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6237595FC324B6F/UMBL_Current/2025/"/>
    </mc:Choice>
  </mc:AlternateContent>
  <xr:revisionPtr revIDLastSave="2342" documentId="8_{87922823-3744-4516-989E-65F4E46B859D}" xr6:coauthVersionLast="47" xr6:coauthVersionMax="47" xr10:uidLastSave="{1748377C-0108-4EE6-B910-16035083D0FD}"/>
  <bookViews>
    <workbookView xWindow="-120" yWindow="-120" windowWidth="29040" windowHeight="17520" tabRatio="912" activeTab="4" xr2:uid="{00000000-000D-0000-FFFF-FFFF00000000}"/>
  </bookViews>
  <sheets>
    <sheet name="Contacts" sheetId="81" r:id="rId1"/>
    <sheet name="Trades" sheetId="45" r:id="rId2"/>
    <sheet name="Series" sheetId="107" r:id="rId3"/>
    <sheet name="vs." sheetId="19" r:id="rId4"/>
    <sheet name="UMBL 2025" sheetId="18" r:id="rId5"/>
    <sheet name="Top 10 Batting" sheetId="82" r:id="rId6"/>
    <sheet name="Top 10 Pitching" sheetId="83" r:id="rId7"/>
    <sheet name="NW" sheetId="84" r:id="rId8"/>
    <sheet name="Van" sheetId="85" r:id="rId9"/>
    <sheet name="App" sheetId="87" r:id="rId10"/>
    <sheet name="Sur" sheetId="86" r:id="rId11"/>
    <sheet name="Dem" sheetId="89" r:id="rId12"/>
    <sheet name="Bon" sheetId="88" r:id="rId13"/>
    <sheet name="Pug" sheetId="90" r:id="rId14"/>
    <sheet name="Abd" sheetId="91" r:id="rId15"/>
    <sheet name="Sin" sheetId="92" r:id="rId16"/>
    <sheet name="Woo" sheetId="93" r:id="rId17"/>
    <sheet name="Pac" sheetId="94" r:id="rId18"/>
    <sheet name="Wiz" sheetId="95" r:id="rId19"/>
    <sheet name="FtB" sheetId="96" r:id="rId20"/>
    <sheet name="LCL" sheetId="98" r:id="rId21"/>
    <sheet name="SCS" sheetId="97" r:id="rId22"/>
    <sheet name="Smk" sheetId="99" r:id="rId23"/>
    <sheet name="Traded" sheetId="100" r:id="rId24"/>
    <sheet name="SortableHit" sheetId="101" r:id="rId25"/>
    <sheet name="SortablePitch" sheetId="102" r:id="rId26"/>
    <sheet name="Rookie Hitting" sheetId="103" r:id="rId27"/>
    <sheet name="Rookie Pitching" sheetId="104" r:id="rId28"/>
    <sheet name="Postseason Hitting" sheetId="105" r:id="rId29"/>
    <sheet name="Postseason Pitching" sheetId="106" r:id="rId30"/>
  </sheets>
  <definedNames>
    <definedName name="_xlnm._FilterDatabase" localSheetId="24" hidden="1">SortableHit!$A$1:$Y$887</definedName>
    <definedName name="_xlnm._FilterDatabase" localSheetId="25" hidden="1">SortablePitch!$A$1:$X$782</definedName>
    <definedName name="_xlnm.Print_Area" localSheetId="14">Abd!$A$1:$X$69</definedName>
    <definedName name="_xlnm.Print_Area" localSheetId="9">App!$A$1:$X$69</definedName>
    <definedName name="_xlnm.Print_Area" localSheetId="12">Bon!$A$1:$X$69</definedName>
    <definedName name="_xlnm.Print_Area" localSheetId="0">Contacts!$A$1:$C$39</definedName>
    <definedName name="_xlnm.Print_Area" localSheetId="11">Dem!$A$1:$X$68</definedName>
    <definedName name="_xlnm.Print_Area" localSheetId="19">FtB!$A$1:$X$68</definedName>
    <definedName name="_xlnm.Print_Area" localSheetId="20">LCL!$A$1:$X$68</definedName>
    <definedName name="_xlnm.Print_Area" localSheetId="7">NW!$A$1:$X$66</definedName>
    <definedName name="_xlnm.Print_Area" localSheetId="17">Pac!$A$1:$X$68</definedName>
    <definedName name="_xlnm.Print_Area" localSheetId="28">'Postseason Hitting'!$A$1:$T$28</definedName>
    <definedName name="_xlnm.Print_Area" localSheetId="29">'Postseason Pitching'!$A$1:$R$36</definedName>
    <definedName name="_xlnm.Print_Area" localSheetId="13">Pug!$A$1:$X$68</definedName>
    <definedName name="_xlnm.Print_Area" localSheetId="26">'Rookie Hitting'!$A$1:$T$28</definedName>
    <definedName name="_xlnm.Print_Area" localSheetId="27">'Rookie Pitching'!$A$1:$R$34</definedName>
    <definedName name="_xlnm.Print_Area" localSheetId="21">SCS!$A$1:$X$66</definedName>
    <definedName name="_xlnm.Print_Area" localSheetId="15">Sin!$A$1:$X$66</definedName>
    <definedName name="_xlnm.Print_Area" localSheetId="22">Smk!$A$1:$X$68</definedName>
    <definedName name="_xlnm.Print_Area" localSheetId="10">Sur!$A$1:$X$72</definedName>
    <definedName name="_xlnm.Print_Area" localSheetId="5">'Top 10 Batting'!$A$1:$P$74</definedName>
    <definedName name="_xlnm.Print_Area" localSheetId="6">'Top 10 Pitching'!$A$1:$P$68</definedName>
    <definedName name="_xlnm.Print_Area" localSheetId="23">Traded!$A$1:$T$118</definedName>
    <definedName name="_xlnm.Print_Area" localSheetId="1">Trades!$A$1:$F$1</definedName>
    <definedName name="_xlnm.Print_Area" localSheetId="4">'UMBL 2025'!$A$1:$S$23</definedName>
    <definedName name="_xlnm.Print_Area" localSheetId="8">Van!$A$1:$X$69</definedName>
    <definedName name="_xlnm.Print_Area" localSheetId="3">vs.!$AK$1:$BB$18</definedName>
    <definedName name="_xlnm.Print_Area" localSheetId="18">Wiz!$A$1:$X$69</definedName>
    <definedName name="_xlnm.Print_Area" localSheetId="16">Woo!$A$1:$X$69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9" i="100" l="1"/>
  <c r="O99" i="100"/>
  <c r="N99" i="100"/>
  <c r="M99" i="100"/>
  <c r="L99" i="100"/>
  <c r="K99" i="100"/>
  <c r="J99" i="100"/>
  <c r="T99" i="100" s="1"/>
  <c r="H99" i="100"/>
  <c r="G99" i="100"/>
  <c r="F99" i="100"/>
  <c r="E99" i="100"/>
  <c r="D99" i="100"/>
  <c r="C99" i="100"/>
  <c r="B99" i="100"/>
  <c r="V100" i="100"/>
  <c r="U100" i="100"/>
  <c r="T100" i="100"/>
  <c r="S100" i="100"/>
  <c r="R100" i="100"/>
  <c r="Q100" i="100"/>
  <c r="L66" i="99"/>
  <c r="R23" i="18" s="1"/>
  <c r="D36" i="99"/>
  <c r="Q23" i="18"/>
  <c r="L66" i="98"/>
  <c r="R21" i="18" s="1"/>
  <c r="D36" i="98"/>
  <c r="Q21" i="18" s="1"/>
  <c r="L66" i="97"/>
  <c r="R22" i="18" s="1"/>
  <c r="D36" i="97"/>
  <c r="Q22" i="18"/>
  <c r="L66" i="96"/>
  <c r="R20" i="18" s="1"/>
  <c r="D36" i="96"/>
  <c r="Q20" i="18" s="1"/>
  <c r="L66" i="94"/>
  <c r="R17" i="18"/>
  <c r="D36" i="94"/>
  <c r="Q17" i="18" s="1"/>
  <c r="L66" i="95"/>
  <c r="R18" i="18" s="1"/>
  <c r="D36" i="95"/>
  <c r="Q18" i="18" s="1"/>
  <c r="L66" i="93"/>
  <c r="R16" i="18"/>
  <c r="D36" i="93"/>
  <c r="Q16" i="18" s="1"/>
  <c r="L66" i="92"/>
  <c r="R15" i="18" s="1"/>
  <c r="D36" i="92"/>
  <c r="Q15" i="18"/>
  <c r="L66" i="91"/>
  <c r="R12" i="18" s="1"/>
  <c r="D36" i="91"/>
  <c r="Q12" i="18" s="1"/>
  <c r="L66" i="90"/>
  <c r="R11" i="18" s="1"/>
  <c r="D36" i="90"/>
  <c r="Q11" i="18"/>
  <c r="L66" i="88"/>
  <c r="R10" i="18" s="1"/>
  <c r="D36" i="88"/>
  <c r="Q10" i="18" s="1"/>
  <c r="L66" i="89"/>
  <c r="R9" i="18"/>
  <c r="D36" i="89"/>
  <c r="Q9" i="18" s="1"/>
  <c r="L66" i="86"/>
  <c r="R7" i="18" s="1"/>
  <c r="D36" i="86"/>
  <c r="Q7" i="18" s="1"/>
  <c r="L66" i="87"/>
  <c r="R6" i="18"/>
  <c r="D36" i="87"/>
  <c r="Q6" i="18" s="1"/>
  <c r="L66" i="85"/>
  <c r="R5" i="18" s="1"/>
  <c r="D36" i="85"/>
  <c r="Q5" i="18"/>
  <c r="L66" i="84"/>
  <c r="R4" i="18" s="1"/>
  <c r="D36" i="84"/>
  <c r="Q4" i="18" s="1"/>
  <c r="V102" i="100"/>
  <c r="U102" i="100"/>
  <c r="T102" i="100"/>
  <c r="S102" i="100"/>
  <c r="R102" i="100"/>
  <c r="Q102" i="100"/>
  <c r="W12" i="100"/>
  <c r="V12" i="100"/>
  <c r="U12" i="100"/>
  <c r="T12" i="100"/>
  <c r="Q12" i="100"/>
  <c r="S12" i="100" s="1"/>
  <c r="R12" i="100"/>
  <c r="P12" i="100"/>
  <c r="W11" i="100"/>
  <c r="V11" i="100"/>
  <c r="U11" i="100"/>
  <c r="T11" i="100"/>
  <c r="Q11" i="100"/>
  <c r="S11" i="100" s="1"/>
  <c r="R11" i="100"/>
  <c r="P11" i="100"/>
  <c r="K10" i="100"/>
  <c r="C10" i="100"/>
  <c r="J10" i="100"/>
  <c r="V10" i="100" s="1"/>
  <c r="O10" i="100"/>
  <c r="W10" i="100"/>
  <c r="L10" i="100"/>
  <c r="M10" i="100"/>
  <c r="U10" i="100"/>
  <c r="T10" i="100"/>
  <c r="E10" i="100"/>
  <c r="Q10" i="100" s="1"/>
  <c r="I10" i="100"/>
  <c r="R10" i="100" s="1"/>
  <c r="H10" i="100"/>
  <c r="G10" i="100"/>
  <c r="W63" i="100"/>
  <c r="V63" i="100"/>
  <c r="U63" i="100"/>
  <c r="T63" i="100"/>
  <c r="Q63" i="100"/>
  <c r="S63" i="100" s="1"/>
  <c r="R63" i="100"/>
  <c r="P63" i="100"/>
  <c r="W62" i="100"/>
  <c r="V62" i="100"/>
  <c r="U62" i="100"/>
  <c r="T62" i="100"/>
  <c r="Q62" i="100"/>
  <c r="R62" i="100"/>
  <c r="S62" i="100" s="1"/>
  <c r="P62" i="100"/>
  <c r="K61" i="100"/>
  <c r="C61" i="100"/>
  <c r="R61" i="100" s="1"/>
  <c r="J61" i="100"/>
  <c r="T61" i="100" s="1"/>
  <c r="O61" i="100"/>
  <c r="W61" i="100"/>
  <c r="V61" i="100"/>
  <c r="L61" i="100"/>
  <c r="U61" i="100" s="1"/>
  <c r="M61" i="100"/>
  <c r="E61" i="100"/>
  <c r="Q61" i="100" s="1"/>
  <c r="S61" i="100" s="1"/>
  <c r="I61" i="100"/>
  <c r="H61" i="100"/>
  <c r="G61" i="100"/>
  <c r="W57" i="100"/>
  <c r="V57" i="100"/>
  <c r="U57" i="100"/>
  <c r="T57" i="100"/>
  <c r="Q57" i="100"/>
  <c r="S57" i="100" s="1"/>
  <c r="R57" i="100"/>
  <c r="P57" i="100"/>
  <c r="W56" i="100"/>
  <c r="V56" i="100"/>
  <c r="U56" i="100"/>
  <c r="T56" i="100"/>
  <c r="Q56" i="100"/>
  <c r="R56" i="100"/>
  <c r="S56" i="100"/>
  <c r="P56" i="100"/>
  <c r="K55" i="100"/>
  <c r="C55" i="100"/>
  <c r="T55" i="100" s="1"/>
  <c r="J55" i="100"/>
  <c r="O55" i="100"/>
  <c r="W55" i="100"/>
  <c r="V55" i="100"/>
  <c r="L55" i="100"/>
  <c r="M55" i="100"/>
  <c r="U55" i="100" s="1"/>
  <c r="E55" i="100"/>
  <c r="Q55" i="100" s="1"/>
  <c r="I55" i="100"/>
  <c r="H55" i="100"/>
  <c r="G55" i="100"/>
  <c r="W54" i="100"/>
  <c r="V54" i="100"/>
  <c r="U54" i="100"/>
  <c r="T54" i="100"/>
  <c r="Q54" i="100"/>
  <c r="R54" i="100"/>
  <c r="S54" i="100"/>
  <c r="P54" i="100"/>
  <c r="W53" i="100"/>
  <c r="V53" i="100"/>
  <c r="U53" i="100"/>
  <c r="T53" i="100"/>
  <c r="Q53" i="100"/>
  <c r="R53" i="100"/>
  <c r="S53" i="100"/>
  <c r="P53" i="100"/>
  <c r="K52" i="100"/>
  <c r="C52" i="100"/>
  <c r="P52" i="100" s="1"/>
  <c r="J52" i="100"/>
  <c r="O52" i="100"/>
  <c r="W52" i="100"/>
  <c r="L52" i="100"/>
  <c r="U52" i="100" s="1"/>
  <c r="M52" i="100"/>
  <c r="E52" i="100"/>
  <c r="I52" i="100"/>
  <c r="H52" i="100"/>
  <c r="G52" i="100"/>
  <c r="W50" i="100"/>
  <c r="V50" i="100"/>
  <c r="U50" i="100"/>
  <c r="T50" i="100"/>
  <c r="Q50" i="100"/>
  <c r="S50" i="100" s="1"/>
  <c r="R50" i="100"/>
  <c r="P50" i="100"/>
  <c r="W51" i="100"/>
  <c r="V51" i="100"/>
  <c r="U51" i="100"/>
  <c r="T51" i="100"/>
  <c r="Q51" i="100"/>
  <c r="R51" i="100"/>
  <c r="S51" i="100" s="1"/>
  <c r="P51" i="100"/>
  <c r="K49" i="100"/>
  <c r="W49" i="100" s="1"/>
  <c r="C49" i="100"/>
  <c r="Q49" i="100" s="1"/>
  <c r="S49" i="100" s="1"/>
  <c r="J49" i="100"/>
  <c r="V49" i="100" s="1"/>
  <c r="O49" i="100"/>
  <c r="L49" i="100"/>
  <c r="M49" i="100"/>
  <c r="U49" i="100" s="1"/>
  <c r="E49" i="100"/>
  <c r="I49" i="100"/>
  <c r="H49" i="100"/>
  <c r="G49" i="100"/>
  <c r="R49" i="100" s="1"/>
  <c r="W45" i="100"/>
  <c r="V45" i="100"/>
  <c r="U45" i="100"/>
  <c r="T45" i="100"/>
  <c r="Q45" i="100"/>
  <c r="R45" i="100"/>
  <c r="S45" i="100" s="1"/>
  <c r="P45" i="100"/>
  <c r="W44" i="100"/>
  <c r="V44" i="100"/>
  <c r="U44" i="100"/>
  <c r="T44" i="100"/>
  <c r="Q44" i="100"/>
  <c r="R44" i="100"/>
  <c r="S44" i="100"/>
  <c r="P44" i="100"/>
  <c r="K43" i="100"/>
  <c r="C43" i="100"/>
  <c r="W43" i="100" s="1"/>
  <c r="J43" i="100"/>
  <c r="V43" i="100" s="1"/>
  <c r="O43" i="100"/>
  <c r="L43" i="100"/>
  <c r="U43" i="100"/>
  <c r="T43" i="100"/>
  <c r="E43" i="100"/>
  <c r="Q43" i="100"/>
  <c r="S43" i="100" s="1"/>
  <c r="I43" i="100"/>
  <c r="H43" i="100"/>
  <c r="G43" i="100"/>
  <c r="R43" i="100"/>
  <c r="W39" i="100"/>
  <c r="V39" i="100"/>
  <c r="U39" i="100"/>
  <c r="T39" i="100"/>
  <c r="Q39" i="100"/>
  <c r="S39" i="100" s="1"/>
  <c r="R39" i="100"/>
  <c r="P39" i="100"/>
  <c r="W38" i="100"/>
  <c r="V38" i="100"/>
  <c r="U38" i="100"/>
  <c r="T38" i="100"/>
  <c r="Q38" i="100"/>
  <c r="S38" i="100" s="1"/>
  <c r="R38" i="100"/>
  <c r="P38" i="100"/>
  <c r="K37" i="100"/>
  <c r="C37" i="100"/>
  <c r="Q37" i="100" s="1"/>
  <c r="J37" i="100"/>
  <c r="O37" i="100"/>
  <c r="W37" i="100" s="1"/>
  <c r="L37" i="100"/>
  <c r="M37" i="100"/>
  <c r="U37" i="100" s="1"/>
  <c r="E37" i="100"/>
  <c r="I37" i="100"/>
  <c r="H37" i="100"/>
  <c r="G37" i="100"/>
  <c r="R37" i="100" s="1"/>
  <c r="W36" i="100"/>
  <c r="V36" i="100"/>
  <c r="U36" i="100"/>
  <c r="T36" i="100"/>
  <c r="Q36" i="100"/>
  <c r="R36" i="100"/>
  <c r="S36" i="100"/>
  <c r="P36" i="100"/>
  <c r="W35" i="100"/>
  <c r="V35" i="100"/>
  <c r="U35" i="100"/>
  <c r="T35" i="100"/>
  <c r="Q35" i="100"/>
  <c r="R35" i="100"/>
  <c r="S35" i="100" s="1"/>
  <c r="P35" i="100"/>
  <c r="K34" i="100"/>
  <c r="C34" i="100"/>
  <c r="Q34" i="100" s="1"/>
  <c r="J34" i="100"/>
  <c r="V34" i="100" s="1"/>
  <c r="O34" i="100"/>
  <c r="W34" i="100" s="1"/>
  <c r="L34" i="100"/>
  <c r="M34" i="100"/>
  <c r="U34" i="100"/>
  <c r="E34" i="100"/>
  <c r="I34" i="100"/>
  <c r="H34" i="100"/>
  <c r="G34" i="100"/>
  <c r="W33" i="100"/>
  <c r="V33" i="100"/>
  <c r="U33" i="100"/>
  <c r="T33" i="100"/>
  <c r="Q33" i="100"/>
  <c r="R33" i="100"/>
  <c r="S33" i="100"/>
  <c r="P33" i="100"/>
  <c r="W32" i="100"/>
  <c r="V32" i="100"/>
  <c r="U32" i="100"/>
  <c r="T32" i="100"/>
  <c r="Q32" i="100"/>
  <c r="R32" i="100"/>
  <c r="S32" i="100" s="1"/>
  <c r="P32" i="100"/>
  <c r="K31" i="100"/>
  <c r="W31" i="100" s="1"/>
  <c r="C31" i="100"/>
  <c r="P31" i="100" s="1"/>
  <c r="J31" i="100"/>
  <c r="V31" i="100" s="1"/>
  <c r="O31" i="100"/>
  <c r="L31" i="100"/>
  <c r="U31" i="100" s="1"/>
  <c r="E31" i="100"/>
  <c r="I31" i="100"/>
  <c r="H31" i="100"/>
  <c r="G31" i="100"/>
  <c r="W30" i="100"/>
  <c r="V30" i="100"/>
  <c r="U30" i="100"/>
  <c r="T30" i="100"/>
  <c r="Q30" i="100"/>
  <c r="S30" i="100" s="1"/>
  <c r="R30" i="100"/>
  <c r="P30" i="100"/>
  <c r="W29" i="100"/>
  <c r="V29" i="100"/>
  <c r="U29" i="100"/>
  <c r="T29" i="100"/>
  <c r="Q29" i="100"/>
  <c r="R29" i="100"/>
  <c r="S29" i="100" s="1"/>
  <c r="P29" i="100"/>
  <c r="K28" i="100"/>
  <c r="W28" i="100" s="1"/>
  <c r="C28" i="100"/>
  <c r="Q28" i="100" s="1"/>
  <c r="J28" i="100"/>
  <c r="V28" i="100" s="1"/>
  <c r="O28" i="100"/>
  <c r="L28" i="100"/>
  <c r="M28" i="100"/>
  <c r="U28" i="100" s="1"/>
  <c r="E28" i="100"/>
  <c r="I28" i="100"/>
  <c r="H28" i="100"/>
  <c r="G28" i="100"/>
  <c r="R28" i="100" s="1"/>
  <c r="W27" i="100"/>
  <c r="V27" i="100"/>
  <c r="U27" i="100"/>
  <c r="T27" i="100"/>
  <c r="Q27" i="100"/>
  <c r="R27" i="100"/>
  <c r="S27" i="100" s="1"/>
  <c r="P27" i="100"/>
  <c r="W26" i="100"/>
  <c r="V26" i="100"/>
  <c r="U26" i="100"/>
  <c r="T26" i="100"/>
  <c r="Q26" i="100"/>
  <c r="R26" i="100"/>
  <c r="S26" i="100"/>
  <c r="P26" i="100"/>
  <c r="K25" i="100"/>
  <c r="C25" i="100"/>
  <c r="W25" i="100" s="1"/>
  <c r="J25" i="100"/>
  <c r="V25" i="100" s="1"/>
  <c r="O25" i="100"/>
  <c r="L25" i="100"/>
  <c r="M25" i="100"/>
  <c r="U25" i="100"/>
  <c r="E25" i="100"/>
  <c r="I25" i="100"/>
  <c r="H25" i="100"/>
  <c r="G25" i="100"/>
  <c r="W24" i="100"/>
  <c r="V24" i="100"/>
  <c r="U24" i="100"/>
  <c r="T24" i="100"/>
  <c r="Q24" i="100"/>
  <c r="S24" i="100" s="1"/>
  <c r="R24" i="100"/>
  <c r="P24" i="100"/>
  <c r="W23" i="100"/>
  <c r="V23" i="100"/>
  <c r="U23" i="100"/>
  <c r="T23" i="100"/>
  <c r="Q23" i="100"/>
  <c r="S23" i="100" s="1"/>
  <c r="R23" i="100"/>
  <c r="P23" i="100"/>
  <c r="K22" i="100"/>
  <c r="C22" i="100"/>
  <c r="T22" i="100" s="1"/>
  <c r="J22" i="100"/>
  <c r="W22" i="100" s="1"/>
  <c r="O22" i="100"/>
  <c r="L22" i="100"/>
  <c r="M22" i="100"/>
  <c r="U22" i="100"/>
  <c r="E22" i="100"/>
  <c r="I22" i="100"/>
  <c r="H22" i="100"/>
  <c r="G22" i="100"/>
  <c r="W21" i="100"/>
  <c r="V21" i="100"/>
  <c r="U21" i="100"/>
  <c r="T21" i="100"/>
  <c r="Q21" i="100"/>
  <c r="R21" i="100"/>
  <c r="S21" i="100" s="1"/>
  <c r="P21" i="100"/>
  <c r="W20" i="100"/>
  <c r="V20" i="100"/>
  <c r="U20" i="100"/>
  <c r="T20" i="100"/>
  <c r="Q20" i="100"/>
  <c r="S20" i="100" s="1"/>
  <c r="R20" i="100"/>
  <c r="P20" i="100"/>
  <c r="K19" i="100"/>
  <c r="W19" i="100" s="1"/>
  <c r="C19" i="100"/>
  <c r="T19" i="100" s="1"/>
  <c r="J19" i="100"/>
  <c r="V19" i="100" s="1"/>
  <c r="O19" i="100"/>
  <c r="L19" i="100"/>
  <c r="M19" i="100"/>
  <c r="U19" i="100" s="1"/>
  <c r="E19" i="100"/>
  <c r="I19" i="100"/>
  <c r="H19" i="100"/>
  <c r="G19" i="100"/>
  <c r="P19" i="100"/>
  <c r="W18" i="100"/>
  <c r="V18" i="100"/>
  <c r="U18" i="100"/>
  <c r="T18" i="100"/>
  <c r="Q18" i="100"/>
  <c r="R18" i="100"/>
  <c r="S18" i="100"/>
  <c r="P18" i="100"/>
  <c r="W17" i="100"/>
  <c r="V17" i="100"/>
  <c r="U17" i="100"/>
  <c r="T17" i="100"/>
  <c r="Q17" i="100"/>
  <c r="S17" i="100" s="1"/>
  <c r="R17" i="100"/>
  <c r="P17" i="100"/>
  <c r="K16" i="100"/>
  <c r="C16" i="100"/>
  <c r="R16" i="100" s="1"/>
  <c r="J16" i="100"/>
  <c r="V16" i="100" s="1"/>
  <c r="O16" i="100"/>
  <c r="L16" i="100"/>
  <c r="M16" i="100"/>
  <c r="U16" i="100"/>
  <c r="E16" i="100"/>
  <c r="I16" i="100"/>
  <c r="H16" i="100"/>
  <c r="G16" i="100"/>
  <c r="W15" i="100"/>
  <c r="V15" i="100"/>
  <c r="U15" i="100"/>
  <c r="T15" i="100"/>
  <c r="Q15" i="100"/>
  <c r="R15" i="100"/>
  <c r="S15" i="100"/>
  <c r="P15" i="100"/>
  <c r="W14" i="100"/>
  <c r="V14" i="100"/>
  <c r="U14" i="100"/>
  <c r="T14" i="100"/>
  <c r="Q14" i="100"/>
  <c r="S14" i="100" s="1"/>
  <c r="R14" i="100"/>
  <c r="P14" i="100"/>
  <c r="K13" i="100"/>
  <c r="C13" i="100"/>
  <c r="T13" i="100" s="1"/>
  <c r="J13" i="100"/>
  <c r="W13" i="100" s="1"/>
  <c r="O13" i="100"/>
  <c r="V13" i="100"/>
  <c r="L13" i="100"/>
  <c r="U13" i="100" s="1"/>
  <c r="M13" i="100"/>
  <c r="E13" i="100"/>
  <c r="P13" i="100" s="1"/>
  <c r="Q13" i="100"/>
  <c r="I13" i="100"/>
  <c r="R13" i="100" s="1"/>
  <c r="H13" i="100"/>
  <c r="G13" i="100"/>
  <c r="W9" i="100"/>
  <c r="V9" i="100"/>
  <c r="U9" i="100"/>
  <c r="T9" i="100"/>
  <c r="Q9" i="100"/>
  <c r="R9" i="100"/>
  <c r="S9" i="100" s="1"/>
  <c r="P9" i="100"/>
  <c r="W8" i="100"/>
  <c r="V8" i="100"/>
  <c r="U8" i="100"/>
  <c r="T8" i="100"/>
  <c r="Q8" i="100"/>
  <c r="S8" i="100" s="1"/>
  <c r="R8" i="100"/>
  <c r="P8" i="100"/>
  <c r="K7" i="100"/>
  <c r="C7" i="100"/>
  <c r="J7" i="100"/>
  <c r="T7" i="100" s="1"/>
  <c r="O7" i="100"/>
  <c r="W7" i="100"/>
  <c r="V7" i="100"/>
  <c r="L7" i="100"/>
  <c r="U7" i="100" s="1"/>
  <c r="M7" i="100"/>
  <c r="E7" i="100"/>
  <c r="Q7" i="100" s="1"/>
  <c r="I7" i="100"/>
  <c r="R7" i="100" s="1"/>
  <c r="H7" i="100"/>
  <c r="G7" i="100"/>
  <c r="P7" i="100"/>
  <c r="W6" i="100"/>
  <c r="V6" i="100"/>
  <c r="U6" i="100"/>
  <c r="T6" i="100"/>
  <c r="Q6" i="100"/>
  <c r="R6" i="100"/>
  <c r="S6" i="100"/>
  <c r="P6" i="100"/>
  <c r="W5" i="100"/>
  <c r="V5" i="100"/>
  <c r="U5" i="100"/>
  <c r="T5" i="100"/>
  <c r="Q5" i="100"/>
  <c r="R5" i="100"/>
  <c r="S5" i="100"/>
  <c r="P5" i="100"/>
  <c r="K4" i="100"/>
  <c r="W4" i="100" s="1"/>
  <c r="C4" i="100"/>
  <c r="T4" i="100" s="1"/>
  <c r="J4" i="100"/>
  <c r="V4" i="100" s="1"/>
  <c r="O4" i="100"/>
  <c r="L4" i="100"/>
  <c r="U4" i="100" s="1"/>
  <c r="M4" i="100"/>
  <c r="E4" i="100"/>
  <c r="Q4" i="100"/>
  <c r="I4" i="100"/>
  <c r="H4" i="100"/>
  <c r="G4" i="100"/>
  <c r="C40" i="100"/>
  <c r="P40" i="100" s="1"/>
  <c r="E40" i="100"/>
  <c r="J40" i="100"/>
  <c r="T40" i="100" s="1"/>
  <c r="O40" i="100"/>
  <c r="I40" i="100"/>
  <c r="H40" i="100"/>
  <c r="G40" i="100"/>
  <c r="R40" i="100"/>
  <c r="P42" i="100"/>
  <c r="Q42" i="100"/>
  <c r="S42" i="100" s="1"/>
  <c r="R42" i="100"/>
  <c r="P41" i="100"/>
  <c r="Q41" i="100"/>
  <c r="S41" i="100" s="1"/>
  <c r="R41" i="100"/>
  <c r="C46" i="100"/>
  <c r="Q46" i="100" s="1"/>
  <c r="E46" i="100"/>
  <c r="P46" i="100"/>
  <c r="J46" i="100"/>
  <c r="O46" i="100"/>
  <c r="I46" i="100"/>
  <c r="H46" i="100"/>
  <c r="G46" i="100"/>
  <c r="P48" i="100"/>
  <c r="Q48" i="100"/>
  <c r="S48" i="100" s="1"/>
  <c r="R48" i="100"/>
  <c r="P47" i="100"/>
  <c r="Q47" i="100"/>
  <c r="R47" i="100"/>
  <c r="S47" i="100"/>
  <c r="C58" i="100"/>
  <c r="P58" i="100" s="1"/>
  <c r="E58" i="100"/>
  <c r="J58" i="100"/>
  <c r="O58" i="100"/>
  <c r="I58" i="100"/>
  <c r="H58" i="100"/>
  <c r="G58" i="100"/>
  <c r="P60" i="100"/>
  <c r="Q60" i="100"/>
  <c r="S60" i="100" s="1"/>
  <c r="R60" i="100"/>
  <c r="P59" i="100"/>
  <c r="Q59" i="100"/>
  <c r="R59" i="100"/>
  <c r="S59" i="100"/>
  <c r="C64" i="100"/>
  <c r="E64" i="100"/>
  <c r="P64" i="100"/>
  <c r="J64" i="100"/>
  <c r="Q64" i="100" s="1"/>
  <c r="S64" i="100" s="1"/>
  <c r="O64" i="100"/>
  <c r="I64" i="100"/>
  <c r="H64" i="100"/>
  <c r="G64" i="100"/>
  <c r="R64" i="100"/>
  <c r="P66" i="100"/>
  <c r="Q66" i="100"/>
  <c r="R66" i="100"/>
  <c r="S66" i="100" s="1"/>
  <c r="P65" i="100"/>
  <c r="Q65" i="100"/>
  <c r="R65" i="100"/>
  <c r="S65" i="100"/>
  <c r="I38" i="82"/>
  <c r="I39" i="82"/>
  <c r="I40" i="82"/>
  <c r="I41" i="82"/>
  <c r="N137" i="18"/>
  <c r="R137" i="18" s="1"/>
  <c r="K137" i="18"/>
  <c r="I137" i="18"/>
  <c r="M137" i="18"/>
  <c r="Q137" i="18" s="1"/>
  <c r="P137" i="18"/>
  <c r="O137" i="18"/>
  <c r="L137" i="18"/>
  <c r="H137" i="18"/>
  <c r="G137" i="18"/>
  <c r="F137" i="18"/>
  <c r="E137" i="18"/>
  <c r="D137" i="18"/>
  <c r="C137" i="18"/>
  <c r="R136" i="18"/>
  <c r="Q136" i="18"/>
  <c r="R130" i="18"/>
  <c r="Q130" i="18"/>
  <c r="R135" i="18"/>
  <c r="Q135" i="18"/>
  <c r="R134" i="18"/>
  <c r="Q134" i="18"/>
  <c r="R129" i="18"/>
  <c r="Q129" i="18"/>
  <c r="R131" i="18"/>
  <c r="Q131" i="18"/>
  <c r="R133" i="18"/>
  <c r="Q133" i="18"/>
  <c r="R124" i="18"/>
  <c r="Q124" i="18"/>
  <c r="R132" i="18"/>
  <c r="Q132" i="18"/>
  <c r="R125" i="18"/>
  <c r="Q125" i="18"/>
  <c r="R122" i="18"/>
  <c r="Q122" i="18"/>
  <c r="R127" i="18"/>
  <c r="Q127" i="18"/>
  <c r="R126" i="18"/>
  <c r="Q126" i="18"/>
  <c r="R128" i="18"/>
  <c r="Q128" i="18"/>
  <c r="R123" i="18"/>
  <c r="Q123" i="18"/>
  <c r="R121" i="18"/>
  <c r="Q121" i="18"/>
  <c r="N118" i="18"/>
  <c r="R118" i="18" s="1"/>
  <c r="K118" i="18"/>
  <c r="I118" i="18"/>
  <c r="M118" i="18"/>
  <c r="Q118" i="18" s="1"/>
  <c r="P118" i="18"/>
  <c r="O118" i="18"/>
  <c r="L118" i="18"/>
  <c r="H118" i="18"/>
  <c r="G118" i="18"/>
  <c r="F118" i="18"/>
  <c r="E118" i="18"/>
  <c r="D118" i="18"/>
  <c r="C118" i="18"/>
  <c r="R115" i="18"/>
  <c r="Q115" i="18"/>
  <c r="R117" i="18"/>
  <c r="Q117" i="18"/>
  <c r="R113" i="18"/>
  <c r="Q113" i="18"/>
  <c r="R114" i="18"/>
  <c r="Q114" i="18"/>
  <c r="R112" i="18"/>
  <c r="Q112" i="18"/>
  <c r="R116" i="18"/>
  <c r="Q116" i="18"/>
  <c r="R111" i="18"/>
  <c r="Q111" i="18"/>
  <c r="R107" i="18"/>
  <c r="Q107" i="18"/>
  <c r="R109" i="18"/>
  <c r="Q109" i="18"/>
  <c r="R110" i="18"/>
  <c r="Q110" i="18"/>
  <c r="R103" i="18"/>
  <c r="Q103" i="18"/>
  <c r="R108" i="18"/>
  <c r="Q108" i="18"/>
  <c r="R104" i="18"/>
  <c r="Q104" i="18"/>
  <c r="R106" i="18"/>
  <c r="Q106" i="18"/>
  <c r="R105" i="18"/>
  <c r="Q105" i="18"/>
  <c r="R102" i="18"/>
  <c r="Q102" i="18"/>
  <c r="E99" i="18"/>
  <c r="J99" i="18"/>
  <c r="O99" i="18"/>
  <c r="C99" i="18"/>
  <c r="Q99" i="18"/>
  <c r="I99" i="18"/>
  <c r="R99" i="18" s="1"/>
  <c r="H99" i="18"/>
  <c r="G99" i="18"/>
  <c r="P99" i="18"/>
  <c r="N99" i="18"/>
  <c r="M99" i="18"/>
  <c r="L99" i="18"/>
  <c r="K99" i="18"/>
  <c r="F99" i="18"/>
  <c r="D99" i="18"/>
  <c r="Q98" i="18"/>
  <c r="S98" i="18" s="1"/>
  <c r="R98" i="18"/>
  <c r="P98" i="18"/>
  <c r="Q92" i="18"/>
  <c r="S92" i="18" s="1"/>
  <c r="R92" i="18"/>
  <c r="P92" i="18"/>
  <c r="Q94" i="18"/>
  <c r="S94" i="18" s="1"/>
  <c r="R94" i="18"/>
  <c r="P94" i="18"/>
  <c r="Q97" i="18"/>
  <c r="R97" i="18"/>
  <c r="S97" i="18" s="1"/>
  <c r="P97" i="18"/>
  <c r="Q93" i="18"/>
  <c r="S93" i="18" s="1"/>
  <c r="R93" i="18"/>
  <c r="P93" i="18"/>
  <c r="Q91" i="18"/>
  <c r="R91" i="18"/>
  <c r="S91" i="18" s="1"/>
  <c r="P91" i="18"/>
  <c r="Q96" i="18"/>
  <c r="R96" i="18"/>
  <c r="S96" i="18"/>
  <c r="P96" i="18"/>
  <c r="Q95" i="18"/>
  <c r="S95" i="18" s="1"/>
  <c r="R95" i="18"/>
  <c r="P95" i="18"/>
  <c r="Q90" i="18"/>
  <c r="S90" i="18" s="1"/>
  <c r="R90" i="18"/>
  <c r="P90" i="18"/>
  <c r="Q89" i="18"/>
  <c r="S89" i="18" s="1"/>
  <c r="R89" i="18"/>
  <c r="P89" i="18"/>
  <c r="Q88" i="18"/>
  <c r="R88" i="18"/>
  <c r="S88" i="18" s="1"/>
  <c r="P88" i="18"/>
  <c r="Q87" i="18"/>
  <c r="S87" i="18" s="1"/>
  <c r="R87" i="18"/>
  <c r="P87" i="18"/>
  <c r="Q85" i="18"/>
  <c r="R85" i="18"/>
  <c r="S85" i="18" s="1"/>
  <c r="P85" i="18"/>
  <c r="Q86" i="18"/>
  <c r="R86" i="18"/>
  <c r="S86" i="18"/>
  <c r="P86" i="18"/>
  <c r="Q84" i="18"/>
  <c r="S84" i="18" s="1"/>
  <c r="R84" i="18"/>
  <c r="P84" i="18"/>
  <c r="Q83" i="18"/>
  <c r="S83" i="18" s="1"/>
  <c r="R83" i="18"/>
  <c r="P83" i="18"/>
  <c r="E80" i="18"/>
  <c r="Q80" i="18" s="1"/>
  <c r="J80" i="18"/>
  <c r="O80" i="18"/>
  <c r="C80" i="18"/>
  <c r="I80" i="18"/>
  <c r="H80" i="18"/>
  <c r="G80" i="18"/>
  <c r="R80" i="18" s="1"/>
  <c r="N80" i="18"/>
  <c r="M80" i="18"/>
  <c r="L80" i="18"/>
  <c r="K80" i="18"/>
  <c r="F80" i="18"/>
  <c r="D80" i="18"/>
  <c r="Q78" i="18"/>
  <c r="R78" i="18"/>
  <c r="S78" i="18"/>
  <c r="P78" i="18"/>
  <c r="Q77" i="18"/>
  <c r="S77" i="18" s="1"/>
  <c r="R77" i="18"/>
  <c r="P77" i="18"/>
  <c r="Q79" i="18"/>
  <c r="S79" i="18" s="1"/>
  <c r="R79" i="18"/>
  <c r="P79" i="18"/>
  <c r="Q74" i="18"/>
  <c r="R74" i="18"/>
  <c r="S74" i="18"/>
  <c r="P74" i="18"/>
  <c r="Q76" i="18"/>
  <c r="R76" i="18"/>
  <c r="S76" i="18"/>
  <c r="P76" i="18"/>
  <c r="Q73" i="18"/>
  <c r="S73" i="18" s="1"/>
  <c r="R73" i="18"/>
  <c r="P73" i="18"/>
  <c r="Q72" i="18"/>
  <c r="S72" i="18" s="1"/>
  <c r="R72" i="18"/>
  <c r="P72" i="18"/>
  <c r="Q69" i="18"/>
  <c r="R69" i="18"/>
  <c r="S69" i="18"/>
  <c r="P69" i="18"/>
  <c r="Q75" i="18"/>
  <c r="S75" i="18" s="1"/>
  <c r="R75" i="18"/>
  <c r="P75" i="18"/>
  <c r="Q68" i="18"/>
  <c r="S68" i="18" s="1"/>
  <c r="R68" i="18"/>
  <c r="P68" i="18"/>
  <c r="Q66" i="18"/>
  <c r="R66" i="18"/>
  <c r="S66" i="18"/>
  <c r="P66" i="18"/>
  <c r="Q67" i="18"/>
  <c r="R67" i="18"/>
  <c r="S67" i="18"/>
  <c r="P67" i="18"/>
  <c r="Q70" i="18"/>
  <c r="S70" i="18" s="1"/>
  <c r="R70" i="18"/>
  <c r="P70" i="18"/>
  <c r="Q71" i="18"/>
  <c r="S71" i="18" s="1"/>
  <c r="R71" i="18"/>
  <c r="P71" i="18"/>
  <c r="Q65" i="18"/>
  <c r="R65" i="18"/>
  <c r="S65" i="18"/>
  <c r="P65" i="18"/>
  <c r="Q64" i="18"/>
  <c r="S64" i="18" s="1"/>
  <c r="R64" i="18"/>
  <c r="P64" i="18"/>
  <c r="N61" i="18"/>
  <c r="K61" i="18"/>
  <c r="I61" i="18"/>
  <c r="R61" i="18"/>
  <c r="M61" i="18"/>
  <c r="Q61" i="18" s="1"/>
  <c r="P61" i="18"/>
  <c r="O61" i="18"/>
  <c r="L61" i="18"/>
  <c r="H61" i="18"/>
  <c r="G61" i="18"/>
  <c r="F61" i="18"/>
  <c r="E61" i="18"/>
  <c r="D61" i="18"/>
  <c r="C61" i="18"/>
  <c r="R59" i="18"/>
  <c r="Q59" i="18"/>
  <c r="R60" i="18"/>
  <c r="Q60" i="18"/>
  <c r="R58" i="18"/>
  <c r="Q58" i="18"/>
  <c r="R52" i="18"/>
  <c r="Q52" i="18"/>
  <c r="R54" i="18"/>
  <c r="Q54" i="18"/>
  <c r="R55" i="18"/>
  <c r="Q55" i="18"/>
  <c r="R57" i="18"/>
  <c r="Q57" i="18"/>
  <c r="R56" i="18"/>
  <c r="Q56" i="18"/>
  <c r="R51" i="18"/>
  <c r="Q51" i="18"/>
  <c r="R49" i="18"/>
  <c r="Q49" i="18"/>
  <c r="R50" i="18"/>
  <c r="Q50" i="18"/>
  <c r="R53" i="18"/>
  <c r="Q53" i="18"/>
  <c r="R46" i="18"/>
  <c r="Q46" i="18"/>
  <c r="R48" i="18"/>
  <c r="Q48" i="18"/>
  <c r="R47" i="18"/>
  <c r="Q47" i="18"/>
  <c r="R45" i="18"/>
  <c r="Q45" i="18"/>
  <c r="E42" i="18"/>
  <c r="Q42" i="18" s="1"/>
  <c r="J42" i="18"/>
  <c r="O42" i="18"/>
  <c r="C42" i="18"/>
  <c r="I42" i="18"/>
  <c r="R42" i="18" s="1"/>
  <c r="H42" i="18"/>
  <c r="G42" i="18"/>
  <c r="N42" i="18"/>
  <c r="M42" i="18"/>
  <c r="L42" i="18"/>
  <c r="K42" i="18"/>
  <c r="F42" i="18"/>
  <c r="D42" i="18"/>
  <c r="Q40" i="18"/>
  <c r="R40" i="18"/>
  <c r="S40" i="18"/>
  <c r="P40" i="18"/>
  <c r="Q39" i="18"/>
  <c r="S39" i="18" s="1"/>
  <c r="R39" i="18"/>
  <c r="P39" i="18"/>
  <c r="Q41" i="18"/>
  <c r="S41" i="18" s="1"/>
  <c r="R41" i="18"/>
  <c r="P41" i="18"/>
  <c r="Q37" i="18"/>
  <c r="R37" i="18"/>
  <c r="S37" i="18"/>
  <c r="P37" i="18"/>
  <c r="Q34" i="18"/>
  <c r="S34" i="18" s="1"/>
  <c r="R34" i="18"/>
  <c r="P34" i="18"/>
  <c r="Q36" i="18"/>
  <c r="S36" i="18" s="1"/>
  <c r="R36" i="18"/>
  <c r="P36" i="18"/>
  <c r="Q35" i="18"/>
  <c r="R35" i="18"/>
  <c r="S35" i="18"/>
  <c r="P35" i="18"/>
  <c r="Q33" i="18"/>
  <c r="R33" i="18"/>
  <c r="S33" i="18"/>
  <c r="P33" i="18"/>
  <c r="Q38" i="18"/>
  <c r="S38" i="18" s="1"/>
  <c r="R38" i="18"/>
  <c r="P38" i="18"/>
  <c r="Q30" i="18"/>
  <c r="S30" i="18" s="1"/>
  <c r="R30" i="18"/>
  <c r="P30" i="18"/>
  <c r="Q32" i="18"/>
  <c r="R32" i="18"/>
  <c r="S32" i="18"/>
  <c r="P32" i="18"/>
  <c r="Q31" i="18"/>
  <c r="S31" i="18" s="1"/>
  <c r="R31" i="18"/>
  <c r="P31" i="18"/>
  <c r="Q29" i="18"/>
  <c r="S29" i="18" s="1"/>
  <c r="R29" i="18"/>
  <c r="P29" i="18"/>
  <c r="Q28" i="18"/>
  <c r="R28" i="18"/>
  <c r="S28" i="18"/>
  <c r="P28" i="18"/>
  <c r="Q27" i="18"/>
  <c r="R27" i="18"/>
  <c r="S27" i="18"/>
  <c r="P27" i="18"/>
  <c r="Q26" i="18"/>
  <c r="S26" i="18" s="1"/>
  <c r="R26" i="18"/>
  <c r="P26" i="18"/>
  <c r="V139" i="100"/>
  <c r="U139" i="100"/>
  <c r="T139" i="100"/>
  <c r="S139" i="100"/>
  <c r="R139" i="100"/>
  <c r="Q139" i="100"/>
  <c r="V138" i="100"/>
  <c r="U138" i="100"/>
  <c r="T138" i="100"/>
  <c r="S138" i="100"/>
  <c r="R138" i="100"/>
  <c r="Q138" i="100"/>
  <c r="J137" i="100"/>
  <c r="V137" i="100" s="1"/>
  <c r="T137" i="100"/>
  <c r="S137" i="100"/>
  <c r="B137" i="100"/>
  <c r="Q137" i="100" s="1"/>
  <c r="R137" i="100"/>
  <c r="P137" i="100"/>
  <c r="O137" i="100"/>
  <c r="N137" i="100"/>
  <c r="M137" i="100"/>
  <c r="L137" i="100"/>
  <c r="K137" i="100"/>
  <c r="F137" i="100"/>
  <c r="I137" i="100" s="1"/>
  <c r="H137" i="100"/>
  <c r="G137" i="100"/>
  <c r="E137" i="100"/>
  <c r="D137" i="100"/>
  <c r="C137" i="100"/>
  <c r="V132" i="100"/>
  <c r="U132" i="100"/>
  <c r="T132" i="100"/>
  <c r="S132" i="100"/>
  <c r="R132" i="100"/>
  <c r="Q132" i="100"/>
  <c r="V133" i="100"/>
  <c r="U133" i="100"/>
  <c r="T133" i="100"/>
  <c r="S133" i="100"/>
  <c r="R133" i="100"/>
  <c r="Q133" i="100"/>
  <c r="J131" i="100"/>
  <c r="V131" i="100" s="1"/>
  <c r="P131" i="100"/>
  <c r="O131" i="100"/>
  <c r="U131" i="100" s="1"/>
  <c r="N131" i="100"/>
  <c r="T131" i="100" s="1"/>
  <c r="K131" i="100"/>
  <c r="B131" i="100"/>
  <c r="R131" i="100" s="1"/>
  <c r="M131" i="100"/>
  <c r="Q131" i="100" s="1"/>
  <c r="L131" i="100"/>
  <c r="F131" i="100"/>
  <c r="I131" i="100" s="1"/>
  <c r="G131" i="100"/>
  <c r="H131" i="100"/>
  <c r="E131" i="100"/>
  <c r="D131" i="100"/>
  <c r="C131" i="100"/>
  <c r="V130" i="100"/>
  <c r="U130" i="100"/>
  <c r="T130" i="100"/>
  <c r="S130" i="100"/>
  <c r="R130" i="100"/>
  <c r="Q130" i="100"/>
  <c r="V129" i="100"/>
  <c r="U129" i="100"/>
  <c r="T129" i="100"/>
  <c r="S129" i="100"/>
  <c r="R129" i="100"/>
  <c r="Q129" i="100"/>
  <c r="J128" i="100"/>
  <c r="V128" i="100" s="1"/>
  <c r="P128" i="100"/>
  <c r="O128" i="100"/>
  <c r="N128" i="100"/>
  <c r="K128" i="100"/>
  <c r="B128" i="100"/>
  <c r="R128" i="100" s="1"/>
  <c r="M128" i="100"/>
  <c r="Q128" i="100"/>
  <c r="L128" i="100"/>
  <c r="F128" i="100"/>
  <c r="I128" i="100" s="1"/>
  <c r="G128" i="100"/>
  <c r="H128" i="100"/>
  <c r="E128" i="100"/>
  <c r="D128" i="100"/>
  <c r="C128" i="100"/>
  <c r="V127" i="100"/>
  <c r="U127" i="100"/>
  <c r="T127" i="100"/>
  <c r="S127" i="100"/>
  <c r="R127" i="100"/>
  <c r="Q127" i="100"/>
  <c r="V126" i="100"/>
  <c r="U126" i="100"/>
  <c r="T126" i="100"/>
  <c r="S126" i="100"/>
  <c r="R126" i="100"/>
  <c r="Q126" i="100"/>
  <c r="J125" i="100"/>
  <c r="P125" i="100"/>
  <c r="V125" i="100" s="1"/>
  <c r="O125" i="100"/>
  <c r="U125" i="100"/>
  <c r="N125" i="100"/>
  <c r="T125" i="100"/>
  <c r="K125" i="100"/>
  <c r="S125" i="100"/>
  <c r="B125" i="100"/>
  <c r="R125" i="100" s="1"/>
  <c r="M125" i="100"/>
  <c r="L125" i="100"/>
  <c r="F125" i="100"/>
  <c r="G125" i="100"/>
  <c r="I125" i="100"/>
  <c r="H125" i="100"/>
  <c r="E125" i="100"/>
  <c r="D125" i="100"/>
  <c r="C125" i="100"/>
  <c r="V123" i="100"/>
  <c r="U123" i="100"/>
  <c r="T123" i="100"/>
  <c r="S123" i="100"/>
  <c r="R123" i="100"/>
  <c r="Q123" i="100"/>
  <c r="V124" i="100"/>
  <c r="U124" i="100"/>
  <c r="T124" i="100"/>
  <c r="S124" i="100"/>
  <c r="R124" i="100"/>
  <c r="Q124" i="100"/>
  <c r="J122" i="100"/>
  <c r="T122" i="100" s="1"/>
  <c r="P122" i="100"/>
  <c r="V122" i="100"/>
  <c r="O122" i="100"/>
  <c r="U122" i="100" s="1"/>
  <c r="N122" i="100"/>
  <c r="K122" i="100"/>
  <c r="S122" i="100"/>
  <c r="B122" i="100"/>
  <c r="M122" i="100"/>
  <c r="Q122" i="100" s="1"/>
  <c r="L122" i="100"/>
  <c r="F122" i="100"/>
  <c r="G122" i="100"/>
  <c r="I122" i="100"/>
  <c r="H122" i="100"/>
  <c r="E122" i="100"/>
  <c r="D122" i="100"/>
  <c r="C122" i="100"/>
  <c r="V120" i="100"/>
  <c r="U120" i="100"/>
  <c r="T120" i="100"/>
  <c r="S120" i="100"/>
  <c r="R120" i="100"/>
  <c r="Q120" i="100"/>
  <c r="V121" i="100"/>
  <c r="U121" i="100"/>
  <c r="T121" i="100"/>
  <c r="S121" i="100"/>
  <c r="R121" i="100"/>
  <c r="Q121" i="100"/>
  <c r="J119" i="100"/>
  <c r="U119" i="100" s="1"/>
  <c r="P119" i="100"/>
  <c r="V119" i="100"/>
  <c r="O119" i="100"/>
  <c r="N119" i="100"/>
  <c r="T119" i="100"/>
  <c r="K119" i="100"/>
  <c r="S119" i="100" s="1"/>
  <c r="B119" i="100"/>
  <c r="R119" i="100" s="1"/>
  <c r="M119" i="100"/>
  <c r="Q119" i="100" s="1"/>
  <c r="L119" i="100"/>
  <c r="F119" i="100"/>
  <c r="I119" i="100" s="1"/>
  <c r="G119" i="100"/>
  <c r="H119" i="100"/>
  <c r="E119" i="100"/>
  <c r="D119" i="100"/>
  <c r="C119" i="100"/>
  <c r="V117" i="100"/>
  <c r="U117" i="100"/>
  <c r="T117" i="100"/>
  <c r="S117" i="100"/>
  <c r="R117" i="100"/>
  <c r="Q117" i="100"/>
  <c r="V118" i="100"/>
  <c r="U118" i="100"/>
  <c r="T118" i="100"/>
  <c r="S118" i="100"/>
  <c r="R118" i="100"/>
  <c r="Q118" i="100"/>
  <c r="J116" i="100"/>
  <c r="P116" i="100"/>
  <c r="V116" i="100" s="1"/>
  <c r="O116" i="100"/>
  <c r="U116" i="100"/>
  <c r="N116" i="100"/>
  <c r="T116" i="100"/>
  <c r="K116" i="100"/>
  <c r="S116" i="100"/>
  <c r="B116" i="100"/>
  <c r="R116" i="100" s="1"/>
  <c r="M116" i="100"/>
  <c r="L116" i="100"/>
  <c r="F116" i="100"/>
  <c r="I116" i="100" s="1"/>
  <c r="G116" i="100"/>
  <c r="H116" i="100"/>
  <c r="E116" i="100"/>
  <c r="D116" i="100"/>
  <c r="C116" i="100"/>
  <c r="V114" i="100"/>
  <c r="U114" i="100"/>
  <c r="T114" i="100"/>
  <c r="S114" i="100"/>
  <c r="R114" i="100"/>
  <c r="Q114" i="100"/>
  <c r="V115" i="100"/>
  <c r="U115" i="100"/>
  <c r="T115" i="100"/>
  <c r="S115" i="100"/>
  <c r="R115" i="100"/>
  <c r="Q115" i="100"/>
  <c r="J113" i="100"/>
  <c r="P113" i="100"/>
  <c r="V113" i="100" s="1"/>
  <c r="O113" i="100"/>
  <c r="U113" i="100" s="1"/>
  <c r="N113" i="100"/>
  <c r="T113" i="100" s="1"/>
  <c r="K113" i="100"/>
  <c r="S113" i="100" s="1"/>
  <c r="B113" i="100"/>
  <c r="R113" i="100" s="1"/>
  <c r="M113" i="100"/>
  <c r="Q113" i="100"/>
  <c r="L113" i="100"/>
  <c r="F113" i="100"/>
  <c r="G113" i="100"/>
  <c r="I113" i="100"/>
  <c r="H113" i="100"/>
  <c r="E113" i="100"/>
  <c r="D113" i="100"/>
  <c r="C113" i="100"/>
  <c r="V95" i="100"/>
  <c r="U95" i="100"/>
  <c r="T95" i="100"/>
  <c r="S95" i="100"/>
  <c r="R95" i="100"/>
  <c r="Q95" i="100"/>
  <c r="V94" i="100"/>
  <c r="U94" i="100"/>
  <c r="T94" i="100"/>
  <c r="S94" i="100"/>
  <c r="R94" i="100"/>
  <c r="Q94" i="100"/>
  <c r="J93" i="100"/>
  <c r="V93" i="100" s="1"/>
  <c r="P93" i="100"/>
  <c r="O93" i="100"/>
  <c r="U93" i="100"/>
  <c r="N93" i="100"/>
  <c r="K93" i="100"/>
  <c r="B93" i="100"/>
  <c r="Q93" i="100" s="1"/>
  <c r="R93" i="100"/>
  <c r="M93" i="100"/>
  <c r="L93" i="100"/>
  <c r="F93" i="100"/>
  <c r="G93" i="100"/>
  <c r="I93" i="100"/>
  <c r="H93" i="100"/>
  <c r="E93" i="100"/>
  <c r="D93" i="100"/>
  <c r="C93" i="100"/>
  <c r="V82" i="100"/>
  <c r="U82" i="100"/>
  <c r="T82" i="100"/>
  <c r="S82" i="100"/>
  <c r="R82" i="100"/>
  <c r="Q82" i="100"/>
  <c r="V83" i="100"/>
  <c r="U83" i="100"/>
  <c r="T83" i="100"/>
  <c r="S83" i="100"/>
  <c r="R83" i="100"/>
  <c r="Q83" i="100"/>
  <c r="J81" i="100"/>
  <c r="S81" i="100" s="1"/>
  <c r="P81" i="100"/>
  <c r="V81" i="100"/>
  <c r="O81" i="100"/>
  <c r="U81" i="100"/>
  <c r="N81" i="100"/>
  <c r="R81" i="100" s="1"/>
  <c r="T81" i="100"/>
  <c r="K81" i="100"/>
  <c r="B81" i="100"/>
  <c r="M81" i="100"/>
  <c r="Q81" i="100" s="1"/>
  <c r="L81" i="100"/>
  <c r="F81" i="100"/>
  <c r="I81" i="100" s="1"/>
  <c r="G81" i="100"/>
  <c r="H81" i="100"/>
  <c r="E81" i="100"/>
  <c r="D81" i="100"/>
  <c r="C81" i="100"/>
  <c r="V73" i="100"/>
  <c r="U73" i="100"/>
  <c r="T73" i="100"/>
  <c r="S73" i="100"/>
  <c r="R73" i="100"/>
  <c r="Q73" i="100"/>
  <c r="V74" i="100"/>
  <c r="U74" i="100"/>
  <c r="T74" i="100"/>
  <c r="S74" i="100"/>
  <c r="R74" i="100"/>
  <c r="Q74" i="100"/>
  <c r="J72" i="100"/>
  <c r="V72" i="100" s="1"/>
  <c r="P72" i="100"/>
  <c r="O72" i="100"/>
  <c r="N72" i="100"/>
  <c r="K72" i="100"/>
  <c r="B72" i="100"/>
  <c r="Q72" i="100" s="1"/>
  <c r="M72" i="100"/>
  <c r="L72" i="100"/>
  <c r="F72" i="100"/>
  <c r="G72" i="100"/>
  <c r="I72" i="100"/>
  <c r="H72" i="100"/>
  <c r="E72" i="100"/>
  <c r="D72" i="100"/>
  <c r="C72" i="100"/>
  <c r="V70" i="100"/>
  <c r="U70" i="100"/>
  <c r="T70" i="100"/>
  <c r="S70" i="100"/>
  <c r="R70" i="100"/>
  <c r="Q70" i="100"/>
  <c r="V71" i="100"/>
  <c r="U71" i="100"/>
  <c r="T71" i="100"/>
  <c r="S71" i="100"/>
  <c r="R71" i="100"/>
  <c r="Q71" i="100"/>
  <c r="J69" i="100"/>
  <c r="S69" i="100" s="1"/>
  <c r="P69" i="100"/>
  <c r="O69" i="100"/>
  <c r="U69" i="100"/>
  <c r="N69" i="100"/>
  <c r="K69" i="100"/>
  <c r="B69" i="100"/>
  <c r="R69" i="100" s="1"/>
  <c r="M69" i="100"/>
  <c r="Q69" i="100" s="1"/>
  <c r="L69" i="100"/>
  <c r="F69" i="100"/>
  <c r="G69" i="100"/>
  <c r="I69" i="100" s="1"/>
  <c r="H69" i="100"/>
  <c r="E69" i="100"/>
  <c r="D69" i="100"/>
  <c r="C69" i="100"/>
  <c r="V92" i="100"/>
  <c r="U92" i="100"/>
  <c r="T92" i="100"/>
  <c r="S92" i="100"/>
  <c r="R92" i="100"/>
  <c r="Q92" i="100"/>
  <c r="V91" i="100"/>
  <c r="U91" i="100"/>
  <c r="T91" i="100"/>
  <c r="S91" i="100"/>
  <c r="R91" i="100"/>
  <c r="Q91" i="100"/>
  <c r="J90" i="100"/>
  <c r="P90" i="100"/>
  <c r="V90" i="100"/>
  <c r="O90" i="100"/>
  <c r="U90" i="100"/>
  <c r="N90" i="100"/>
  <c r="R90" i="100" s="1"/>
  <c r="T90" i="100"/>
  <c r="K90" i="100"/>
  <c r="S90" i="100" s="1"/>
  <c r="B90" i="100"/>
  <c r="M90" i="100"/>
  <c r="Q90" i="100"/>
  <c r="L90" i="100"/>
  <c r="F90" i="100"/>
  <c r="G90" i="100"/>
  <c r="I90" i="100" s="1"/>
  <c r="H90" i="100"/>
  <c r="E90" i="100"/>
  <c r="D90" i="100"/>
  <c r="C90" i="100"/>
  <c r="V89" i="100"/>
  <c r="U89" i="100"/>
  <c r="T89" i="100"/>
  <c r="S89" i="100"/>
  <c r="R89" i="100"/>
  <c r="Q89" i="100"/>
  <c r="V88" i="100"/>
  <c r="U88" i="100"/>
  <c r="T88" i="100"/>
  <c r="S88" i="100"/>
  <c r="R88" i="100"/>
  <c r="Q88" i="100"/>
  <c r="J87" i="100"/>
  <c r="U87" i="100" s="1"/>
  <c r="P87" i="100"/>
  <c r="V87" i="100" s="1"/>
  <c r="O87" i="100"/>
  <c r="N87" i="100"/>
  <c r="K87" i="100"/>
  <c r="S87" i="100" s="1"/>
  <c r="B87" i="100"/>
  <c r="R87" i="100"/>
  <c r="M87" i="100"/>
  <c r="Q87" i="100"/>
  <c r="L87" i="100"/>
  <c r="F87" i="100"/>
  <c r="I87" i="100" s="1"/>
  <c r="G87" i="100"/>
  <c r="H87" i="100"/>
  <c r="E87" i="100"/>
  <c r="D87" i="100"/>
  <c r="C87" i="100"/>
  <c r="V80" i="100"/>
  <c r="U80" i="100"/>
  <c r="T80" i="100"/>
  <c r="S80" i="100"/>
  <c r="R80" i="100"/>
  <c r="Q80" i="100"/>
  <c r="V79" i="100"/>
  <c r="U79" i="100"/>
  <c r="T79" i="100"/>
  <c r="S79" i="100"/>
  <c r="R79" i="100"/>
  <c r="Q79" i="100"/>
  <c r="J78" i="100"/>
  <c r="U78" i="100" s="1"/>
  <c r="P78" i="100"/>
  <c r="V78" i="100"/>
  <c r="O78" i="100"/>
  <c r="N78" i="100"/>
  <c r="K78" i="100"/>
  <c r="S78" i="100"/>
  <c r="B78" i="100"/>
  <c r="R78" i="100" s="1"/>
  <c r="M78" i="100"/>
  <c r="L78" i="100"/>
  <c r="F78" i="100"/>
  <c r="I78" i="100" s="1"/>
  <c r="G78" i="100"/>
  <c r="H78" i="100"/>
  <c r="E78" i="100"/>
  <c r="D78" i="100"/>
  <c r="C78" i="100"/>
  <c r="V135" i="100"/>
  <c r="U135" i="100"/>
  <c r="T135" i="100"/>
  <c r="S135" i="100"/>
  <c r="R135" i="100"/>
  <c r="Q135" i="100"/>
  <c r="V136" i="100"/>
  <c r="U136" i="100"/>
  <c r="T136" i="100"/>
  <c r="S136" i="100"/>
  <c r="R136" i="100"/>
  <c r="Q136" i="100"/>
  <c r="J134" i="100"/>
  <c r="V134" i="100" s="1"/>
  <c r="P134" i="100"/>
  <c r="O134" i="100"/>
  <c r="U134" i="100"/>
  <c r="N134" i="100"/>
  <c r="K134" i="100"/>
  <c r="B134" i="100"/>
  <c r="R134" i="100" s="1"/>
  <c r="M134" i="100"/>
  <c r="Q134" i="100"/>
  <c r="L134" i="100"/>
  <c r="F134" i="100"/>
  <c r="I134" i="100" s="1"/>
  <c r="G134" i="100"/>
  <c r="H134" i="100"/>
  <c r="E134" i="100"/>
  <c r="D134" i="100"/>
  <c r="C134" i="100"/>
  <c r="V111" i="100"/>
  <c r="U111" i="100"/>
  <c r="T111" i="100"/>
  <c r="S111" i="100"/>
  <c r="R111" i="100"/>
  <c r="Q111" i="100"/>
  <c r="V112" i="100"/>
  <c r="U112" i="100"/>
  <c r="T112" i="100"/>
  <c r="S112" i="100"/>
  <c r="R112" i="100"/>
  <c r="Q112" i="100"/>
  <c r="J110" i="100"/>
  <c r="V110" i="100" s="1"/>
  <c r="P110" i="100"/>
  <c r="O110" i="100"/>
  <c r="N110" i="100"/>
  <c r="K110" i="100"/>
  <c r="R110" i="100" s="1"/>
  <c r="B110" i="100"/>
  <c r="M110" i="100"/>
  <c r="Q110" i="100"/>
  <c r="L110" i="100"/>
  <c r="F110" i="100"/>
  <c r="I110" i="100" s="1"/>
  <c r="G110" i="100"/>
  <c r="H110" i="100"/>
  <c r="E110" i="100"/>
  <c r="D110" i="100"/>
  <c r="C110" i="100"/>
  <c r="V108" i="100"/>
  <c r="U108" i="100"/>
  <c r="T108" i="100"/>
  <c r="S108" i="100"/>
  <c r="R108" i="100"/>
  <c r="Q108" i="100"/>
  <c r="V109" i="100"/>
  <c r="U109" i="100"/>
  <c r="T109" i="100"/>
  <c r="S109" i="100"/>
  <c r="R109" i="100"/>
  <c r="Q109" i="100"/>
  <c r="J107" i="100"/>
  <c r="T107" i="100" s="1"/>
  <c r="P107" i="100"/>
  <c r="V107" i="100"/>
  <c r="O107" i="100"/>
  <c r="U107" i="100" s="1"/>
  <c r="N107" i="100"/>
  <c r="K107" i="100"/>
  <c r="S107" i="100" s="1"/>
  <c r="B107" i="100"/>
  <c r="R107" i="100" s="1"/>
  <c r="M107" i="100"/>
  <c r="L107" i="100"/>
  <c r="F107" i="100"/>
  <c r="G107" i="100"/>
  <c r="I107" i="100" s="1"/>
  <c r="H107" i="100"/>
  <c r="E107" i="100"/>
  <c r="D107" i="100"/>
  <c r="C107" i="100"/>
  <c r="V105" i="100"/>
  <c r="U105" i="100"/>
  <c r="T105" i="100"/>
  <c r="S105" i="100"/>
  <c r="R105" i="100"/>
  <c r="Q105" i="100"/>
  <c r="V106" i="100"/>
  <c r="U106" i="100"/>
  <c r="T106" i="100"/>
  <c r="S106" i="100"/>
  <c r="R106" i="100"/>
  <c r="Q106" i="100"/>
  <c r="J104" i="100"/>
  <c r="P104" i="100"/>
  <c r="V104" i="100"/>
  <c r="O104" i="100"/>
  <c r="U104" i="100"/>
  <c r="N104" i="100"/>
  <c r="T104" i="100" s="1"/>
  <c r="K104" i="100"/>
  <c r="S104" i="100"/>
  <c r="B104" i="100"/>
  <c r="Q104" i="100" s="1"/>
  <c r="R104" i="100"/>
  <c r="M104" i="100"/>
  <c r="L104" i="100"/>
  <c r="F104" i="100"/>
  <c r="G104" i="100"/>
  <c r="I104" i="100"/>
  <c r="H104" i="100"/>
  <c r="E104" i="100"/>
  <c r="D104" i="100"/>
  <c r="C104" i="100"/>
  <c r="V103" i="100"/>
  <c r="U103" i="100"/>
  <c r="T103" i="100"/>
  <c r="S103" i="100"/>
  <c r="R103" i="100"/>
  <c r="Q103" i="100"/>
  <c r="U99" i="100"/>
  <c r="S99" i="100"/>
  <c r="R99" i="100"/>
  <c r="Q99" i="100"/>
  <c r="I99" i="100"/>
  <c r="V85" i="100"/>
  <c r="U85" i="100"/>
  <c r="T85" i="100"/>
  <c r="S85" i="100"/>
  <c r="R85" i="100"/>
  <c r="Q85" i="100"/>
  <c r="V86" i="100"/>
  <c r="U86" i="100"/>
  <c r="T86" i="100"/>
  <c r="S86" i="100"/>
  <c r="R86" i="100"/>
  <c r="Q86" i="100"/>
  <c r="J84" i="100"/>
  <c r="V84" i="100" s="1"/>
  <c r="P84" i="100"/>
  <c r="O84" i="100"/>
  <c r="N84" i="100"/>
  <c r="K84" i="100"/>
  <c r="R84" i="100" s="1"/>
  <c r="B84" i="100"/>
  <c r="M84" i="100"/>
  <c r="Q84" i="100"/>
  <c r="L84" i="100"/>
  <c r="F84" i="100"/>
  <c r="I84" i="100" s="1"/>
  <c r="G84" i="100"/>
  <c r="H84" i="100"/>
  <c r="E84" i="100"/>
  <c r="D84" i="100"/>
  <c r="C84" i="100"/>
  <c r="V77" i="100"/>
  <c r="U77" i="100"/>
  <c r="T77" i="100"/>
  <c r="S77" i="100"/>
  <c r="R77" i="100"/>
  <c r="Q77" i="100"/>
  <c r="V76" i="100"/>
  <c r="U76" i="100"/>
  <c r="T76" i="100"/>
  <c r="S76" i="100"/>
  <c r="R76" i="100"/>
  <c r="Q76" i="100"/>
  <c r="J75" i="100"/>
  <c r="T75" i="100" s="1"/>
  <c r="P75" i="100"/>
  <c r="V75" i="100"/>
  <c r="O75" i="100"/>
  <c r="U75" i="100" s="1"/>
  <c r="N75" i="100"/>
  <c r="K75" i="100"/>
  <c r="S75" i="100" s="1"/>
  <c r="B75" i="100"/>
  <c r="R75" i="100" s="1"/>
  <c r="M75" i="100"/>
  <c r="L75" i="100"/>
  <c r="F75" i="100"/>
  <c r="I75" i="100"/>
  <c r="H75" i="100"/>
  <c r="G75" i="100"/>
  <c r="E75" i="100"/>
  <c r="D75" i="100"/>
  <c r="C75" i="100"/>
  <c r="V98" i="100"/>
  <c r="U98" i="100"/>
  <c r="T98" i="100"/>
  <c r="S98" i="100"/>
  <c r="R98" i="100"/>
  <c r="Q98" i="100"/>
  <c r="V97" i="100"/>
  <c r="U97" i="100"/>
  <c r="T97" i="100"/>
  <c r="S97" i="100"/>
  <c r="R97" i="100"/>
  <c r="Q97" i="100"/>
  <c r="J96" i="100"/>
  <c r="P96" i="100"/>
  <c r="V96" i="100"/>
  <c r="O96" i="100"/>
  <c r="U96" i="100"/>
  <c r="N96" i="100"/>
  <c r="T96" i="100" s="1"/>
  <c r="K96" i="100"/>
  <c r="S96" i="100"/>
  <c r="B96" i="100"/>
  <c r="Q96" i="100" s="1"/>
  <c r="R96" i="100"/>
  <c r="M96" i="100"/>
  <c r="L96" i="100"/>
  <c r="F96" i="100"/>
  <c r="G96" i="100"/>
  <c r="I96" i="100"/>
  <c r="H96" i="100"/>
  <c r="E96" i="100"/>
  <c r="D96" i="100"/>
  <c r="C96" i="100"/>
  <c r="W65" i="100"/>
  <c r="V65" i="100"/>
  <c r="U65" i="100"/>
  <c r="T65" i="100"/>
  <c r="W66" i="100"/>
  <c r="V66" i="100"/>
  <c r="U66" i="100"/>
  <c r="T66" i="100"/>
  <c r="K64" i="100"/>
  <c r="W64" i="100"/>
  <c r="V64" i="100"/>
  <c r="L64" i="100"/>
  <c r="U64" i="100" s="1"/>
  <c r="M64" i="100"/>
  <c r="N64" i="100"/>
  <c r="F64" i="100"/>
  <c r="D64" i="100"/>
  <c r="B64" i="100"/>
  <c r="W59" i="100"/>
  <c r="V59" i="100"/>
  <c r="U59" i="100"/>
  <c r="T59" i="100"/>
  <c r="W60" i="100"/>
  <c r="V60" i="100"/>
  <c r="U60" i="100"/>
  <c r="T60" i="100"/>
  <c r="K58" i="100"/>
  <c r="L58" i="100"/>
  <c r="M58" i="100"/>
  <c r="U58" i="100"/>
  <c r="N58" i="100"/>
  <c r="F58" i="100"/>
  <c r="D58" i="100"/>
  <c r="B58" i="100"/>
  <c r="W47" i="100"/>
  <c r="V47" i="100"/>
  <c r="U47" i="100"/>
  <c r="T47" i="100"/>
  <c r="W48" i="100"/>
  <c r="V48" i="100"/>
  <c r="U48" i="100"/>
  <c r="T48" i="100"/>
  <c r="K46" i="100"/>
  <c r="W46" i="100" s="1"/>
  <c r="V46" i="100"/>
  <c r="L46" i="100"/>
  <c r="M46" i="100"/>
  <c r="U46" i="100"/>
  <c r="T46" i="100"/>
  <c r="N46" i="100"/>
  <c r="F46" i="100"/>
  <c r="D46" i="100"/>
  <c r="B46" i="100"/>
  <c r="W41" i="100"/>
  <c r="V41" i="100"/>
  <c r="U41" i="100"/>
  <c r="T41" i="100"/>
  <c r="W42" i="100"/>
  <c r="V42" i="100"/>
  <c r="U42" i="100"/>
  <c r="T42" i="100"/>
  <c r="K40" i="100"/>
  <c r="W40" i="100" s="1"/>
  <c r="V40" i="100"/>
  <c r="L40" i="100"/>
  <c r="U40" i="100" s="1"/>
  <c r="M40" i="100"/>
  <c r="N40" i="100"/>
  <c r="F40" i="100"/>
  <c r="D40" i="100"/>
  <c r="B40" i="100"/>
  <c r="N10" i="100"/>
  <c r="F10" i="100"/>
  <c r="D10" i="100"/>
  <c r="B10" i="100"/>
  <c r="N7" i="100"/>
  <c r="F7" i="100"/>
  <c r="D7" i="100"/>
  <c r="B7" i="100"/>
  <c r="N61" i="100"/>
  <c r="F61" i="100"/>
  <c r="D61" i="100"/>
  <c r="B61" i="100"/>
  <c r="N55" i="100"/>
  <c r="F55" i="100"/>
  <c r="D55" i="100"/>
  <c r="B55" i="100"/>
  <c r="N49" i="100"/>
  <c r="F49" i="100"/>
  <c r="D49" i="100"/>
  <c r="B49" i="100"/>
  <c r="N43" i="100"/>
  <c r="M43" i="100"/>
  <c r="F43" i="100"/>
  <c r="D43" i="100"/>
  <c r="B43" i="100"/>
  <c r="N37" i="100"/>
  <c r="F37" i="100"/>
  <c r="D37" i="100"/>
  <c r="B37" i="100"/>
  <c r="N31" i="100"/>
  <c r="M31" i="100"/>
  <c r="F31" i="100"/>
  <c r="D31" i="100"/>
  <c r="B31" i="100"/>
  <c r="N28" i="100"/>
  <c r="F28" i="100"/>
  <c r="D28" i="100"/>
  <c r="B28" i="100"/>
  <c r="N25" i="100"/>
  <c r="F25" i="100"/>
  <c r="D25" i="100"/>
  <c r="B25" i="100"/>
  <c r="N22" i="100"/>
  <c r="F22" i="100"/>
  <c r="D22" i="100"/>
  <c r="B22" i="100"/>
  <c r="N19" i="100"/>
  <c r="F19" i="100"/>
  <c r="D19" i="100"/>
  <c r="B19" i="100"/>
  <c r="N16" i="100"/>
  <c r="F16" i="100"/>
  <c r="D16" i="100"/>
  <c r="B16" i="100"/>
  <c r="N13" i="100"/>
  <c r="F13" i="100"/>
  <c r="D13" i="100"/>
  <c r="B13" i="100"/>
  <c r="N4" i="100"/>
  <c r="F4" i="100"/>
  <c r="D4" i="100"/>
  <c r="B4" i="100"/>
  <c r="N52" i="100"/>
  <c r="F52" i="100"/>
  <c r="D52" i="100"/>
  <c r="B52" i="100"/>
  <c r="N34" i="100"/>
  <c r="F34" i="100"/>
  <c r="D34" i="100"/>
  <c r="B34" i="100"/>
  <c r="P66" i="99"/>
  <c r="V66" i="99" s="1"/>
  <c r="J66" i="99"/>
  <c r="O66" i="99"/>
  <c r="U66" i="99" s="1"/>
  <c r="N66" i="99"/>
  <c r="T66" i="99" s="1"/>
  <c r="K66" i="99"/>
  <c r="S66" i="99" s="1"/>
  <c r="M66" i="99"/>
  <c r="Q66" i="99"/>
  <c r="F66" i="99"/>
  <c r="G66" i="99"/>
  <c r="I66" i="99"/>
  <c r="H66" i="99"/>
  <c r="E66" i="99"/>
  <c r="D66" i="99"/>
  <c r="C66" i="99"/>
  <c r="B36" i="99" s="1"/>
  <c r="B66" i="99"/>
  <c r="K36" i="99"/>
  <c r="C36" i="99"/>
  <c r="J36" i="99"/>
  <c r="W36" i="99" s="1"/>
  <c r="O36" i="99"/>
  <c r="L36" i="99"/>
  <c r="U36" i="99" s="1"/>
  <c r="M36" i="99"/>
  <c r="T36" i="99"/>
  <c r="E36" i="99"/>
  <c r="Q36" i="99"/>
  <c r="S36" i="99" s="1"/>
  <c r="I36" i="99"/>
  <c r="H36" i="99"/>
  <c r="R36" i="99" s="1"/>
  <c r="G36" i="99"/>
  <c r="P36" i="99"/>
  <c r="N36" i="99"/>
  <c r="F36" i="99"/>
  <c r="P66" i="98"/>
  <c r="J66" i="98"/>
  <c r="V66" i="98" s="1"/>
  <c r="O66" i="98"/>
  <c r="N66" i="98"/>
  <c r="T66" i="98" s="1"/>
  <c r="K66" i="98"/>
  <c r="M66" i="98"/>
  <c r="F66" i="98"/>
  <c r="G66" i="98"/>
  <c r="I66" i="98" s="1"/>
  <c r="H66" i="98"/>
  <c r="E66" i="98"/>
  <c r="D66" i="98"/>
  <c r="C66" i="98"/>
  <c r="B36" i="98" s="1"/>
  <c r="B66" i="98"/>
  <c r="K36" i="98"/>
  <c r="W36" i="98" s="1"/>
  <c r="C36" i="98"/>
  <c r="R36" i="98" s="1"/>
  <c r="J36" i="98"/>
  <c r="V36" i="98" s="1"/>
  <c r="O36" i="98"/>
  <c r="L36" i="98"/>
  <c r="U36" i="98" s="1"/>
  <c r="M36" i="98"/>
  <c r="T36" i="98"/>
  <c r="E36" i="98"/>
  <c r="Q36" i="98"/>
  <c r="S36" i="98" s="1"/>
  <c r="I36" i="98"/>
  <c r="H36" i="98"/>
  <c r="G36" i="98"/>
  <c r="N36" i="98"/>
  <c r="F36" i="98"/>
  <c r="P66" i="97"/>
  <c r="V66" i="97" s="1"/>
  <c r="J66" i="97"/>
  <c r="O66" i="97"/>
  <c r="U66" i="97" s="1"/>
  <c r="N66" i="97"/>
  <c r="T66" i="97"/>
  <c r="K66" i="97"/>
  <c r="S66" i="97" s="1"/>
  <c r="M66" i="97"/>
  <c r="Q66" i="97"/>
  <c r="F66" i="97"/>
  <c r="G66" i="97"/>
  <c r="I66" i="97" s="1"/>
  <c r="H66" i="97"/>
  <c r="E66" i="97"/>
  <c r="D66" i="97"/>
  <c r="C66" i="97"/>
  <c r="B36" i="97" s="1"/>
  <c r="B66" i="97"/>
  <c r="K36" i="97"/>
  <c r="W36" i="97" s="1"/>
  <c r="C36" i="97"/>
  <c r="Q36" i="97" s="1"/>
  <c r="S36" i="97" s="1"/>
  <c r="J36" i="97"/>
  <c r="O36" i="97"/>
  <c r="L36" i="97"/>
  <c r="M36" i="97"/>
  <c r="U36" i="97"/>
  <c r="T36" i="97"/>
  <c r="E36" i="97"/>
  <c r="I36" i="97"/>
  <c r="H36" i="97"/>
  <c r="G36" i="97"/>
  <c r="R36" i="97"/>
  <c r="P36" i="97"/>
  <c r="N36" i="97"/>
  <c r="F36" i="97"/>
  <c r="P66" i="96"/>
  <c r="V66" i="96" s="1"/>
  <c r="J66" i="96"/>
  <c r="Q66" i="96" s="1"/>
  <c r="O66" i="96"/>
  <c r="U66" i="96" s="1"/>
  <c r="N66" i="96"/>
  <c r="R66" i="96" s="1"/>
  <c r="T66" i="96"/>
  <c r="K66" i="96"/>
  <c r="S66" i="96" s="1"/>
  <c r="M66" i="96"/>
  <c r="F66" i="96"/>
  <c r="I66" i="96" s="1"/>
  <c r="G66" i="96"/>
  <c r="H66" i="96"/>
  <c r="E66" i="96"/>
  <c r="D66" i="96"/>
  <c r="C66" i="96"/>
  <c r="B36" i="96" s="1"/>
  <c r="B66" i="96"/>
  <c r="K36" i="96"/>
  <c r="W36" i="96" s="1"/>
  <c r="C36" i="96"/>
  <c r="P36" i="96" s="1"/>
  <c r="J36" i="96"/>
  <c r="V36" i="96" s="1"/>
  <c r="O36" i="96"/>
  <c r="L36" i="96"/>
  <c r="M36" i="96"/>
  <c r="U36" i="96"/>
  <c r="T36" i="96"/>
  <c r="E36" i="96"/>
  <c r="Q36" i="96"/>
  <c r="S36" i="96" s="1"/>
  <c r="I36" i="96"/>
  <c r="H36" i="96"/>
  <c r="G36" i="96"/>
  <c r="R36" i="96"/>
  <c r="N36" i="96"/>
  <c r="F36" i="96"/>
  <c r="P66" i="95"/>
  <c r="J66" i="95"/>
  <c r="V66" i="95"/>
  <c r="O66" i="95"/>
  <c r="U66" i="95" s="1"/>
  <c r="N66" i="95"/>
  <c r="T66" i="95" s="1"/>
  <c r="K66" i="95"/>
  <c r="S66" i="95"/>
  <c r="R66" i="95"/>
  <c r="M66" i="95"/>
  <c r="Q66" i="95" s="1"/>
  <c r="F66" i="95"/>
  <c r="G66" i="95"/>
  <c r="I66" i="95" s="1"/>
  <c r="H66" i="95"/>
  <c r="E66" i="95"/>
  <c r="D66" i="95"/>
  <c r="C66" i="95"/>
  <c r="B36" i="95" s="1"/>
  <c r="B66" i="95"/>
  <c r="K36" i="95"/>
  <c r="W36" i="95" s="1"/>
  <c r="C36" i="95"/>
  <c r="R36" i="95" s="1"/>
  <c r="J36" i="95"/>
  <c r="V36" i="95" s="1"/>
  <c r="O36" i="95"/>
  <c r="L36" i="95"/>
  <c r="U36" i="95" s="1"/>
  <c r="M36" i="95"/>
  <c r="T36" i="95"/>
  <c r="E36" i="95"/>
  <c r="I36" i="95"/>
  <c r="H36" i="95"/>
  <c r="G36" i="95"/>
  <c r="P36" i="95"/>
  <c r="N36" i="95"/>
  <c r="F36" i="95"/>
  <c r="P66" i="94"/>
  <c r="J66" i="94"/>
  <c r="V66" i="94"/>
  <c r="O66" i="94"/>
  <c r="U66" i="94"/>
  <c r="N66" i="94"/>
  <c r="T66" i="94" s="1"/>
  <c r="K66" i="94"/>
  <c r="S66" i="94"/>
  <c r="R66" i="94"/>
  <c r="M66" i="94"/>
  <c r="Q66" i="94" s="1"/>
  <c r="F66" i="94"/>
  <c r="G66" i="94"/>
  <c r="I66" i="94" s="1"/>
  <c r="H66" i="94"/>
  <c r="E66" i="94"/>
  <c r="D66" i="94"/>
  <c r="C66" i="94"/>
  <c r="B36" i="94" s="1"/>
  <c r="B66" i="94"/>
  <c r="K36" i="94"/>
  <c r="C36" i="94"/>
  <c r="J36" i="94"/>
  <c r="O36" i="94"/>
  <c r="W36" i="94"/>
  <c r="V36" i="94"/>
  <c r="L36" i="94"/>
  <c r="U36" i="94" s="1"/>
  <c r="M36" i="94"/>
  <c r="T36" i="94"/>
  <c r="E36" i="94"/>
  <c r="Q36" i="94" s="1"/>
  <c r="S36" i="94" s="1"/>
  <c r="I36" i="94"/>
  <c r="H36" i="94"/>
  <c r="R36" i="94" s="1"/>
  <c r="G36" i="94"/>
  <c r="N36" i="94"/>
  <c r="F36" i="94"/>
  <c r="P66" i="93"/>
  <c r="V66" i="93" s="1"/>
  <c r="J66" i="93"/>
  <c r="O66" i="93"/>
  <c r="U66" i="93"/>
  <c r="N66" i="93"/>
  <c r="T66" i="93" s="1"/>
  <c r="K66" i="93"/>
  <c r="S66" i="93" s="1"/>
  <c r="R66" i="93"/>
  <c r="M66" i="93"/>
  <c r="Q66" i="93"/>
  <c r="F66" i="93"/>
  <c r="I66" i="93" s="1"/>
  <c r="G66" i="93"/>
  <c r="H66" i="93"/>
  <c r="E66" i="93"/>
  <c r="D66" i="93"/>
  <c r="C66" i="93"/>
  <c r="B66" i="93"/>
  <c r="K36" i="93"/>
  <c r="C36" i="93"/>
  <c r="Q36" i="93" s="1"/>
  <c r="S36" i="93" s="1"/>
  <c r="J36" i="93"/>
  <c r="V36" i="93" s="1"/>
  <c r="O36" i="93"/>
  <c r="W36" i="93"/>
  <c r="L36" i="93"/>
  <c r="U36" i="93" s="1"/>
  <c r="M36" i="93"/>
  <c r="T36" i="93"/>
  <c r="E36" i="93"/>
  <c r="I36" i="93"/>
  <c r="R36" i="93" s="1"/>
  <c r="H36" i="93"/>
  <c r="G36" i="93"/>
  <c r="P36" i="93"/>
  <c r="N36" i="93"/>
  <c r="F36" i="93"/>
  <c r="B36" i="93"/>
  <c r="P66" i="92"/>
  <c r="V66" i="92" s="1"/>
  <c r="J66" i="92"/>
  <c r="O66" i="92"/>
  <c r="U66" i="92"/>
  <c r="N66" i="92"/>
  <c r="T66" i="92"/>
  <c r="K66" i="92"/>
  <c r="S66" i="92" s="1"/>
  <c r="M66" i="92"/>
  <c r="Q66" i="92"/>
  <c r="F66" i="92"/>
  <c r="I66" i="92" s="1"/>
  <c r="G66" i="92"/>
  <c r="H66" i="92"/>
  <c r="E66" i="92"/>
  <c r="D66" i="92"/>
  <c r="C66" i="92"/>
  <c r="B66" i="92"/>
  <c r="K36" i="92"/>
  <c r="C36" i="92"/>
  <c r="J36" i="92"/>
  <c r="O36" i="92"/>
  <c r="W36" i="92"/>
  <c r="V36" i="92"/>
  <c r="L36" i="92"/>
  <c r="U36" i="92" s="1"/>
  <c r="M36" i="92"/>
  <c r="T36" i="92"/>
  <c r="E36" i="92"/>
  <c r="Q36" i="92" s="1"/>
  <c r="I36" i="92"/>
  <c r="R36" i="92" s="1"/>
  <c r="H36" i="92"/>
  <c r="G36" i="92"/>
  <c r="P36" i="92"/>
  <c r="N36" i="92"/>
  <c r="F36" i="92"/>
  <c r="B36" i="92"/>
  <c r="P66" i="91"/>
  <c r="V66" i="91" s="1"/>
  <c r="J66" i="91"/>
  <c r="O66" i="91"/>
  <c r="U66" i="91" s="1"/>
  <c r="N66" i="91"/>
  <c r="T66" i="91"/>
  <c r="K66" i="91"/>
  <c r="R66" i="91" s="1"/>
  <c r="M66" i="91"/>
  <c r="Q66" i="91"/>
  <c r="F66" i="91"/>
  <c r="G66" i="91"/>
  <c r="I66" i="91" s="1"/>
  <c r="H66" i="91"/>
  <c r="E66" i="91"/>
  <c r="D66" i="91"/>
  <c r="C66" i="91"/>
  <c r="B66" i="91"/>
  <c r="K36" i="91"/>
  <c r="C36" i="91"/>
  <c r="P36" i="91" s="1"/>
  <c r="J36" i="91"/>
  <c r="W36" i="91" s="1"/>
  <c r="O36" i="91"/>
  <c r="L36" i="91"/>
  <c r="U36" i="91" s="1"/>
  <c r="M36" i="91"/>
  <c r="T36" i="91"/>
  <c r="E36" i="91"/>
  <c r="I36" i="91"/>
  <c r="H36" i="91"/>
  <c r="G36" i="91"/>
  <c r="R36" i="91"/>
  <c r="N36" i="91"/>
  <c r="F36" i="91"/>
  <c r="B36" i="91"/>
  <c r="P66" i="90"/>
  <c r="V66" i="90" s="1"/>
  <c r="J66" i="90"/>
  <c r="U66" i="90" s="1"/>
  <c r="O66" i="90"/>
  <c r="N66" i="90"/>
  <c r="T66" i="90"/>
  <c r="K66" i="90"/>
  <c r="R66" i="90"/>
  <c r="M66" i="90"/>
  <c r="F66" i="90"/>
  <c r="I66" i="90" s="1"/>
  <c r="G66" i="90"/>
  <c r="H66" i="90"/>
  <c r="E66" i="90"/>
  <c r="D66" i="90"/>
  <c r="C66" i="90"/>
  <c r="B66" i="90"/>
  <c r="K36" i="90"/>
  <c r="C36" i="90"/>
  <c r="W36" i="90" s="1"/>
  <c r="J36" i="90"/>
  <c r="V36" i="90" s="1"/>
  <c r="O36" i="90"/>
  <c r="L36" i="90"/>
  <c r="M36" i="90"/>
  <c r="U36" i="90"/>
  <c r="T36" i="90"/>
  <c r="E36" i="90"/>
  <c r="I36" i="90"/>
  <c r="H36" i="90"/>
  <c r="G36" i="90"/>
  <c r="P36" i="90"/>
  <c r="N36" i="90"/>
  <c r="F36" i="90"/>
  <c r="B36" i="90"/>
  <c r="P66" i="89"/>
  <c r="V66" i="89" s="1"/>
  <c r="J66" i="89"/>
  <c r="Q66" i="89" s="1"/>
  <c r="O66" i="89"/>
  <c r="N66" i="89"/>
  <c r="T66" i="89" s="1"/>
  <c r="K66" i="89"/>
  <c r="M66" i="89"/>
  <c r="F66" i="89"/>
  <c r="G66" i="89"/>
  <c r="I66" i="89"/>
  <c r="H66" i="89"/>
  <c r="E66" i="89"/>
  <c r="D66" i="89"/>
  <c r="C66" i="89"/>
  <c r="B66" i="89"/>
  <c r="K36" i="89"/>
  <c r="C36" i="89"/>
  <c r="W36" i="89" s="1"/>
  <c r="J36" i="89"/>
  <c r="V36" i="89" s="1"/>
  <c r="O36" i="89"/>
  <c r="L36" i="89"/>
  <c r="M36" i="89"/>
  <c r="U36" i="89"/>
  <c r="T36" i="89"/>
  <c r="E36" i="89"/>
  <c r="I36" i="89"/>
  <c r="H36" i="89"/>
  <c r="G36" i="89"/>
  <c r="N36" i="89"/>
  <c r="F36" i="89"/>
  <c r="B36" i="89"/>
  <c r="P66" i="88"/>
  <c r="J66" i="88"/>
  <c r="T66" i="88" s="1"/>
  <c r="V66" i="88"/>
  <c r="O66" i="88"/>
  <c r="U66" i="88" s="1"/>
  <c r="N66" i="88"/>
  <c r="K66" i="88"/>
  <c r="R66" i="88" s="1"/>
  <c r="S66" i="88"/>
  <c r="M66" i="88"/>
  <c r="Q66" i="88"/>
  <c r="F66" i="88"/>
  <c r="G66" i="88"/>
  <c r="I66" i="88"/>
  <c r="H66" i="88"/>
  <c r="E66" i="88"/>
  <c r="D66" i="88"/>
  <c r="C66" i="88"/>
  <c r="B66" i="88"/>
  <c r="K36" i="88"/>
  <c r="C36" i="88"/>
  <c r="J36" i="88"/>
  <c r="O36" i="88"/>
  <c r="V36" i="88" s="1"/>
  <c r="W36" i="88"/>
  <c r="L36" i="88"/>
  <c r="M36" i="88"/>
  <c r="U36" i="88"/>
  <c r="T36" i="88"/>
  <c r="E36" i="88"/>
  <c r="Q36" i="88" s="1"/>
  <c r="I36" i="88"/>
  <c r="R36" i="88" s="1"/>
  <c r="H36" i="88"/>
  <c r="G36" i="88"/>
  <c r="N36" i="88"/>
  <c r="F36" i="88"/>
  <c r="B36" i="88"/>
  <c r="P66" i="87"/>
  <c r="J66" i="87"/>
  <c r="T66" i="87" s="1"/>
  <c r="V66" i="87"/>
  <c r="O66" i="87"/>
  <c r="U66" i="87" s="1"/>
  <c r="N66" i="87"/>
  <c r="K66" i="87"/>
  <c r="S66" i="87" s="1"/>
  <c r="M66" i="87"/>
  <c r="F66" i="87"/>
  <c r="I66" i="87" s="1"/>
  <c r="G66" i="87"/>
  <c r="H66" i="87"/>
  <c r="E66" i="87"/>
  <c r="D66" i="87"/>
  <c r="C66" i="87"/>
  <c r="B36" i="87" s="1"/>
  <c r="B66" i="87"/>
  <c r="K36" i="87"/>
  <c r="C36" i="87"/>
  <c r="W36" i="87" s="1"/>
  <c r="J36" i="87"/>
  <c r="O36" i="87"/>
  <c r="V36" i="87" s="1"/>
  <c r="L36" i="87"/>
  <c r="U36" i="87" s="1"/>
  <c r="M36" i="87"/>
  <c r="T36" i="87"/>
  <c r="E36" i="87"/>
  <c r="Q36" i="87" s="1"/>
  <c r="I36" i="87"/>
  <c r="H36" i="87"/>
  <c r="G36" i="87"/>
  <c r="N36" i="87"/>
  <c r="F36" i="87"/>
  <c r="P66" i="86"/>
  <c r="J66" i="86"/>
  <c r="V66" i="86"/>
  <c r="O66" i="86"/>
  <c r="U66" i="86"/>
  <c r="N66" i="86"/>
  <c r="T66" i="86" s="1"/>
  <c r="K66" i="86"/>
  <c r="S66" i="86"/>
  <c r="M66" i="86"/>
  <c r="Q66" i="86" s="1"/>
  <c r="F66" i="86"/>
  <c r="I66" i="86" s="1"/>
  <c r="G66" i="86"/>
  <c r="H66" i="86"/>
  <c r="E66" i="86"/>
  <c r="D66" i="86"/>
  <c r="C66" i="86"/>
  <c r="B36" i="86" s="1"/>
  <c r="B66" i="86"/>
  <c r="K36" i="86"/>
  <c r="C36" i="86"/>
  <c r="R36" i="86" s="1"/>
  <c r="J36" i="86"/>
  <c r="O36" i="86"/>
  <c r="V36" i="86"/>
  <c r="L36" i="86"/>
  <c r="U36" i="86" s="1"/>
  <c r="M36" i="86"/>
  <c r="T36" i="86"/>
  <c r="E36" i="86"/>
  <c r="P36" i="86" s="1"/>
  <c r="Q36" i="86"/>
  <c r="I36" i="86"/>
  <c r="H36" i="86"/>
  <c r="G36" i="86"/>
  <c r="N36" i="86"/>
  <c r="F36" i="86"/>
  <c r="P66" i="85"/>
  <c r="V66" i="85" s="1"/>
  <c r="J66" i="85"/>
  <c r="S66" i="85" s="1"/>
  <c r="O66" i="85"/>
  <c r="U66" i="85"/>
  <c r="N66" i="85"/>
  <c r="T66" i="85" s="1"/>
  <c r="K66" i="85"/>
  <c r="M66" i="85"/>
  <c r="F66" i="85"/>
  <c r="I66" i="85" s="1"/>
  <c r="G66" i="85"/>
  <c r="H66" i="85"/>
  <c r="E66" i="85"/>
  <c r="D66" i="85"/>
  <c r="C66" i="85"/>
  <c r="B36" i="85" s="1"/>
  <c r="B66" i="85"/>
  <c r="K36" i="85"/>
  <c r="W36" i="85" s="1"/>
  <c r="C36" i="85"/>
  <c r="Q36" i="85" s="1"/>
  <c r="J36" i="85"/>
  <c r="O36" i="85"/>
  <c r="V36" i="85"/>
  <c r="L36" i="85"/>
  <c r="M36" i="85"/>
  <c r="U36" i="85"/>
  <c r="T36" i="85"/>
  <c r="E36" i="85"/>
  <c r="I36" i="85"/>
  <c r="H36" i="85"/>
  <c r="G36" i="85"/>
  <c r="N36" i="85"/>
  <c r="F36" i="85"/>
  <c r="P66" i="84"/>
  <c r="V66" i="84" s="1"/>
  <c r="J66" i="84"/>
  <c r="Q66" i="84" s="1"/>
  <c r="O66" i="84"/>
  <c r="U66" i="84"/>
  <c r="N66" i="84"/>
  <c r="R66" i="84" s="1"/>
  <c r="T66" i="84"/>
  <c r="K66" i="84"/>
  <c r="S66" i="84" s="1"/>
  <c r="M66" i="84"/>
  <c r="F66" i="84"/>
  <c r="I66" i="84" s="1"/>
  <c r="G66" i="84"/>
  <c r="H66" i="84"/>
  <c r="E66" i="84"/>
  <c r="D66" i="84"/>
  <c r="C66" i="84"/>
  <c r="B66" i="84"/>
  <c r="K36" i="84"/>
  <c r="W36" i="84" s="1"/>
  <c r="C36" i="84"/>
  <c r="Q36" i="84" s="1"/>
  <c r="S36" i="84" s="1"/>
  <c r="J36" i="84"/>
  <c r="O36" i="84"/>
  <c r="L36" i="84"/>
  <c r="M36" i="84"/>
  <c r="U36" i="84"/>
  <c r="T36" i="84"/>
  <c r="E36" i="84"/>
  <c r="I36" i="84"/>
  <c r="H36" i="84"/>
  <c r="G36" i="84"/>
  <c r="R36" i="84" s="1"/>
  <c r="N36" i="84"/>
  <c r="F36" i="84"/>
  <c r="B36" i="84"/>
  <c r="E74" i="83"/>
  <c r="A74" i="83"/>
  <c r="E73" i="83"/>
  <c r="A73" i="83"/>
  <c r="E72" i="83"/>
  <c r="A72" i="83"/>
  <c r="E71" i="83"/>
  <c r="A71" i="83"/>
  <c r="M68" i="83"/>
  <c r="I68" i="83"/>
  <c r="E68" i="83"/>
  <c r="A68" i="83"/>
  <c r="M67" i="83"/>
  <c r="I67" i="83"/>
  <c r="E67" i="83"/>
  <c r="A67" i="83"/>
  <c r="M66" i="83"/>
  <c r="I66" i="83"/>
  <c r="E66" i="83"/>
  <c r="A66" i="83"/>
  <c r="M65" i="83"/>
  <c r="I65" i="83"/>
  <c r="E65" i="83"/>
  <c r="A65" i="83"/>
  <c r="E64" i="83"/>
  <c r="A64" i="83"/>
  <c r="M63" i="83"/>
  <c r="I63" i="83"/>
  <c r="E63" i="83"/>
  <c r="A63" i="83"/>
  <c r="M62" i="83"/>
  <c r="I62" i="83"/>
  <c r="E62" i="83"/>
  <c r="A62" i="83"/>
  <c r="M61" i="83"/>
  <c r="I61" i="83"/>
  <c r="E61" i="83"/>
  <c r="A61" i="83"/>
  <c r="M60" i="83"/>
  <c r="I60" i="83"/>
  <c r="E60" i="83"/>
  <c r="A60" i="83"/>
  <c r="M57" i="83"/>
  <c r="I57" i="83"/>
  <c r="E57" i="83"/>
  <c r="A57" i="83"/>
  <c r="M56" i="83"/>
  <c r="I56" i="83"/>
  <c r="E56" i="83"/>
  <c r="A56" i="83"/>
  <c r="M55" i="83"/>
  <c r="I55" i="83"/>
  <c r="E55" i="83"/>
  <c r="A55" i="83"/>
  <c r="M54" i="83"/>
  <c r="I54" i="83"/>
  <c r="E54" i="83"/>
  <c r="A54" i="83"/>
  <c r="M52" i="83"/>
  <c r="I52" i="83"/>
  <c r="E52" i="83"/>
  <c r="A52" i="83"/>
  <c r="M51" i="83"/>
  <c r="I51" i="83"/>
  <c r="E51" i="83"/>
  <c r="A51" i="83"/>
  <c r="M50" i="83"/>
  <c r="I50" i="83"/>
  <c r="E50" i="83"/>
  <c r="A50" i="83"/>
  <c r="M49" i="83"/>
  <c r="I49" i="83"/>
  <c r="E49" i="83"/>
  <c r="A49" i="83"/>
  <c r="M46" i="83"/>
  <c r="I46" i="83"/>
  <c r="E46" i="83"/>
  <c r="A46" i="83"/>
  <c r="M45" i="83"/>
  <c r="I45" i="83"/>
  <c r="E45" i="83"/>
  <c r="A45" i="83"/>
  <c r="M44" i="83"/>
  <c r="I44" i="83"/>
  <c r="E44" i="83"/>
  <c r="A44" i="83"/>
  <c r="M43" i="83"/>
  <c r="I43" i="83"/>
  <c r="E43" i="83"/>
  <c r="A43" i="83"/>
  <c r="M42" i="83"/>
  <c r="I42" i="83"/>
  <c r="E42" i="83"/>
  <c r="A42" i="83"/>
  <c r="M41" i="83"/>
  <c r="I41" i="83"/>
  <c r="E41" i="83"/>
  <c r="A41" i="83"/>
  <c r="M40" i="83"/>
  <c r="I40" i="83"/>
  <c r="E40" i="83"/>
  <c r="A40" i="83"/>
  <c r="M39" i="83"/>
  <c r="I39" i="83"/>
  <c r="E39" i="83"/>
  <c r="A39" i="83"/>
  <c r="M38" i="83"/>
  <c r="I38" i="83"/>
  <c r="E38" i="83"/>
  <c r="A38" i="83"/>
  <c r="M35" i="83"/>
  <c r="I35" i="83"/>
  <c r="E35" i="83"/>
  <c r="A35" i="83"/>
  <c r="M34" i="83"/>
  <c r="I34" i="83"/>
  <c r="E34" i="83"/>
  <c r="A34" i="83"/>
  <c r="M33" i="83"/>
  <c r="I33" i="83"/>
  <c r="E33" i="83"/>
  <c r="A33" i="83"/>
  <c r="M32" i="83"/>
  <c r="I32" i="83"/>
  <c r="E32" i="83"/>
  <c r="A32" i="83"/>
  <c r="M30" i="83"/>
  <c r="I30" i="83"/>
  <c r="E30" i="83"/>
  <c r="A30" i="83"/>
  <c r="M29" i="83"/>
  <c r="I29" i="83"/>
  <c r="E29" i="83"/>
  <c r="A29" i="83"/>
  <c r="M28" i="83"/>
  <c r="I28" i="83"/>
  <c r="E28" i="83"/>
  <c r="A28" i="83"/>
  <c r="M27" i="83"/>
  <c r="I27" i="83"/>
  <c r="E27" i="83"/>
  <c r="A27" i="83"/>
  <c r="M24" i="83"/>
  <c r="I24" i="83"/>
  <c r="E24" i="83"/>
  <c r="A24" i="83"/>
  <c r="M23" i="83"/>
  <c r="I23" i="83"/>
  <c r="E23" i="83"/>
  <c r="A23" i="83"/>
  <c r="M22" i="83"/>
  <c r="I22" i="83"/>
  <c r="E22" i="83"/>
  <c r="A22" i="83"/>
  <c r="M21" i="83"/>
  <c r="I21" i="83"/>
  <c r="E21" i="83"/>
  <c r="A21" i="83"/>
  <c r="M20" i="83"/>
  <c r="I20" i="83"/>
  <c r="E20" i="83"/>
  <c r="A20" i="83"/>
  <c r="M19" i="83"/>
  <c r="I19" i="83"/>
  <c r="E19" i="83"/>
  <c r="A19" i="83"/>
  <c r="M18" i="83"/>
  <c r="I18" i="83"/>
  <c r="E18" i="83"/>
  <c r="A18" i="83"/>
  <c r="M17" i="83"/>
  <c r="I17" i="83"/>
  <c r="E17" i="83"/>
  <c r="A17" i="83"/>
  <c r="M16" i="83"/>
  <c r="I16" i="83"/>
  <c r="E16" i="83"/>
  <c r="A16" i="83"/>
  <c r="M13" i="83"/>
  <c r="I13" i="83"/>
  <c r="E13" i="83"/>
  <c r="A13" i="83"/>
  <c r="M12" i="83"/>
  <c r="I12" i="83"/>
  <c r="E12" i="83"/>
  <c r="A12" i="83"/>
  <c r="M11" i="83"/>
  <c r="I11" i="83"/>
  <c r="E11" i="83"/>
  <c r="A11" i="83"/>
  <c r="M10" i="83"/>
  <c r="I10" i="83"/>
  <c r="E10" i="83"/>
  <c r="A10" i="83"/>
  <c r="M9" i="83"/>
  <c r="I9" i="83"/>
  <c r="E9" i="83"/>
  <c r="A9" i="83"/>
  <c r="M8" i="83"/>
  <c r="I8" i="83"/>
  <c r="E8" i="83"/>
  <c r="A8" i="83"/>
  <c r="M7" i="83"/>
  <c r="I7" i="83"/>
  <c r="E7" i="83"/>
  <c r="A7" i="83"/>
  <c r="M6" i="83"/>
  <c r="I6" i="83"/>
  <c r="E6" i="83"/>
  <c r="A6" i="83"/>
  <c r="M5" i="83"/>
  <c r="I5" i="83"/>
  <c r="E5" i="83"/>
  <c r="A5" i="83"/>
  <c r="M74" i="82"/>
  <c r="I74" i="82"/>
  <c r="E74" i="82"/>
  <c r="A74" i="82"/>
  <c r="M73" i="82"/>
  <c r="I73" i="82"/>
  <c r="E73" i="82"/>
  <c r="A73" i="82"/>
  <c r="M72" i="82"/>
  <c r="I72" i="82"/>
  <c r="E72" i="82"/>
  <c r="A72" i="82"/>
  <c r="M71" i="82"/>
  <c r="I71" i="82"/>
  <c r="E71" i="82"/>
  <c r="A71" i="82"/>
  <c r="M69" i="82"/>
  <c r="I69" i="82"/>
  <c r="E69" i="82"/>
  <c r="A69" i="82"/>
  <c r="M68" i="82"/>
  <c r="I68" i="82"/>
  <c r="E68" i="82"/>
  <c r="A68" i="82"/>
  <c r="M67" i="82"/>
  <c r="I67" i="82"/>
  <c r="E67" i="82"/>
  <c r="A67" i="82"/>
  <c r="M66" i="82"/>
  <c r="I66" i="82"/>
  <c r="E66" i="82"/>
  <c r="A66" i="82"/>
  <c r="M63" i="82"/>
  <c r="I63" i="82"/>
  <c r="E63" i="82"/>
  <c r="A63" i="82"/>
  <c r="M62" i="82"/>
  <c r="I62" i="82"/>
  <c r="E62" i="82"/>
  <c r="A62" i="82"/>
  <c r="M61" i="82"/>
  <c r="I61" i="82"/>
  <c r="E61" i="82"/>
  <c r="A61" i="82"/>
  <c r="M60" i="82"/>
  <c r="I60" i="82"/>
  <c r="E60" i="82"/>
  <c r="A60" i="82"/>
  <c r="M57" i="82"/>
  <c r="I57" i="82"/>
  <c r="E57" i="82"/>
  <c r="A57" i="82"/>
  <c r="M56" i="82"/>
  <c r="I56" i="82"/>
  <c r="E56" i="82"/>
  <c r="A56" i="82"/>
  <c r="M55" i="82"/>
  <c r="I55" i="82"/>
  <c r="E55" i="82"/>
  <c r="A55" i="82"/>
  <c r="M54" i="82"/>
  <c r="I54" i="82"/>
  <c r="E54" i="82"/>
  <c r="A54" i="82"/>
  <c r="M53" i="82"/>
  <c r="I53" i="82"/>
  <c r="E53" i="82"/>
  <c r="A53" i="82"/>
  <c r="M52" i="82"/>
  <c r="I52" i="82"/>
  <c r="E52" i="82"/>
  <c r="A52" i="82"/>
  <c r="M51" i="82"/>
  <c r="I51" i="82"/>
  <c r="E51" i="82"/>
  <c r="A51" i="82"/>
  <c r="M50" i="82"/>
  <c r="I50" i="82"/>
  <c r="E50" i="82"/>
  <c r="A50" i="82"/>
  <c r="M49" i="82"/>
  <c r="I49" i="82"/>
  <c r="E49" i="82"/>
  <c r="A49" i="82"/>
  <c r="M46" i="82"/>
  <c r="I46" i="82"/>
  <c r="E46" i="82"/>
  <c r="A46" i="82"/>
  <c r="M45" i="82"/>
  <c r="I45" i="82"/>
  <c r="E45" i="82"/>
  <c r="A45" i="82"/>
  <c r="M44" i="82"/>
  <c r="I44" i="82"/>
  <c r="E44" i="82"/>
  <c r="A44" i="82"/>
  <c r="M43" i="82"/>
  <c r="I43" i="82"/>
  <c r="A43" i="82"/>
  <c r="M42" i="82"/>
  <c r="I42" i="82"/>
  <c r="A42" i="82"/>
  <c r="M41" i="82"/>
  <c r="E41" i="82"/>
  <c r="A41" i="82"/>
  <c r="M40" i="82"/>
  <c r="E40" i="82"/>
  <c r="A40" i="82"/>
  <c r="M39" i="82"/>
  <c r="E39" i="82"/>
  <c r="A39" i="82"/>
  <c r="M38" i="82"/>
  <c r="E38" i="82"/>
  <c r="A38" i="82"/>
  <c r="M35" i="82"/>
  <c r="I35" i="82"/>
  <c r="E35" i="82"/>
  <c r="A35" i="82"/>
  <c r="M34" i="82"/>
  <c r="I34" i="82"/>
  <c r="E34" i="82"/>
  <c r="A34" i="82"/>
  <c r="M33" i="82"/>
  <c r="I33" i="82"/>
  <c r="E33" i="82"/>
  <c r="A33" i="82"/>
  <c r="M32" i="82"/>
  <c r="I32" i="82"/>
  <c r="E32" i="82"/>
  <c r="A32" i="82"/>
  <c r="E31" i="82"/>
  <c r="A31" i="82"/>
  <c r="M30" i="82"/>
  <c r="I30" i="82"/>
  <c r="E30" i="82"/>
  <c r="A30" i="82"/>
  <c r="M29" i="82"/>
  <c r="I29" i="82"/>
  <c r="E29" i="82"/>
  <c r="A29" i="82"/>
  <c r="M28" i="82"/>
  <c r="I28" i="82"/>
  <c r="E28" i="82"/>
  <c r="A28" i="82"/>
  <c r="M27" i="82"/>
  <c r="I27" i="82"/>
  <c r="E27" i="82"/>
  <c r="A27" i="82"/>
  <c r="M24" i="82"/>
  <c r="I24" i="82"/>
  <c r="E24" i="82"/>
  <c r="A24" i="82"/>
  <c r="M23" i="82"/>
  <c r="I23" i="82"/>
  <c r="E23" i="82"/>
  <c r="A23" i="82"/>
  <c r="M22" i="82"/>
  <c r="I22" i="82"/>
  <c r="E22" i="82"/>
  <c r="A22" i="82"/>
  <c r="M21" i="82"/>
  <c r="I21" i="82"/>
  <c r="E21" i="82"/>
  <c r="A21" i="82"/>
  <c r="M20" i="82"/>
  <c r="I20" i="82"/>
  <c r="E20" i="82"/>
  <c r="A20" i="82"/>
  <c r="M19" i="82"/>
  <c r="I19" i="82"/>
  <c r="E19" i="82"/>
  <c r="A19" i="82"/>
  <c r="M18" i="82"/>
  <c r="I18" i="82"/>
  <c r="E18" i="82"/>
  <c r="A18" i="82"/>
  <c r="M17" i="82"/>
  <c r="I17" i="82"/>
  <c r="E17" i="82"/>
  <c r="A17" i="82"/>
  <c r="M16" i="82"/>
  <c r="I16" i="82"/>
  <c r="E16" i="82"/>
  <c r="A16" i="82"/>
  <c r="M13" i="82"/>
  <c r="I13" i="82"/>
  <c r="E13" i="82"/>
  <c r="M12" i="82"/>
  <c r="I12" i="82"/>
  <c r="E12" i="82"/>
  <c r="M11" i="82"/>
  <c r="I11" i="82"/>
  <c r="E11" i="82"/>
  <c r="M10" i="82"/>
  <c r="I10" i="82"/>
  <c r="E10" i="82"/>
  <c r="M9" i="82"/>
  <c r="I9" i="82"/>
  <c r="E9" i="82"/>
  <c r="M8" i="82"/>
  <c r="I8" i="82"/>
  <c r="E8" i="82"/>
  <c r="M7" i="82"/>
  <c r="I7" i="82"/>
  <c r="E7" i="82"/>
  <c r="M6" i="82"/>
  <c r="I6" i="82"/>
  <c r="E6" i="82"/>
  <c r="M5" i="82"/>
  <c r="I5" i="82"/>
  <c r="E5" i="82"/>
  <c r="K7" i="18"/>
  <c r="L7" i="18"/>
  <c r="K6" i="18"/>
  <c r="L6" i="18"/>
  <c r="K5" i="18"/>
  <c r="L5" i="18"/>
  <c r="K4" i="18"/>
  <c r="L4" i="18"/>
  <c r="K12" i="18"/>
  <c r="L12" i="18"/>
  <c r="K9" i="18"/>
  <c r="L9" i="18"/>
  <c r="K10" i="18"/>
  <c r="L10" i="18"/>
  <c r="K11" i="18"/>
  <c r="L11" i="18"/>
  <c r="K17" i="18"/>
  <c r="L17" i="18"/>
  <c r="K15" i="18"/>
  <c r="L15" i="18"/>
  <c r="K16" i="18"/>
  <c r="L16" i="18"/>
  <c r="K18" i="18"/>
  <c r="L18" i="18"/>
  <c r="K21" i="18"/>
  <c r="L21" i="18"/>
  <c r="K22" i="18"/>
  <c r="L22" i="18"/>
  <c r="K20" i="18"/>
  <c r="L20" i="18"/>
  <c r="K23" i="18"/>
  <c r="L23" i="18"/>
  <c r="AB18" i="19"/>
  <c r="I21" i="18"/>
  <c r="AH15" i="19"/>
  <c r="G21" i="18" s="1"/>
  <c r="C21" i="18" s="1"/>
  <c r="AH13" i="19"/>
  <c r="G16" i="18"/>
  <c r="X18" i="19"/>
  <c r="I16" i="18" s="1"/>
  <c r="AI13" i="19"/>
  <c r="H16" i="18"/>
  <c r="Y18" i="19"/>
  <c r="J16" i="18"/>
  <c r="D16" i="18" s="1"/>
  <c r="T18" i="19"/>
  <c r="I15" i="18"/>
  <c r="AH11" i="19"/>
  <c r="G15" i="18"/>
  <c r="C15" i="18" s="1"/>
  <c r="U18" i="19"/>
  <c r="J15" i="18"/>
  <c r="AI11" i="19"/>
  <c r="H15" i="18"/>
  <c r="D15" i="18" s="1"/>
  <c r="S18" i="19"/>
  <c r="J17" i="18" s="1"/>
  <c r="AI10" i="19"/>
  <c r="H17" i="18" s="1"/>
  <c r="D17" i="18" s="1"/>
  <c r="AG18" i="19"/>
  <c r="J22" i="18" s="1"/>
  <c r="D22" i="18" s="1"/>
  <c r="AI17" i="19"/>
  <c r="H22" i="18"/>
  <c r="AH12" i="19"/>
  <c r="G18" i="18" s="1"/>
  <c r="C18" i="18" s="1"/>
  <c r="E18" i="18" s="1"/>
  <c r="V18" i="19"/>
  <c r="I18" i="18"/>
  <c r="AI12" i="19"/>
  <c r="H18" i="18"/>
  <c r="W18" i="19"/>
  <c r="J18" i="18" s="1"/>
  <c r="D18" i="18" s="1"/>
  <c r="AH5" i="19"/>
  <c r="G5" i="18"/>
  <c r="AI5" i="19"/>
  <c r="H5" i="18"/>
  <c r="D5" i="18" s="1"/>
  <c r="AL5" i="19"/>
  <c r="BB5" i="19" s="1"/>
  <c r="AL8" i="19"/>
  <c r="BB8" i="19" s="1"/>
  <c r="AL3" i="19"/>
  <c r="AL4" i="19"/>
  <c r="AL6" i="19"/>
  <c r="AL7" i="19"/>
  <c r="BB7" i="19" s="1"/>
  <c r="AL9" i="19"/>
  <c r="BB9" i="19" s="1"/>
  <c r="AL10" i="19"/>
  <c r="AL11" i="19"/>
  <c r="AL12" i="19"/>
  <c r="AL13" i="19"/>
  <c r="AL14" i="19"/>
  <c r="AL15" i="19"/>
  <c r="AL16" i="19"/>
  <c r="AL17" i="19"/>
  <c r="BB17" i="19" s="1"/>
  <c r="AM5" i="19"/>
  <c r="AN5" i="19"/>
  <c r="AR5" i="19"/>
  <c r="AQ5" i="19"/>
  <c r="AU5" i="19"/>
  <c r="AX5" i="19"/>
  <c r="AW5" i="19"/>
  <c r="AS5" i="19"/>
  <c r="AS2" i="19"/>
  <c r="AS18" i="19" s="1"/>
  <c r="AS3" i="19"/>
  <c r="AS4" i="19"/>
  <c r="AS6" i="19"/>
  <c r="AS7" i="19"/>
  <c r="AS8" i="19"/>
  <c r="AS10" i="19"/>
  <c r="AS11" i="19"/>
  <c r="AS12" i="19"/>
  <c r="AS13" i="19"/>
  <c r="AS14" i="19"/>
  <c r="AS15" i="19"/>
  <c r="AS16" i="19"/>
  <c r="AS17" i="19"/>
  <c r="AP5" i="19"/>
  <c r="AV5" i="19"/>
  <c r="AT5" i="19"/>
  <c r="AZ5" i="19"/>
  <c r="BA5" i="19"/>
  <c r="AY5" i="19"/>
  <c r="AY2" i="19"/>
  <c r="AY18" i="19" s="1"/>
  <c r="AY3" i="19"/>
  <c r="AY4" i="19"/>
  <c r="AY6" i="19"/>
  <c r="AY7" i="19"/>
  <c r="AY8" i="19"/>
  <c r="AY9" i="19"/>
  <c r="AY10" i="19"/>
  <c r="AW10" i="19"/>
  <c r="BA10" i="19"/>
  <c r="AZ10" i="19"/>
  <c r="AO10" i="19"/>
  <c r="AV10" i="19"/>
  <c r="AM10" i="19"/>
  <c r="AN10" i="19"/>
  <c r="AP10" i="19"/>
  <c r="BB10" i="19" s="1"/>
  <c r="AQ10" i="19"/>
  <c r="AR10" i="19"/>
  <c r="AU10" i="19"/>
  <c r="AX10" i="19"/>
  <c r="AY11" i="19"/>
  <c r="AY12" i="19"/>
  <c r="AY13" i="19"/>
  <c r="AY14" i="19"/>
  <c r="AY16" i="19"/>
  <c r="AY17" i="19"/>
  <c r="AT12" i="19"/>
  <c r="AT11" i="19"/>
  <c r="AT2" i="19"/>
  <c r="AT18" i="19" s="1"/>
  <c r="AT3" i="19"/>
  <c r="AT4" i="19"/>
  <c r="AT6" i="19"/>
  <c r="AT7" i="19"/>
  <c r="AT8" i="19"/>
  <c r="AT9" i="19"/>
  <c r="AT13" i="19"/>
  <c r="AT14" i="19"/>
  <c r="AT15" i="19"/>
  <c r="AT16" i="19"/>
  <c r="AT17" i="19"/>
  <c r="AH6" i="19"/>
  <c r="G12" i="18"/>
  <c r="J18" i="19"/>
  <c r="I12" i="18" s="1"/>
  <c r="C12" i="18" s="1"/>
  <c r="AI6" i="19"/>
  <c r="H12" i="18"/>
  <c r="D12" i="18" s="1"/>
  <c r="K18" i="19"/>
  <c r="J12" i="18" s="1"/>
  <c r="AM6" i="19"/>
  <c r="AN6" i="19"/>
  <c r="AO6" i="19"/>
  <c r="AZ6" i="19"/>
  <c r="BA6" i="19"/>
  <c r="AV6" i="19"/>
  <c r="AX6" i="19"/>
  <c r="AW6" i="19"/>
  <c r="AU6" i="19"/>
  <c r="AU2" i="19"/>
  <c r="AU18" i="19" s="1"/>
  <c r="AU3" i="19"/>
  <c r="AU4" i="19"/>
  <c r="AU7" i="19"/>
  <c r="AU8" i="19"/>
  <c r="AU9" i="19"/>
  <c r="AU12" i="19"/>
  <c r="AU13" i="19"/>
  <c r="AU14" i="19"/>
  <c r="AU15" i="19"/>
  <c r="AU16" i="19"/>
  <c r="AU17" i="19"/>
  <c r="AQ6" i="19"/>
  <c r="AQ3" i="19"/>
  <c r="AR6" i="19"/>
  <c r="AR2" i="19"/>
  <c r="AR18" i="19" s="1"/>
  <c r="AR3" i="19"/>
  <c r="AR4" i="19"/>
  <c r="BB4" i="19" s="1"/>
  <c r="AR7" i="19"/>
  <c r="AR9" i="19"/>
  <c r="AR11" i="19"/>
  <c r="AR12" i="19"/>
  <c r="AR13" i="19"/>
  <c r="AR14" i="19"/>
  <c r="AR15" i="19"/>
  <c r="AR16" i="19"/>
  <c r="AR17" i="19"/>
  <c r="AH7" i="19"/>
  <c r="G10" i="18" s="1"/>
  <c r="C10" i="18" s="1"/>
  <c r="AI7" i="19"/>
  <c r="H10" i="18"/>
  <c r="D10" i="18" s="1"/>
  <c r="L18" i="19"/>
  <c r="I10" i="18"/>
  <c r="M18" i="19"/>
  <c r="J10" i="18"/>
  <c r="AM7" i="19"/>
  <c r="AP7" i="19"/>
  <c r="AN7" i="19"/>
  <c r="AN18" i="19" s="1"/>
  <c r="AO7" i="19"/>
  <c r="AV7" i="19"/>
  <c r="AW7" i="19"/>
  <c r="AX7" i="19"/>
  <c r="AZ7" i="19"/>
  <c r="BA7" i="19"/>
  <c r="AP2" i="19"/>
  <c r="AP18" i="19" s="1"/>
  <c r="AO2" i="19"/>
  <c r="BB2" i="19" s="1"/>
  <c r="AM2" i="19"/>
  <c r="AM18" i="19" s="1"/>
  <c r="AN2" i="19"/>
  <c r="AQ2" i="19"/>
  <c r="AV2" i="19"/>
  <c r="AW2" i="19"/>
  <c r="AX2" i="19"/>
  <c r="AZ2" i="19"/>
  <c r="BA2" i="19"/>
  <c r="BA18" i="19" s="1"/>
  <c r="AH8" i="19"/>
  <c r="G9" i="18" s="1"/>
  <c r="C9" i="18" s="1"/>
  <c r="N18" i="19"/>
  <c r="I9" i="18" s="1"/>
  <c r="AI8" i="19"/>
  <c r="H9" i="18"/>
  <c r="D9" i="18" s="1"/>
  <c r="O18" i="19"/>
  <c r="J9" i="18"/>
  <c r="AM8" i="19"/>
  <c r="AN8" i="19"/>
  <c r="AO8" i="19"/>
  <c r="AP8" i="19"/>
  <c r="AQ8" i="19"/>
  <c r="AQ18" i="19" s="1"/>
  <c r="AQ4" i="19"/>
  <c r="AW4" i="19"/>
  <c r="AW18" i="19" s="1"/>
  <c r="AO4" i="19"/>
  <c r="AM4" i="19"/>
  <c r="AP4" i="19"/>
  <c r="AV4" i="19"/>
  <c r="AX4" i="19"/>
  <c r="AZ4" i="19"/>
  <c r="AZ18" i="19" s="1"/>
  <c r="AZ3" i="19"/>
  <c r="AZ8" i="19"/>
  <c r="AZ9" i="19"/>
  <c r="AZ11" i="19"/>
  <c r="AZ12" i="19"/>
  <c r="AZ13" i="19"/>
  <c r="AZ14" i="19"/>
  <c r="AZ15" i="19"/>
  <c r="AZ17" i="19"/>
  <c r="BA4" i="19"/>
  <c r="AQ9" i="19"/>
  <c r="AQ11" i="19"/>
  <c r="AQ12" i="19"/>
  <c r="AQ13" i="19"/>
  <c r="AQ14" i="19"/>
  <c r="AQ15" i="19"/>
  <c r="AQ16" i="19"/>
  <c r="AQ17" i="19"/>
  <c r="BA8" i="19"/>
  <c r="AX8" i="19"/>
  <c r="AW8" i="19"/>
  <c r="AV8" i="19"/>
  <c r="AH9" i="19"/>
  <c r="G11" i="18" s="1"/>
  <c r="C11" i="18" s="1"/>
  <c r="P18" i="19"/>
  <c r="I11" i="18"/>
  <c r="AI9" i="19"/>
  <c r="H11" i="18" s="1"/>
  <c r="Q18" i="19"/>
  <c r="J11" i="18" s="1"/>
  <c r="AM9" i="19"/>
  <c r="AN9" i="19"/>
  <c r="AP9" i="19"/>
  <c r="AP16" i="19"/>
  <c r="AP3" i="19"/>
  <c r="AP11" i="19"/>
  <c r="AP12" i="19"/>
  <c r="AP13" i="19"/>
  <c r="AP14" i="19"/>
  <c r="AP15" i="19"/>
  <c r="AP17" i="19"/>
  <c r="AO9" i="19"/>
  <c r="AV9" i="19"/>
  <c r="AW9" i="19"/>
  <c r="AX9" i="19"/>
  <c r="BA9" i="19"/>
  <c r="AH10" i="19"/>
  <c r="G17" i="18"/>
  <c r="C17" i="18" s="1"/>
  <c r="E17" i="18" s="1"/>
  <c r="R18" i="19"/>
  <c r="I17" i="18"/>
  <c r="AM11" i="19"/>
  <c r="AN11" i="19"/>
  <c r="BB11" i="19" s="1"/>
  <c r="AO11" i="19"/>
  <c r="AM12" i="19"/>
  <c r="BB12" i="19" s="1"/>
  <c r="AN12" i="19"/>
  <c r="AO12" i="19"/>
  <c r="AW12" i="19"/>
  <c r="AW14" i="19"/>
  <c r="AW17" i="19"/>
  <c r="AW3" i="19"/>
  <c r="AW11" i="19"/>
  <c r="AW15" i="19"/>
  <c r="AW16" i="19"/>
  <c r="AV13" i="19"/>
  <c r="AO13" i="19"/>
  <c r="AM13" i="19"/>
  <c r="AN13" i="19"/>
  <c r="AX13" i="19"/>
  <c r="BA13" i="19"/>
  <c r="BB13" i="19"/>
  <c r="AH14" i="19"/>
  <c r="G20" i="18"/>
  <c r="C20" i="18" s="1"/>
  <c r="Z18" i="19"/>
  <c r="I20" i="18"/>
  <c r="AA18" i="19"/>
  <c r="J20" i="18"/>
  <c r="AI14" i="19"/>
  <c r="H20" i="18" s="1"/>
  <c r="D20" i="18" s="1"/>
  <c r="AM14" i="19"/>
  <c r="BB14" i="19" s="1"/>
  <c r="AN14" i="19"/>
  <c r="BA14" i="19"/>
  <c r="AO14" i="19"/>
  <c r="AV14" i="19"/>
  <c r="AO3" i="19"/>
  <c r="AO16" i="19"/>
  <c r="AI15" i="19"/>
  <c r="H21" i="18" s="1"/>
  <c r="D21" i="18" s="1"/>
  <c r="AC18" i="19"/>
  <c r="J21" i="18"/>
  <c r="AM15" i="19"/>
  <c r="BB15" i="19" s="1"/>
  <c r="AN15" i="19"/>
  <c r="AO15" i="19"/>
  <c r="AV15" i="19"/>
  <c r="AX15" i="19"/>
  <c r="BA15" i="19"/>
  <c r="AH16" i="19"/>
  <c r="G23" i="18"/>
  <c r="C23" i="18" s="1"/>
  <c r="AD18" i="19"/>
  <c r="I23" i="18"/>
  <c r="AI16" i="19"/>
  <c r="H23" i="18" s="1"/>
  <c r="D23" i="18" s="1"/>
  <c r="AM16" i="19"/>
  <c r="BB16" i="19" s="1"/>
  <c r="AN16" i="19"/>
  <c r="AH17" i="19"/>
  <c r="G22" i="18"/>
  <c r="AF18" i="19"/>
  <c r="I22" i="18" s="1"/>
  <c r="C22" i="18" s="1"/>
  <c r="E22" i="18" s="1"/>
  <c r="AV17" i="19"/>
  <c r="AX17" i="19"/>
  <c r="AM17" i="19"/>
  <c r="AN17" i="19"/>
  <c r="AO17" i="19"/>
  <c r="AE18" i="19"/>
  <c r="J23" i="18"/>
  <c r="H18" i="19"/>
  <c r="I5" i="18" s="1"/>
  <c r="C5" i="18" s="1"/>
  <c r="AH2" i="19"/>
  <c r="G6" i="18"/>
  <c r="C6" i="18" s="1"/>
  <c r="B18" i="19"/>
  <c r="I6" i="18"/>
  <c r="AI2" i="19"/>
  <c r="H6" i="18"/>
  <c r="D6" i="18" s="1"/>
  <c r="C18" i="19"/>
  <c r="J6" i="18"/>
  <c r="BA11" i="19"/>
  <c r="BA3" i="19"/>
  <c r="BB3" i="19" s="1"/>
  <c r="BA12" i="19"/>
  <c r="BA16" i="19"/>
  <c r="AV11" i="19"/>
  <c r="AV3" i="19"/>
  <c r="AV16" i="19"/>
  <c r="AH3" i="19"/>
  <c r="G4" i="18"/>
  <c r="D18" i="19"/>
  <c r="I4" i="18" s="1"/>
  <c r="AI3" i="19"/>
  <c r="H4" i="18"/>
  <c r="E18" i="19"/>
  <c r="J4" i="18" s="1"/>
  <c r="D4" i="18" s="1"/>
  <c r="AN3" i="19"/>
  <c r="AX3" i="19"/>
  <c r="AX18" i="19" s="1"/>
  <c r="AH4" i="19"/>
  <c r="G7" i="18" s="1"/>
  <c r="C7" i="18" s="1"/>
  <c r="E7" i="18" s="1"/>
  <c r="F18" i="19"/>
  <c r="I7" i="18" s="1"/>
  <c r="AI4" i="19"/>
  <c r="H7" i="18"/>
  <c r="D7" i="18" s="1"/>
  <c r="G18" i="19"/>
  <c r="J7" i="18"/>
  <c r="I18" i="19"/>
  <c r="J5" i="18"/>
  <c r="AX11" i="19"/>
  <c r="AX12" i="19"/>
  <c r="AX16" i="19"/>
  <c r="BB6" i="19"/>
  <c r="AV18" i="19"/>
  <c r="F12" i="18" l="1"/>
  <c r="F11" i="18"/>
  <c r="F10" i="18"/>
  <c r="F9" i="18"/>
  <c r="E9" i="18"/>
  <c r="E23" i="18"/>
  <c r="S42" i="18"/>
  <c r="S7" i="100"/>
  <c r="S36" i="92"/>
  <c r="S36" i="86"/>
  <c r="S80" i="18"/>
  <c r="S36" i="88"/>
  <c r="E12" i="18"/>
  <c r="E5" i="18"/>
  <c r="S37" i="100"/>
  <c r="E6" i="18"/>
  <c r="D11" i="18"/>
  <c r="E11" i="18" s="1"/>
  <c r="C16" i="18"/>
  <c r="E16" i="18" s="1"/>
  <c r="S99" i="18"/>
  <c r="S36" i="85"/>
  <c r="E21" i="18"/>
  <c r="S28" i="100"/>
  <c r="C4" i="18"/>
  <c r="E20" i="18"/>
  <c r="F22" i="18"/>
  <c r="F23" i="18"/>
  <c r="F20" i="18"/>
  <c r="F21" i="18"/>
  <c r="E10" i="18"/>
  <c r="S10" i="100"/>
  <c r="E15" i="18"/>
  <c r="F15" i="18"/>
  <c r="F17" i="18"/>
  <c r="F18" i="18"/>
  <c r="S13" i="100"/>
  <c r="S66" i="91"/>
  <c r="V99" i="100"/>
  <c r="T69" i="100"/>
  <c r="Q40" i="100"/>
  <c r="S40" i="100" s="1"/>
  <c r="T28" i="100"/>
  <c r="R31" i="100"/>
  <c r="T49" i="100"/>
  <c r="R52" i="100"/>
  <c r="Q36" i="95"/>
  <c r="S36" i="95" s="1"/>
  <c r="T58" i="100"/>
  <c r="S84" i="100"/>
  <c r="S110" i="100"/>
  <c r="R72" i="100"/>
  <c r="S66" i="89"/>
  <c r="Q16" i="100"/>
  <c r="S16" i="100" s="1"/>
  <c r="Q66" i="85"/>
  <c r="W36" i="86"/>
  <c r="P36" i="87"/>
  <c r="R66" i="87"/>
  <c r="R36" i="89"/>
  <c r="V36" i="99"/>
  <c r="T84" i="100"/>
  <c r="T110" i="100"/>
  <c r="S72" i="100"/>
  <c r="R122" i="100"/>
  <c r="U137" i="100"/>
  <c r="P34" i="100"/>
  <c r="V36" i="84"/>
  <c r="Q66" i="98"/>
  <c r="V69" i="100"/>
  <c r="P42" i="18"/>
  <c r="T16" i="100"/>
  <c r="R19" i="100"/>
  <c r="Q31" i="100"/>
  <c r="S31" i="100" s="1"/>
  <c r="Q52" i="100"/>
  <c r="P55" i="100"/>
  <c r="P36" i="85"/>
  <c r="R66" i="85"/>
  <c r="R36" i="87"/>
  <c r="S36" i="87" s="1"/>
  <c r="Q36" i="91"/>
  <c r="S36" i="91" s="1"/>
  <c r="V36" i="97"/>
  <c r="V58" i="100"/>
  <c r="U84" i="100"/>
  <c r="U110" i="100"/>
  <c r="T72" i="100"/>
  <c r="R46" i="100"/>
  <c r="S46" i="100" s="1"/>
  <c r="R34" i="100"/>
  <c r="S34" i="100" s="1"/>
  <c r="Q66" i="87"/>
  <c r="P36" i="89"/>
  <c r="R66" i="89"/>
  <c r="P36" i="98"/>
  <c r="R66" i="98"/>
  <c r="W58" i="100"/>
  <c r="S134" i="100"/>
  <c r="Q125" i="100"/>
  <c r="P4" i="100"/>
  <c r="T31" i="100"/>
  <c r="T52" i="100"/>
  <c r="R55" i="100"/>
  <c r="S55" i="100" s="1"/>
  <c r="U66" i="89"/>
  <c r="R36" i="85"/>
  <c r="Q36" i="89"/>
  <c r="S66" i="98"/>
  <c r="Q78" i="100"/>
  <c r="U72" i="100"/>
  <c r="T134" i="100"/>
  <c r="R4" i="100"/>
  <c r="S4" i="100" s="1"/>
  <c r="Q19" i="100"/>
  <c r="P22" i="100"/>
  <c r="W16" i="100"/>
  <c r="P37" i="100"/>
  <c r="P36" i="94"/>
  <c r="R22" i="100"/>
  <c r="V52" i="100"/>
  <c r="P61" i="100"/>
  <c r="V36" i="91"/>
  <c r="U66" i="98"/>
  <c r="T34" i="100"/>
  <c r="Q66" i="90"/>
  <c r="R66" i="92"/>
  <c r="AL18" i="19"/>
  <c r="AO18" i="19"/>
  <c r="T78" i="100"/>
  <c r="S93" i="100"/>
  <c r="R58" i="100"/>
  <c r="Q22" i="100"/>
  <c r="P25" i="100"/>
  <c r="S66" i="90"/>
  <c r="T93" i="100"/>
  <c r="S128" i="100"/>
  <c r="P43" i="100"/>
  <c r="P36" i="88"/>
  <c r="R36" i="90"/>
  <c r="R25" i="100"/>
  <c r="P10" i="100"/>
  <c r="T128" i="100"/>
  <c r="T37" i="100"/>
  <c r="R66" i="86"/>
  <c r="T87" i="100"/>
  <c r="Q58" i="100"/>
  <c r="S58" i="100" s="1"/>
  <c r="R66" i="99"/>
  <c r="Q116" i="100"/>
  <c r="U128" i="100"/>
  <c r="P36" i="84"/>
  <c r="Q36" i="90"/>
  <c r="T64" i="100"/>
  <c r="Q75" i="100"/>
  <c r="Q107" i="100"/>
  <c r="S131" i="100"/>
  <c r="P80" i="18"/>
  <c r="V22" i="100"/>
  <c r="Q25" i="100"/>
  <c r="P28" i="100"/>
  <c r="P49" i="100"/>
  <c r="R66" i="97"/>
  <c r="V37" i="100"/>
  <c r="T25" i="100"/>
  <c r="P16" i="100"/>
  <c r="F7" i="18" l="1"/>
  <c r="F5" i="18"/>
  <c r="E4" i="18"/>
  <c r="F6" i="18"/>
  <c r="F4" i="18"/>
  <c r="S19" i="100"/>
  <c r="S36" i="89"/>
  <c r="S22" i="100"/>
  <c r="F16" i="18"/>
  <c r="S52" i="100"/>
  <c r="S25" i="100"/>
  <c r="S36" i="90"/>
</calcChain>
</file>

<file path=xl/sharedStrings.xml><?xml version="1.0" encoding="utf-8"?>
<sst xmlns="http://schemas.openxmlformats.org/spreadsheetml/2006/main" count="11364" uniqueCount="2132">
  <si>
    <t>Western Conference</t>
  </si>
  <si>
    <t>Eastern Conference</t>
  </si>
  <si>
    <t>Bob Uecker Division</t>
  </si>
  <si>
    <t>Managers-in-Waiting</t>
  </si>
  <si>
    <t>Harmon Killebrew Division</t>
  </si>
  <si>
    <t>Aberdeen Aquasox [ABD]</t>
  </si>
  <si>
    <t>Peyton Brock</t>
  </si>
  <si>
    <t>pdbrock24@gmail.com</t>
  </si>
  <si>
    <t>Bonney Lake Closers [BON]</t>
  </si>
  <si>
    <t>Sin City Pokers [SIN]</t>
  </si>
  <si>
    <t>Jeremy Brock</t>
  </si>
  <si>
    <t>James Morgan</t>
  </si>
  <si>
    <t>jeremybrock54@yahoo.com</t>
  </si>
  <si>
    <t>zeb204@hotmail.com</t>
  </si>
  <si>
    <t>Des Moines Demolition [DEM]</t>
  </si>
  <si>
    <t>Wasioja Wizards [WIZ]</t>
  </si>
  <si>
    <t>Jeff Martin (League Historian)</t>
  </si>
  <si>
    <t>dm_baseball@comcast.net</t>
  </si>
  <si>
    <t>Puget Sound Timbers [PUG]</t>
  </si>
  <si>
    <t>Woolley Thrillers [WOO]</t>
  </si>
  <si>
    <t>Norm Hedman</t>
  </si>
  <si>
    <t>Kaleb Hart</t>
  </si>
  <si>
    <t>(425) 743-0388 [Home]</t>
  </si>
  <si>
    <t>pstimbers@comcast.net</t>
  </si>
  <si>
    <t>kaleb.hart@gmail.com</t>
  </si>
  <si>
    <t>Roberto Clemente Division</t>
  </si>
  <si>
    <t>Edgar Martinez Division</t>
  </si>
  <si>
    <t>Apple State Marksmen [APP]</t>
  </si>
  <si>
    <t>Brent Smith</t>
  </si>
  <si>
    <t>Dave Ashburn (Stats)</t>
  </si>
  <si>
    <t>100footputts@gmail.com</t>
  </si>
  <si>
    <t>bozemanbison@gmail.com</t>
  </si>
  <si>
    <t>Northwest Narwals [NW]</t>
  </si>
  <si>
    <t>Fort Benton Longhorns [FTB]</t>
  </si>
  <si>
    <t>Mike Hefflin &amp; Stephen Hefflin</t>
  </si>
  <si>
    <t>Brad Benjamin (Commissioner)</t>
  </si>
  <si>
    <t>(360) 694-7585 [Work]</t>
  </si>
  <si>
    <t>psbl.commish@gmail.com</t>
  </si>
  <si>
    <t>M98642@aol.com</t>
  </si>
  <si>
    <t>Surprise Scorpions [SUR]</t>
  </si>
  <si>
    <t>Kevin Rhea</t>
  </si>
  <si>
    <t>Alan Kloosterhof</t>
  </si>
  <si>
    <t>krhea_218@yahoo.com</t>
  </si>
  <si>
    <t>a.kloosterhof@gmail.com</t>
  </si>
  <si>
    <t>Vancouver Sturgeon [VAN]</t>
  </si>
  <si>
    <t>Greg German</t>
  </si>
  <si>
    <t>(360) 737-2458 [Home]</t>
  </si>
  <si>
    <t>uberms@aol.com</t>
  </si>
  <si>
    <t>UMBL Trade Blotter</t>
  </si>
  <si>
    <t>Bonney Lake</t>
  </si>
  <si>
    <t>GETS</t>
  </si>
  <si>
    <t>Surprise</t>
  </si>
  <si>
    <t>Northwest</t>
  </si>
  <si>
    <t>Puget Sound</t>
  </si>
  <si>
    <t>Apple State</t>
  </si>
  <si>
    <t>Woolley</t>
  </si>
  <si>
    <t>Aberdeen</t>
  </si>
  <si>
    <t>Des Moines</t>
  </si>
  <si>
    <t>Fort Benton</t>
  </si>
  <si>
    <t>Sin City</t>
  </si>
  <si>
    <t>Wasioja</t>
  </si>
  <si>
    <t>Vancouver</t>
  </si>
  <si>
    <t>Road</t>
  </si>
  <si>
    <t>Home</t>
  </si>
  <si>
    <t>Dem</t>
  </si>
  <si>
    <t>App</t>
  </si>
  <si>
    <t>Abd</t>
  </si>
  <si>
    <t>Van</t>
  </si>
  <si>
    <t>Bon</t>
  </si>
  <si>
    <t>Sur</t>
  </si>
  <si>
    <t>Pug</t>
  </si>
  <si>
    <t>NW</t>
  </si>
  <si>
    <t>SCS</t>
  </si>
  <si>
    <t>Sin</t>
  </si>
  <si>
    <t>FtB</t>
  </si>
  <si>
    <t>Wiz</t>
  </si>
  <si>
    <t>Woo</t>
  </si>
  <si>
    <t>UMBL</t>
  </si>
  <si>
    <t>Wins</t>
  </si>
  <si>
    <t>Losses</t>
  </si>
  <si>
    <t>Don’t print this!</t>
  </si>
  <si>
    <t>WESTERN CONFERENCE</t>
  </si>
  <si>
    <t>Rnk</t>
  </si>
  <si>
    <t>W</t>
  </si>
  <si>
    <t>L</t>
  </si>
  <si>
    <t>Pct.</t>
  </si>
  <si>
    <t>GB</t>
  </si>
  <si>
    <t>Division</t>
  </si>
  <si>
    <t>Stk.</t>
  </si>
  <si>
    <t>Longest</t>
  </si>
  <si>
    <t>1st</t>
  </si>
  <si>
    <t>Northwest Narwals</t>
  </si>
  <si>
    <t>Vancouver Sturgeon</t>
  </si>
  <si>
    <t>Apple State Marksmen</t>
  </si>
  <si>
    <t>Surprise Scorpions</t>
  </si>
  <si>
    <t>Bonney Lake Closers</t>
  </si>
  <si>
    <t>Aberdeen Aquasox</t>
  </si>
  <si>
    <t>Des Moines Demolition</t>
  </si>
  <si>
    <t>Puget Sound Timbers</t>
  </si>
  <si>
    <t>EASTERN CONFERENCE</t>
  </si>
  <si>
    <t>Sin City Pokers</t>
  </si>
  <si>
    <t>Woolley Thrillers</t>
  </si>
  <si>
    <t>Wasioja Wizards</t>
  </si>
  <si>
    <t>Fort Benton Longhorns</t>
  </si>
  <si>
    <t>UMBL CONTACTS LIST</t>
  </si>
  <si>
    <t>MIW #1</t>
  </si>
  <si>
    <t>Richard Miller</t>
  </si>
  <si>
    <t>(507) 356-4785 [Home]</t>
  </si>
  <si>
    <t>rmiller@bevcomm.net</t>
  </si>
  <si>
    <t>(253) 326-3231</t>
  </si>
  <si>
    <t>(253) 224-6105</t>
  </si>
  <si>
    <t>(206) 300-4653</t>
  </si>
  <si>
    <t>(206) 379-2885</t>
  </si>
  <si>
    <t>(248) 444-2921</t>
  </si>
  <si>
    <t>(406) 209-3369</t>
  </si>
  <si>
    <t>(406) 551-0940</t>
  </si>
  <si>
    <t>(360) 770-2126</t>
  </si>
  <si>
    <t>(206) 351-2517</t>
  </si>
  <si>
    <t>99-63 (2)</t>
  </si>
  <si>
    <t>69-93 (13)</t>
  </si>
  <si>
    <t>mattsemail17@yahoo.com</t>
  </si>
  <si>
    <t>(406) 570-8675</t>
  </si>
  <si>
    <t>PUG #9</t>
  </si>
  <si>
    <t>Kyle Gibson</t>
  </si>
  <si>
    <t>FTB #2</t>
  </si>
  <si>
    <t>FTB #1</t>
  </si>
  <si>
    <t>shawn@bigskybenefitsolutions.com</t>
  </si>
  <si>
    <t>South Canada Superbombas [SCS]</t>
  </si>
  <si>
    <t>South Canada Superbombas</t>
  </si>
  <si>
    <t>kenbraaten@gmail.com</t>
  </si>
  <si>
    <t>WIZ #9</t>
  </si>
  <si>
    <t>Tim Terry</t>
  </si>
  <si>
    <t>(206) 931-5005</t>
  </si>
  <si>
    <t>timterrypfs@comcast.net</t>
  </si>
  <si>
    <t>Effective Month 3</t>
  </si>
  <si>
    <t>Tommy Pham</t>
  </si>
  <si>
    <t>Diana Miller</t>
  </si>
  <si>
    <t>Shawn Syverson (GM): (406) 209-4818</t>
  </si>
  <si>
    <t>Ken Braaten</t>
  </si>
  <si>
    <t>(406) 212-0041</t>
  </si>
  <si>
    <t>stephenhefflin@gmail.com</t>
  </si>
  <si>
    <t>Matt Miller (GM): (507) 272-8798</t>
  </si>
  <si>
    <t>2024 Season Ends</t>
  </si>
  <si>
    <t>2025 UMBL Standings</t>
  </si>
  <si>
    <t>Lake City Loons</t>
  </si>
  <si>
    <t>Pacific Orcas</t>
  </si>
  <si>
    <t>LCL</t>
  </si>
  <si>
    <t>Pac</t>
  </si>
  <si>
    <t>Pacific Orcas [PAC]</t>
  </si>
  <si>
    <t>Lake City Loons [LCL]</t>
  </si>
  <si>
    <t>2024</t>
  </si>
  <si>
    <t>104-58 (1)</t>
  </si>
  <si>
    <t>90-72 (6)</t>
  </si>
  <si>
    <t>89-73 (7)</t>
  </si>
  <si>
    <t>67-95 (14)</t>
  </si>
  <si>
    <t>93-69 (3)</t>
  </si>
  <si>
    <t>91-71 (4t)</t>
  </si>
  <si>
    <t>72-90 (11)</t>
  </si>
  <si>
    <t>64-98 (15)</t>
  </si>
  <si>
    <t>88-74 (8)</t>
  </si>
  <si>
    <t>76-86 (9)</t>
  </si>
  <si>
    <t>57-105 (16)</t>
  </si>
  <si>
    <t>75-87 (10)</t>
  </si>
  <si>
    <t>71-91 (12)</t>
  </si>
  <si>
    <t>Smoky Mountain Sluggers</t>
  </si>
  <si>
    <t>Smoky Mountain Sluggers [SMK]</t>
  </si>
  <si>
    <t>Smk</t>
  </si>
  <si>
    <t>Patrick Bailey, SUR #1, SUR #6</t>
  </si>
  <si>
    <t>Yainer Diaz, NW #4</t>
  </si>
  <si>
    <t>Pacific</t>
  </si>
  <si>
    <t>Dylan Crews, VAN #3</t>
  </si>
  <si>
    <t>Tyler Glasnow, Dalton Rushing*</t>
  </si>
  <si>
    <t>Steven Kwan, Brendan Rodgers, LCL #1, WIZ #1, LCL #2</t>
  </si>
  <si>
    <t>Lake City</t>
  </si>
  <si>
    <t>Riley Greene, Colt Keith, Brandon Nimmo</t>
  </si>
  <si>
    <t>SMK #8</t>
  </si>
  <si>
    <t>Smoky Mountain</t>
  </si>
  <si>
    <t>Max Scherzer, APP #9</t>
  </si>
  <si>
    <t>Tyler Holton</t>
  </si>
  <si>
    <t>WIZ #1, APP #4</t>
  </si>
  <si>
    <t>Ian Happ</t>
  </si>
  <si>
    <t>DEM #6</t>
  </si>
  <si>
    <t>Jeff McNeil, Sam Moll</t>
  </si>
  <si>
    <t>Willson Contreras, Teoscar Hernandez</t>
  </si>
  <si>
    <t>Logan O'Hoppe, APP #1, LCL #1</t>
  </si>
  <si>
    <t>Donovan Solano</t>
  </si>
  <si>
    <t>Luis E. Matos</t>
  </si>
  <si>
    <t>Tyler Freeman, Nick Madrigal</t>
  </si>
  <si>
    <t>BON #8</t>
  </si>
  <si>
    <t>Michael Toglia</t>
  </si>
  <si>
    <t>Parker Meadows, Anthony Rizzo</t>
  </si>
  <si>
    <t>Randal Grichuk</t>
  </si>
  <si>
    <t>Shota Imanaga, PAC #9</t>
  </si>
  <si>
    <t>Charlie Condon*, FTB #6</t>
  </si>
  <si>
    <t>PUG #1</t>
  </si>
  <si>
    <t>Jameson Taillon</t>
  </si>
  <si>
    <t>Spencer Torkelson, DEM #8</t>
  </si>
  <si>
    <t>ABD #1, ABD #10</t>
  </si>
  <si>
    <t>Jarred Kelenic, Nolan Schanuel</t>
  </si>
  <si>
    <t>Brandon Marsh, ABD #2</t>
  </si>
  <si>
    <t>FTB #6, PAC #10</t>
  </si>
  <si>
    <t>Andrew Vaughn</t>
  </si>
  <si>
    <t>PUG #2</t>
  </si>
  <si>
    <t>Maikel Garcia</t>
  </si>
  <si>
    <t>FTB #2, PUG #4, NW #7</t>
  </si>
  <si>
    <t>ABD #2, BON #5</t>
  </si>
  <si>
    <t>Taylor Ward, SUR #3, WOO #3, WOO #10</t>
  </si>
  <si>
    <t>BON #2, FTB #2, BON #3</t>
  </si>
  <si>
    <t>WOO #2</t>
  </si>
  <si>
    <t>Randy Arozarena, PAC #8</t>
  </si>
  <si>
    <t>SIN #6</t>
  </si>
  <si>
    <t>Mitch Garver</t>
  </si>
  <si>
    <t>Brett Baty, Michael Wacha</t>
  </si>
  <si>
    <t>Justin Martinez, Eugenio Suarez</t>
  </si>
  <si>
    <t>WOO #8, WOO #9</t>
  </si>
  <si>
    <t>BON #5</t>
  </si>
  <si>
    <t>PUG #5</t>
  </si>
  <si>
    <t>Andrew Benintendi</t>
  </si>
  <si>
    <t>SUR #7</t>
  </si>
  <si>
    <t>Martin Perez</t>
  </si>
  <si>
    <t>2025 Draft Occurs</t>
  </si>
  <si>
    <t>Brady House*</t>
  </si>
  <si>
    <t>Seaver King*</t>
  </si>
  <si>
    <t>SUR #1, SUR #3</t>
  </si>
  <si>
    <t>Kumar Rocker*</t>
  </si>
  <si>
    <t>Jacob Stallings</t>
  </si>
  <si>
    <t>Marco Luciano*</t>
  </si>
  <si>
    <t>Emerson Hancock</t>
  </si>
  <si>
    <t>BON #9</t>
  </si>
  <si>
    <t>Jakob Junis</t>
  </si>
  <si>
    <t>DEM #3</t>
  </si>
  <si>
    <t>Luis Gil</t>
  </si>
  <si>
    <t>Oswaldo Cabrera</t>
  </si>
  <si>
    <t>WOO #10</t>
  </si>
  <si>
    <t>David Bednar</t>
  </si>
  <si>
    <t>VAN #3, VAN #8</t>
  </si>
  <si>
    <t>Giancarlo Stanton, SMK #10</t>
  </si>
  <si>
    <t>Ryan O'Hearn</t>
  </si>
  <si>
    <t>ABD #8</t>
  </si>
  <si>
    <t>2025 Season Begins</t>
  </si>
  <si>
    <t>(360) 606-4858</t>
  </si>
  <si>
    <t>-0</t>
  </si>
  <si>
    <t>W10</t>
  </si>
  <si>
    <t>W5</t>
  </si>
  <si>
    <t>-L5</t>
  </si>
  <si>
    <t>W6</t>
  </si>
  <si>
    <t>-L4</t>
  </si>
  <si>
    <t>-L6</t>
  </si>
  <si>
    <t>-L3</t>
  </si>
  <si>
    <t>W4</t>
  </si>
  <si>
    <t>-L8</t>
  </si>
  <si>
    <t>Effective Month 2</t>
  </si>
  <si>
    <t>Mike Soroka, DEM #5</t>
  </si>
  <si>
    <t>Brandon Marsh</t>
  </si>
  <si>
    <t>-L7</t>
  </si>
  <si>
    <t>-L9</t>
  </si>
  <si>
    <t>Hunter Renfroe, WOO #2, WOO #9</t>
  </si>
  <si>
    <t>Anthony Santander</t>
  </si>
  <si>
    <t>Derek Law</t>
  </si>
  <si>
    <t>Chas McCormick, DEM #3</t>
  </si>
  <si>
    <t>Effective Month 4</t>
  </si>
  <si>
    <t>Pete Crow-Armstrong, Jordan Hicks</t>
  </si>
  <si>
    <t>Byron Buxton, Framber Valdez</t>
  </si>
  <si>
    <t>Luis Garcia Jr., LCL #9</t>
  </si>
  <si>
    <t>Geraldo Perdomo</t>
  </si>
  <si>
    <t>Maikel Garcia, Austin Hays, PUG #3</t>
  </si>
  <si>
    <t>Reynaldo Lopez, Anthony Volpe</t>
  </si>
  <si>
    <t>Gleyber Torres, Hunter Renfroe</t>
  </si>
  <si>
    <t>Rhys Hoskins, Carlos Santana</t>
  </si>
  <si>
    <t>Brett Baty, Spencer Strider*, PUG #1, PUG #8</t>
  </si>
  <si>
    <t>Jose Altuve, Jackson Ferris*, Jeff Hoffman, Seth Lugo, A.J. Minter</t>
  </si>
  <si>
    <t>Bryan De La Cruz, Jordan Lawlar*</t>
  </si>
  <si>
    <t>Rafael Devers, Orelvis Martinez*</t>
  </si>
  <si>
    <t>Pug CUTS Seth Brown</t>
  </si>
  <si>
    <t>Austin Gomber, Mark Leiter Jr.</t>
  </si>
  <si>
    <t>LCL #10</t>
  </si>
  <si>
    <t>Rhys Hoskins, WIZ #7</t>
  </si>
  <si>
    <t>Oneil Cruz</t>
  </si>
  <si>
    <t>Chandler Simpson*</t>
  </si>
  <si>
    <t>South Canada</t>
  </si>
  <si>
    <t>Tyson Miller, BON #4</t>
  </si>
  <si>
    <t>Bon CUTS AJ Smith-Shawver*</t>
  </si>
  <si>
    <t>LCL CUTS Hayden Wesneski, Joey Wiemer*</t>
  </si>
  <si>
    <t>UMBL Batting Leaders</t>
  </si>
  <si>
    <t>Games</t>
  </si>
  <si>
    <t>At-bats</t>
  </si>
  <si>
    <t>Runs</t>
  </si>
  <si>
    <t>Hits</t>
  </si>
  <si>
    <t>@</t>
  </si>
  <si>
    <t>Duran, Jarren</t>
  </si>
  <si>
    <t>Ohtani, Shohei</t>
  </si>
  <si>
    <t>Guerrero Jr., Vladimir</t>
  </si>
  <si>
    <t>Reynolds, Bryan</t>
  </si>
  <si>
    <t>Judge, Aaron</t>
  </si>
  <si>
    <t>Arraez, Luis</t>
  </si>
  <si>
    <t>Witt Jr., Bobby</t>
  </si>
  <si>
    <t>Altuve, Jose</t>
  </si>
  <si>
    <t>Greene, Riley</t>
  </si>
  <si>
    <t>Soto, Juan</t>
  </si>
  <si>
    <t>Ramirez, Jose</t>
  </si>
  <si>
    <t>Schwarber, Kyle</t>
  </si>
  <si>
    <t>Contreras, William</t>
  </si>
  <si>
    <t>Lindor, Francisco</t>
  </si>
  <si>
    <t>Alvarez, Yordan</t>
  </si>
  <si>
    <t>Diaz, Yainer</t>
  </si>
  <si>
    <t>Mullins, Cedric</t>
  </si>
  <si>
    <t>Henderson, Gunnar</t>
  </si>
  <si>
    <t>4 tied</t>
  </si>
  <si>
    <t>Machado, Manny</t>
  </si>
  <si>
    <t>Adames, Willy</t>
  </si>
  <si>
    <t>2 tied</t>
  </si>
  <si>
    <t>2B</t>
  </si>
  <si>
    <t>3B</t>
  </si>
  <si>
    <t>HR</t>
  </si>
  <si>
    <t>RBI</t>
  </si>
  <si>
    <t>Chapman, Matt</t>
  </si>
  <si>
    <t>Carroll, Corbin</t>
  </si>
  <si>
    <t>Suzuki, Seiya</t>
  </si>
  <si>
    <t>Arozarena, Randy</t>
  </si>
  <si>
    <t>Harper, Bryce</t>
  </si>
  <si>
    <t>Bellinger, Cody</t>
  </si>
  <si>
    <t>Rooker, Brent</t>
  </si>
  <si>
    <t>Abreu, Wilyer</t>
  </si>
  <si>
    <t>Chisholm Jr., Jazz</t>
  </si>
  <si>
    <t>Crow-Armstrong, Pete</t>
  </si>
  <si>
    <t>Pasquantino, Vinnie</t>
  </si>
  <si>
    <t>Merrill, Jackson</t>
  </si>
  <si>
    <t>De La Cruz, Elly</t>
  </si>
  <si>
    <t>Langford, Wyatt</t>
  </si>
  <si>
    <t>McCarthy, Jake</t>
  </si>
  <si>
    <t>Ozuna, Marcell</t>
  </si>
  <si>
    <t>3 tied</t>
  </si>
  <si>
    <t>Meadows, Parker</t>
  </si>
  <si>
    <t>Walks</t>
  </si>
  <si>
    <t>Strikeouts</t>
  </si>
  <si>
    <t>Home/Road HR</t>
  </si>
  <si>
    <t>Home/Road RBI</t>
  </si>
  <si>
    <t>Hernandez, Teoscar</t>
  </si>
  <si>
    <t>McMahon, Ryan</t>
  </si>
  <si>
    <t>Suarez, Eugenio</t>
  </si>
  <si>
    <t>Profar, Jurickson</t>
  </si>
  <si>
    <t>Devers, Rafael</t>
  </si>
  <si>
    <t>Nootbaar, Lars</t>
  </si>
  <si>
    <t>Olson, Matt</t>
  </si>
  <si>
    <t>Happ, Ian</t>
  </si>
  <si>
    <t>Riley, Austin</t>
  </si>
  <si>
    <t>Stolen Bases</t>
  </si>
  <si>
    <t>Game-Winners</t>
  </si>
  <si>
    <t>Hit by Pitch</t>
  </si>
  <si>
    <t>Schanuel, Nolan</t>
  </si>
  <si>
    <t>Pederson, Joc</t>
  </si>
  <si>
    <t>Lowe, Josh</t>
  </si>
  <si>
    <t>Raley, Luke</t>
  </si>
  <si>
    <t>Garcia, Maikel</t>
  </si>
  <si>
    <t>Marsh, Brandon</t>
  </si>
  <si>
    <t>Pena, Jeremy</t>
  </si>
  <si>
    <t>Edwards, Xavier</t>
  </si>
  <si>
    <t>Bart, Joey</t>
  </si>
  <si>
    <t>Turang, Brice</t>
  </si>
  <si>
    <t>Yelich, Christian</t>
  </si>
  <si>
    <t>Tatis Jr., Fernando</t>
  </si>
  <si>
    <t>Donovan, Brendan</t>
  </si>
  <si>
    <t>Acuna Jr., Ronald</t>
  </si>
  <si>
    <t>Caught Stealing</t>
  </si>
  <si>
    <t>6 tied</t>
  </si>
  <si>
    <t>Walker, Christian</t>
  </si>
  <si>
    <t>Nimmo, Brandon</t>
  </si>
  <si>
    <t>Steer, Spencer</t>
  </si>
  <si>
    <t>Caballero, Jose</t>
  </si>
  <si>
    <t>Perez, Salvador</t>
  </si>
  <si>
    <t>Winker, Jesse</t>
  </si>
  <si>
    <t>Robles, Victor</t>
  </si>
  <si>
    <t>Worst Batting Average</t>
  </si>
  <si>
    <t>Worst On-Base Pct.</t>
  </si>
  <si>
    <t>Worst Slugging Pct.</t>
  </si>
  <si>
    <t>Worst OPS</t>
  </si>
  <si>
    <t>Garcia, Adolis</t>
  </si>
  <si>
    <t>Benintendi, Andrew</t>
  </si>
  <si>
    <t>Diaz, Yandy</t>
  </si>
  <si>
    <t>Busch, Michael</t>
  </si>
  <si>
    <t>Arenado, Nolan</t>
  </si>
  <si>
    <t>Neto, Zach</t>
  </si>
  <si>
    <t>Gurriel Jr., Lourdes</t>
  </si>
  <si>
    <t>Chourio, Jackson</t>
  </si>
  <si>
    <t>Kiner-Falefa, Isiah</t>
  </si>
  <si>
    <t>Abrams, CJ</t>
  </si>
  <si>
    <t>UMBL Pitching Leaders</t>
  </si>
  <si>
    <t>Games Started</t>
  </si>
  <si>
    <t>Complete Games</t>
  </si>
  <si>
    <t>Shutouts</t>
  </si>
  <si>
    <t>Blanco, Ronel</t>
  </si>
  <si>
    <t>Taillon, Jameson</t>
  </si>
  <si>
    <t>Sale, Chris</t>
  </si>
  <si>
    <t>Bibee, Tanner</t>
  </si>
  <si>
    <t>Hoeing, Bryan</t>
  </si>
  <si>
    <t>Burnes, Corbin</t>
  </si>
  <si>
    <t>Keller, Mitch</t>
  </si>
  <si>
    <t>Valdez, Framber</t>
  </si>
  <si>
    <t>Crochet, Garrett</t>
  </si>
  <si>
    <t>Romero, JoJo</t>
  </si>
  <si>
    <t>Gore, MacKenzie</t>
  </si>
  <si>
    <t>Ryan, Joe</t>
  </si>
  <si>
    <t>Littell, Zack</t>
  </si>
  <si>
    <t>Adam, Jason</t>
  </si>
  <si>
    <t>Nola, Aaron</t>
  </si>
  <si>
    <t>Wheeler, Zack</t>
  </si>
  <si>
    <t>Holton, Tyler</t>
  </si>
  <si>
    <t>Peralta, Freddy</t>
  </si>
  <si>
    <t>Vesia, Alex</t>
  </si>
  <si>
    <t>Pfaadt, Brandon</t>
  </si>
  <si>
    <t>King, John</t>
  </si>
  <si>
    <t>Suarez, Ranger</t>
  </si>
  <si>
    <t>Martinez, Nick</t>
  </si>
  <si>
    <t>Bello, Brayan</t>
  </si>
  <si>
    <t>Saves</t>
  </si>
  <si>
    <t>Kerkering, Orion</t>
  </si>
  <si>
    <t>Uceta, Edwin</t>
  </si>
  <si>
    <t>Hader, Josh</t>
  </si>
  <si>
    <t>Clase, Emmanuel</t>
  </si>
  <si>
    <t>Lorenzen, Michael</t>
  </si>
  <si>
    <t>Fried, Max</t>
  </si>
  <si>
    <t>Hudson, Bryan</t>
  </si>
  <si>
    <t>Estevez, Carlos</t>
  </si>
  <si>
    <t>Gilbert, Logan</t>
  </si>
  <si>
    <t>Ragans, Cole</t>
  </si>
  <si>
    <t>Joyce, Ben</t>
  </si>
  <si>
    <t>King, Michael</t>
  </si>
  <si>
    <t>Houck, Tanner</t>
  </si>
  <si>
    <t>Kirby, George</t>
  </si>
  <si>
    <t>Hoffman, Jeff</t>
  </si>
  <si>
    <t>Miller, Mason</t>
  </si>
  <si>
    <t>Skubal, Tarik</t>
  </si>
  <si>
    <t>Junis, Jakob</t>
  </si>
  <si>
    <t>Glasnow, Tyler</t>
  </si>
  <si>
    <t>Steele, Justin</t>
  </si>
  <si>
    <t>Manaea, Sean</t>
  </si>
  <si>
    <t>Smith, Cade</t>
  </si>
  <si>
    <t>Woods Richardson, Simeon</t>
  </si>
  <si>
    <t>Home/Road Wins</t>
  </si>
  <si>
    <t>Home/Road Losses</t>
  </si>
  <si>
    <t>Home/Road Saves</t>
  </si>
  <si>
    <t>Home/Road Strikeouts</t>
  </si>
  <si>
    <t>Falter, Bailey</t>
  </si>
  <si>
    <t>Helsley, Ryan</t>
  </si>
  <si>
    <t>Innings Pitched</t>
  </si>
  <si>
    <t>Homeruns Allowed</t>
  </si>
  <si>
    <t>Cease, Dylan</t>
  </si>
  <si>
    <t>Lugo, Seth</t>
  </si>
  <si>
    <t>Gibson, Kyle</t>
  </si>
  <si>
    <t>Greene, Hunter</t>
  </si>
  <si>
    <t>Spence, Mitch</t>
  </si>
  <si>
    <t>Wacha, Michael</t>
  </si>
  <si>
    <t>Fedde, Erick</t>
  </si>
  <si>
    <r>
      <t xml:space="preserve">H/9 </t>
    </r>
    <r>
      <rPr>
        <b/>
        <i/>
        <sz val="10"/>
        <rFont val="Arial"/>
        <family val="2"/>
      </rPr>
      <t>(SP/RP)</t>
    </r>
  </si>
  <si>
    <r>
      <t xml:space="preserve">BB/9 </t>
    </r>
    <r>
      <rPr>
        <b/>
        <i/>
        <sz val="10"/>
        <rFont val="Arial"/>
        <family val="2"/>
      </rPr>
      <t>(SP/RP)</t>
    </r>
  </si>
  <si>
    <r>
      <t xml:space="preserve">K/9 </t>
    </r>
    <r>
      <rPr>
        <b/>
        <i/>
        <sz val="10"/>
        <rFont val="Arial"/>
        <family val="2"/>
      </rPr>
      <t>(SP/RP)</t>
    </r>
  </si>
  <si>
    <r>
      <t xml:space="preserve">HR/9 </t>
    </r>
    <r>
      <rPr>
        <b/>
        <i/>
        <sz val="10"/>
        <rFont val="Arial"/>
        <family val="2"/>
      </rPr>
      <t>(SP/RP)</t>
    </r>
  </si>
  <si>
    <t>Lopez, Reynaldo</t>
  </si>
  <si>
    <t>Webb, Logan</t>
  </si>
  <si>
    <t>Ober, Bailey</t>
  </si>
  <si>
    <t>Martin, Chris</t>
  </si>
  <si>
    <t>Morejon, Adrian</t>
  </si>
  <si>
    <t>Erceg, Lucas</t>
  </si>
  <si>
    <t>Butto, Jose</t>
  </si>
  <si>
    <t>Ross, Joe</t>
  </si>
  <si>
    <t>Rogers, Tyler</t>
  </si>
  <si>
    <t>Martinez, Justin</t>
  </si>
  <si>
    <t>Weaver, Luke</t>
  </si>
  <si>
    <t>Herrin, Tim</t>
  </si>
  <si>
    <t>Scott, Tanner</t>
  </si>
  <si>
    <t>Sands, Cole</t>
  </si>
  <si>
    <t>Jimenez, Joe</t>
  </si>
  <si>
    <t>Akin, Keegan</t>
  </si>
  <si>
    <t>Miller, Tyson</t>
  </si>
  <si>
    <t>Yamamoto, Yoshinobu</t>
  </si>
  <si>
    <t>Sanchez, Cristopher</t>
  </si>
  <si>
    <t>Puk, A.J.</t>
  </si>
  <si>
    <t>Payamps, Joel</t>
  </si>
  <si>
    <t>Walker, Ryan</t>
  </si>
  <si>
    <t>Myers, Tobias</t>
  </si>
  <si>
    <t>Suter, Brent</t>
  </si>
  <si>
    <t>Williams, Trevor</t>
  </si>
  <si>
    <t>Peterson, David</t>
  </si>
  <si>
    <t>Strahm, Matt</t>
  </si>
  <si>
    <t>Worst ERA</t>
  </si>
  <si>
    <t>Worst WHIP</t>
  </si>
  <si>
    <t>Kikuchi, Yusei</t>
  </si>
  <si>
    <t>Perez, Martin</t>
  </si>
  <si>
    <t>Pivetta, Nick</t>
  </si>
  <si>
    <t>Holmes, Clay</t>
  </si>
  <si>
    <t>Parker, Mitchell</t>
  </si>
  <si>
    <t>Cortes, Nestor</t>
  </si>
  <si>
    <t>Mgrs-Mike &amp; 
Stephen Hefflin</t>
  </si>
  <si>
    <t>AB</t>
  </si>
  <si>
    <t>Hitters</t>
  </si>
  <si>
    <t>G</t>
  </si>
  <si>
    <t>R</t>
  </si>
  <si>
    <t>H</t>
  </si>
  <si>
    <t>BB</t>
  </si>
  <si>
    <t>SO</t>
  </si>
  <si>
    <t>SB</t>
  </si>
  <si>
    <t>CS</t>
  </si>
  <si>
    <t>GW</t>
  </si>
  <si>
    <t>HB</t>
  </si>
  <si>
    <t>Avg</t>
  </si>
  <si>
    <t>OBP</t>
  </si>
  <si>
    <t>Slg</t>
  </si>
  <si>
    <t>OPS</t>
  </si>
  <si>
    <t>PA</t>
  </si>
  <si>
    <t>SB%</t>
  </si>
  <si>
    <t>BB%</t>
  </si>
  <si>
    <t>SO%</t>
  </si>
  <si>
    <t>Left</t>
  </si>
  <si>
    <t>Hoerner, Nico</t>
  </si>
  <si>
    <t>Tovar, Ezequiel</t>
  </si>
  <si>
    <t>Fraley, Jake</t>
  </si>
  <si>
    <t>Butler, Lawrence</t>
  </si>
  <si>
    <t>Urias, Ramon</t>
  </si>
  <si>
    <t>Rodriguez, Julio</t>
  </si>
  <si>
    <t>Wade Jr., LaMonte</t>
  </si>
  <si>
    <t>Hayes, Ke'Bryan</t>
  </si>
  <si>
    <t>Moreno, Gabriel</t>
  </si>
  <si>
    <t>Kirk, Alejandro</t>
  </si>
  <si>
    <t>Caminero, Junior</t>
  </si>
  <si>
    <t>Dominguez, Jasson</t>
  </si>
  <si>
    <t>France, Ty</t>
  </si>
  <si>
    <t>Gimenez, Andres</t>
  </si>
  <si>
    <t>Kim, Ha-Seong</t>
  </si>
  <si>
    <t>Scott II, Victor</t>
  </si>
  <si>
    <t>Totals</t>
  </si>
  <si>
    <t>Available</t>
  </si>
  <si>
    <t>Pitchers</t>
  </si>
  <si>
    <t>GS</t>
  </si>
  <si>
    <t>CG</t>
  </si>
  <si>
    <t>ShO</t>
  </si>
  <si>
    <t>S</t>
  </si>
  <si>
    <t>W%</t>
  </si>
  <si>
    <t>IP</t>
  </si>
  <si>
    <t>ER</t>
  </si>
  <si>
    <t>ERA</t>
  </si>
  <si>
    <t>WHIP</t>
  </si>
  <si>
    <t>H/9</t>
  </si>
  <si>
    <t>BB/9</t>
  </si>
  <si>
    <t>SO/9</t>
  </si>
  <si>
    <t>HR/9</t>
  </si>
  <si>
    <t>Hill, Tim</t>
  </si>
  <si>
    <t>Cabrera, Edward</t>
  </si>
  <si>
    <t>Yarbrough, Ryan</t>
  </si>
  <si>
    <t>Lopez, Pablo</t>
  </si>
  <si>
    <t>Stone, Gavin</t>
  </si>
  <si>
    <t>Thornton, Trent</t>
  </si>
  <si>
    <t>Criswell, Cooper</t>
  </si>
  <si>
    <t>Kremer, Dean</t>
  </si>
  <si>
    <t>Buehler, Walker</t>
  </si>
  <si>
    <t>Cano, Yennier</t>
  </si>
  <si>
    <t>Festa, David</t>
  </si>
  <si>
    <t>Iglesias, Raisel</t>
  </si>
  <si>
    <t>Meyer, Max</t>
  </si>
  <si>
    <t>(Team)</t>
  </si>
  <si>
    <t>Mgr-Greg German</t>
  </si>
  <si>
    <t>Fermin, Freddy</t>
  </si>
  <si>
    <t>Wilson, Weston</t>
  </si>
  <si>
    <t>Iglesias, Jose</t>
  </si>
  <si>
    <t>Hamilton, David</t>
  </si>
  <si>
    <t>Marte, Ketel</t>
  </si>
  <si>
    <t>Mountcastle, Ryan</t>
  </si>
  <si>
    <t>Stanton, Giancarlo</t>
  </si>
  <si>
    <t>Turner, Trea</t>
  </si>
  <si>
    <t>Rocchio, Brayan</t>
  </si>
  <si>
    <t>Clement, Ernie</t>
  </si>
  <si>
    <t>Burger, Jake</t>
  </si>
  <si>
    <t>Langeliers, Shea</t>
  </si>
  <si>
    <t>Higashioka, Kyle</t>
  </si>
  <si>
    <t>Gorman, Nolan</t>
  </si>
  <si>
    <t>Lux, Gavin</t>
  </si>
  <si>
    <t>Velazquez, Nelson</t>
  </si>
  <si>
    <t>Verdugo, Alex</t>
  </si>
  <si>
    <t>Hudson, Daniel</t>
  </si>
  <si>
    <t>Lee, Dylan</t>
  </si>
  <si>
    <t>Green, Chad</t>
  </si>
  <si>
    <t>Civale, Aaron</t>
  </si>
  <si>
    <t>Skenes, Paul</t>
  </si>
  <si>
    <t>Bivens, Spencer</t>
  </si>
  <si>
    <t>Hendricks, Kyle</t>
  </si>
  <si>
    <t>Jansen, Kenley</t>
  </si>
  <si>
    <t>Mgr-Kevin Rhea</t>
  </si>
  <si>
    <t>Moniak, Mickey</t>
  </si>
  <si>
    <t>Young, Jacob</t>
  </si>
  <si>
    <t>Isbel, Kyle</t>
  </si>
  <si>
    <t>Naylor, Bo</t>
  </si>
  <si>
    <t>Stott, Bryson</t>
  </si>
  <si>
    <t>Meyers, Jake</t>
  </si>
  <si>
    <t>Brennan, Will</t>
  </si>
  <si>
    <t>Melendez, MJ</t>
  </si>
  <si>
    <t>Vierling, Matt</t>
  </si>
  <si>
    <t>Gonzales, Nick</t>
  </si>
  <si>
    <t>Rojas, Johan</t>
  </si>
  <si>
    <t>Rizzo, Anthony</t>
  </si>
  <si>
    <t>Drury, Brandon</t>
  </si>
  <si>
    <t>Diaz, Elias</t>
  </si>
  <si>
    <t>Cabrera, Genesis</t>
  </si>
  <si>
    <t>Faucher, Calvin</t>
  </si>
  <si>
    <t>Rodriguez, Manuel</t>
  </si>
  <si>
    <t>Finnegan, Kyle</t>
  </si>
  <si>
    <t>Smyly, Drew</t>
  </si>
  <si>
    <t>Strickland, Hunter</t>
  </si>
  <si>
    <t>Abreu, Bryan</t>
  </si>
  <si>
    <t>Pallante, Andre</t>
  </si>
  <si>
    <t>Dunning, Dane</t>
  </si>
  <si>
    <t>Kelly, Michael</t>
  </si>
  <si>
    <t>Martinez, Seth</t>
  </si>
  <si>
    <t>Mikolas, Miles</t>
  </si>
  <si>
    <t>Saucedo, Tayler</t>
  </si>
  <si>
    <t>Mgr-Brent Smith</t>
  </si>
  <si>
    <t>Rodgers, Brendan</t>
  </si>
  <si>
    <t>Seager, Corey</t>
  </si>
  <si>
    <t>Bohm, Alec</t>
  </si>
  <si>
    <t>Smith, Will D.</t>
  </si>
  <si>
    <t>Sosa, Edmundo</t>
  </si>
  <si>
    <t>Kwan, Steven</t>
  </si>
  <si>
    <t>Buxton, Byron</t>
  </si>
  <si>
    <t>Naylor, Josh</t>
  </si>
  <si>
    <t>Contreras, Willson</t>
  </si>
  <si>
    <t>Crawford, J.P.</t>
  </si>
  <si>
    <t>Dingler, Dillon</t>
  </si>
  <si>
    <t>Jones, Nolan</t>
  </si>
  <si>
    <t>Lee, Jung Hoo</t>
  </si>
  <si>
    <t>Mead, Curtis</t>
  </si>
  <si>
    <t>Pages, Andy</t>
  </si>
  <si>
    <t>Sweeney, Trey</t>
  </si>
  <si>
    <t>Tena, Jose</t>
  </si>
  <si>
    <t>Triolo, Jared</t>
  </si>
  <si>
    <t>Irvin, Jake</t>
  </si>
  <si>
    <t>Pepiot, Ryan</t>
  </si>
  <si>
    <t>Gray, Sonny</t>
  </si>
  <si>
    <t>Sears, JP</t>
  </si>
  <si>
    <t>Abbott, Andrew</t>
  </si>
  <si>
    <t>Assad, Javier</t>
  </si>
  <si>
    <t>Bradford, Cody</t>
  </si>
  <si>
    <t>Springs, Jeffrey</t>
  </si>
  <si>
    <t>Mgr-Jeremy Brock</t>
  </si>
  <si>
    <t>Trevino, Jose</t>
  </si>
  <si>
    <t>Castellanos, Nick</t>
  </si>
  <si>
    <t>Taveras, Leody</t>
  </si>
  <si>
    <t>McCutchen, Andrew</t>
  </si>
  <si>
    <t>Ward, Taylor</t>
  </si>
  <si>
    <t>Marsh, Brandon*</t>
  </si>
  <si>
    <t>Perdomo, Geraldo</t>
  </si>
  <si>
    <t>Cabrera, Oswaldo</t>
  </si>
  <si>
    <t>Freeman, Tyler</t>
  </si>
  <si>
    <t>Tellez, Rowdy</t>
  </si>
  <si>
    <t>Otanez, Michel</t>
  </si>
  <si>
    <t>Olson, Reese</t>
  </si>
  <si>
    <t>Bummer, Aaron</t>
  </si>
  <si>
    <t>Megill, Trevor</t>
  </si>
  <si>
    <t>Chapman, Aroldis</t>
  </si>
  <si>
    <t>Yates, Kirby</t>
  </si>
  <si>
    <t>Minter, A.J.</t>
  </si>
  <si>
    <t>Megill, Tylor</t>
  </si>
  <si>
    <t>Santillan, Tony</t>
  </si>
  <si>
    <t>Hancock, Emerson</t>
  </si>
  <si>
    <t>Rea, Colin</t>
  </si>
  <si>
    <t>Birdsong, Hayden</t>
  </si>
  <si>
    <t>Herz, DJ</t>
  </si>
  <si>
    <t>Luzardo, Jesus</t>
  </si>
  <si>
    <t>Soroka, Mike</t>
  </si>
  <si>
    <t>*Traded to Des Moines</t>
  </si>
  <si>
    <t>Mgr-Jeff Martin</t>
  </si>
  <si>
    <t>Gonzalez, Romy</t>
  </si>
  <si>
    <t>Conforto, Michael</t>
  </si>
  <si>
    <t>Herrera, Ivan</t>
  </si>
  <si>
    <t>Carpenter, Kerry</t>
  </si>
  <si>
    <t>Westburg, Jordan</t>
  </si>
  <si>
    <t>Rutschman, Adley</t>
  </si>
  <si>
    <t>Freeman, Freddie</t>
  </si>
  <si>
    <t>McNeil, Jeff</t>
  </si>
  <si>
    <t>Bleday, JJ</t>
  </si>
  <si>
    <t>Jeffers, Ryan</t>
  </si>
  <si>
    <t>Fitzgerald, Tyler</t>
  </si>
  <si>
    <t>Paredes, Isaac</t>
  </si>
  <si>
    <t>Candelario, Jeimer</t>
  </si>
  <si>
    <t>Ferrer, Jose A.</t>
  </si>
  <si>
    <t>Woo, Bryan</t>
  </si>
  <si>
    <t>Morgan, Eli</t>
  </si>
  <si>
    <t>Alexander, Scott</t>
  </si>
  <si>
    <t>Miller, Bryce</t>
  </si>
  <si>
    <t>Gaddis, Hunter</t>
  </si>
  <si>
    <t>Brown, Hunter</t>
  </si>
  <si>
    <t>Kochanowicz, Jack</t>
  </si>
  <si>
    <t>Vasquez, Randy</t>
  </si>
  <si>
    <t>Hanifee, Brenan</t>
  </si>
  <si>
    <t>Bradley, Taj</t>
  </si>
  <si>
    <t>Detmers, Reid</t>
  </si>
  <si>
    <t>Fairbanks, Pete</t>
  </si>
  <si>
    <t>Guenther, Sean</t>
  </si>
  <si>
    <t>Montero, Keider</t>
  </si>
  <si>
    <t>Peralta, Luis</t>
  </si>
  <si>
    <t>Mgr-Norm Hedman</t>
  </si>
  <si>
    <t>Pham, Tommy</t>
  </si>
  <si>
    <t>Rosario, Amed</t>
  </si>
  <si>
    <t>Soler, Jorge</t>
  </si>
  <si>
    <t>Bell, Josh</t>
  </si>
  <si>
    <t>Bader, Harrison</t>
  </si>
  <si>
    <t>Dubon, Mauricio</t>
  </si>
  <si>
    <t>Vientos, Mark</t>
  </si>
  <si>
    <t>Realmuto, J.T.</t>
  </si>
  <si>
    <t>Hays, Austin</t>
  </si>
  <si>
    <t>Lee, Korey</t>
  </si>
  <si>
    <t>DeJong, Paul</t>
  </si>
  <si>
    <t>Estrada, Thairo</t>
  </si>
  <si>
    <t>Ibanez, Andy</t>
  </si>
  <si>
    <t>Baldwin, Brooks</t>
  </si>
  <si>
    <t>Baty, Brett</t>
  </si>
  <si>
    <t>Jimenez, Leo</t>
  </si>
  <si>
    <t>Matos, Luis E.</t>
  </si>
  <si>
    <t>Gomber, Austin</t>
  </si>
  <si>
    <t>Tonkin, Michael</t>
  </si>
  <si>
    <t>Banks, Tanner</t>
  </si>
  <si>
    <t>Hentges, Sam</t>
  </si>
  <si>
    <t>Kittredge, Andrew</t>
  </si>
  <si>
    <t>Fernandez, Ryan</t>
  </si>
  <si>
    <t>Gil, Luis</t>
  </si>
  <si>
    <t>Heaney, Andrew</t>
  </si>
  <si>
    <t>Brieske, Beau</t>
  </si>
  <si>
    <t>Canning, Griffin</t>
  </si>
  <si>
    <t>Darvish, Yu</t>
  </si>
  <si>
    <t>Leiter Jr., Mark</t>
  </si>
  <si>
    <t>Paddack, Chris</t>
  </si>
  <si>
    <t>Mgr-Peyton Brock</t>
  </si>
  <si>
    <t>Arcia, Orlando</t>
  </si>
  <si>
    <t>O'Hearn, Ryan</t>
  </si>
  <si>
    <t>Albies, Ozzie</t>
  </si>
  <si>
    <t>Bregman, Alex</t>
  </si>
  <si>
    <t>Harris II, Michael</t>
  </si>
  <si>
    <t>Lopez, Otto</t>
  </si>
  <si>
    <t>d'Arnaud, Travis</t>
  </si>
  <si>
    <t>Kelenic, Jarred</t>
  </si>
  <si>
    <t>Jung, Josh</t>
  </si>
  <si>
    <t>Arias, Gabriel</t>
  </si>
  <si>
    <t>Amaya, Miguel</t>
  </si>
  <si>
    <t>Jung, Jace</t>
  </si>
  <si>
    <t>Suwinski, Jack</t>
  </si>
  <si>
    <t>Torkelson, Spencer</t>
  </si>
  <si>
    <t>Voth, Austin</t>
  </si>
  <si>
    <t>Kelly, Kevin</t>
  </si>
  <si>
    <t>Holmes, Grant</t>
  </si>
  <si>
    <t>Slaten, Justin</t>
  </si>
  <si>
    <t>Stroman, Marcus</t>
  </si>
  <si>
    <t>Banda, Anthony</t>
  </si>
  <si>
    <t>Morton, Charlie</t>
  </si>
  <si>
    <t>Ashcraft, Graham</t>
  </si>
  <si>
    <t>Bellozo, Valente</t>
  </si>
  <si>
    <t>Blackburn, Paul</t>
  </si>
  <si>
    <t>Farmer, Buck</t>
  </si>
  <si>
    <t>Mlodzinski, Carmen</t>
  </si>
  <si>
    <t>Peguero, Elvis</t>
  </si>
  <si>
    <t>Soriano, Jose</t>
  </si>
  <si>
    <t>Walker, Taijuan</t>
  </si>
  <si>
    <t>Winckowski, Josh</t>
  </si>
  <si>
    <t>Mgr-James Morgan</t>
  </si>
  <si>
    <t>Rengifo, Luis</t>
  </si>
  <si>
    <t>Bride, Jonah</t>
  </si>
  <si>
    <t>Cronenworth, Jake</t>
  </si>
  <si>
    <t>Robert Jr., Luis</t>
  </si>
  <si>
    <t>O'Neill, Tyler</t>
  </si>
  <si>
    <t>Heyward, Jason</t>
  </si>
  <si>
    <t>Rogers, Jake</t>
  </si>
  <si>
    <t>Trout, Mike</t>
  </si>
  <si>
    <t>Gelof, Zack</t>
  </si>
  <si>
    <t>Garver, Mitch</t>
  </si>
  <si>
    <t>Murphy, Sean</t>
  </si>
  <si>
    <t>Bogaerts, Xander</t>
  </si>
  <si>
    <t>Carter, Evan</t>
  </si>
  <si>
    <t>DeLuca, Jonny</t>
  </si>
  <si>
    <t>Dezenzo, Zach</t>
  </si>
  <si>
    <t>Vargas, Miguel</t>
  </si>
  <si>
    <t>Law, Derek</t>
  </si>
  <si>
    <t>Wilson, Bryse</t>
  </si>
  <si>
    <t>Garcia, Yimi</t>
  </si>
  <si>
    <t>Stratton, Hunter</t>
  </si>
  <si>
    <t>Castillo, Luis M.</t>
  </si>
  <si>
    <t>Varland, Gus</t>
  </si>
  <si>
    <t>Kelly, Merrill</t>
  </si>
  <si>
    <t>Snell, Blake</t>
  </si>
  <si>
    <t>Sandlin, Nick</t>
  </si>
  <si>
    <t>Mgr-Kaleb Hart</t>
  </si>
  <si>
    <t>Tucker, Kyle</t>
  </si>
  <si>
    <t>Smith, Josh</t>
  </si>
  <si>
    <t>Mateo, Jorge</t>
  </si>
  <si>
    <t>Rafaela, Ceddanne</t>
  </si>
  <si>
    <t>Raleigh, Cal</t>
  </si>
  <si>
    <t>Noel, Jhonkensy</t>
  </si>
  <si>
    <t>Santander, Anthony</t>
  </si>
  <si>
    <t>O'Hoppe, Logan</t>
  </si>
  <si>
    <t>Hernandez, Enrique</t>
  </si>
  <si>
    <t>Burleson, Alec</t>
  </si>
  <si>
    <t>Laureano, Ramon</t>
  </si>
  <si>
    <t>Polanco, Jorge</t>
  </si>
  <si>
    <t>Siri, Jose</t>
  </si>
  <si>
    <t>Treinen, Blake</t>
  </si>
  <si>
    <t>Chargois, JT</t>
  </si>
  <si>
    <t>Diaz, Edwin</t>
  </si>
  <si>
    <t>Schwellenbach, Spencer</t>
  </si>
  <si>
    <t>Gray, Jon</t>
  </si>
  <si>
    <t>Hodge, Porter</t>
  </si>
  <si>
    <t>Weathers, Ryan</t>
  </si>
  <si>
    <t>Nelson, Ryne</t>
  </si>
  <si>
    <t>Crawford, Kutter</t>
  </si>
  <si>
    <t>Duran, Jhoan</t>
  </si>
  <si>
    <t>Bednar, David</t>
  </si>
  <si>
    <t>Estes, Joey</t>
  </si>
  <si>
    <t>Hicks, Jordan</t>
  </si>
  <si>
    <t>Severino, Luis</t>
  </si>
  <si>
    <t>Mgr-Tim Terry</t>
  </si>
  <si>
    <t>Soderstrom, Tyler</t>
  </si>
  <si>
    <t>Kelly, Carson</t>
  </si>
  <si>
    <t>Vaughn, Andrew</t>
  </si>
  <si>
    <t>Massey, Michael</t>
  </si>
  <si>
    <t>Cowser, Colton</t>
  </si>
  <si>
    <t>Alonso, Pete</t>
  </si>
  <si>
    <t>Thomas, Lane</t>
  </si>
  <si>
    <t>Heim, Jonah</t>
  </si>
  <si>
    <t>Ramos, Heliot</t>
  </si>
  <si>
    <t>Varsho, Daulton</t>
  </si>
  <si>
    <t>Hampson, Garrett</t>
  </si>
  <si>
    <t>Lopez, Nicky</t>
  </si>
  <si>
    <t>Crews, Dylan</t>
  </si>
  <si>
    <t>Outman, James</t>
  </si>
  <si>
    <t>Alcala, Jorge</t>
  </si>
  <si>
    <t>Vest, Will</t>
  </si>
  <si>
    <t>Lopez, Jorge</t>
  </si>
  <si>
    <t>Flaherty, Jack</t>
  </si>
  <si>
    <t>Berrios, Jose</t>
  </si>
  <si>
    <t>Kopech, Michael</t>
  </si>
  <si>
    <t>Mize, Casey</t>
  </si>
  <si>
    <t>Jones, Jared</t>
  </si>
  <si>
    <t>Estrada, Jeremiah</t>
  </si>
  <si>
    <t>Lodolo, Nick</t>
  </si>
  <si>
    <t>Long, Sam</t>
  </si>
  <si>
    <t>Weissert, Greg</t>
  </si>
  <si>
    <t>Arrighetti, Spencer</t>
  </si>
  <si>
    <t>Cannon, Jonathan</t>
  </si>
  <si>
    <t>Coulombe, Danny</t>
  </si>
  <si>
    <t>Diaz, Alexis</t>
  </si>
  <si>
    <t>Francis, Bowden</t>
  </si>
  <si>
    <t>Mgr-Richard Miller</t>
  </si>
  <si>
    <t>Edman, Tommy</t>
  </si>
  <si>
    <t>Benson, Will</t>
  </si>
  <si>
    <t>Miranda, Jose</t>
  </si>
  <si>
    <t>Perkins, Blake</t>
  </si>
  <si>
    <t>Caratini, Victor</t>
  </si>
  <si>
    <t>Kepler, Max</t>
  </si>
  <si>
    <t>Winn, Masyn</t>
  </si>
  <si>
    <t>Stephenson, Tyler</t>
  </si>
  <si>
    <t>Santander, Anthony*</t>
  </si>
  <si>
    <t>Wood, James</t>
  </si>
  <si>
    <t>Betts, Mookie</t>
  </si>
  <si>
    <t>Lewis, Royce</t>
  </si>
  <si>
    <t>Torres, Gleyber</t>
  </si>
  <si>
    <t>Renfroe, Hunter</t>
  </si>
  <si>
    <t>Beck, Jordan</t>
  </si>
  <si>
    <t>Duran, Ezequiel</t>
  </si>
  <si>
    <t>Marte, Noelvi</t>
  </si>
  <si>
    <t>McCormick, Chas</t>
  </si>
  <si>
    <t>Perez, Wenceel</t>
  </si>
  <si>
    <t>Foley, Jason</t>
  </si>
  <si>
    <t>Knack, Landon</t>
  </si>
  <si>
    <t>Maton, Phil</t>
  </si>
  <si>
    <t>Hjelle, Sean</t>
  </si>
  <si>
    <t>Gallen, Zac</t>
  </si>
  <si>
    <t>Jax, Griffin</t>
  </si>
  <si>
    <t>Law, Derek**</t>
  </si>
  <si>
    <t>Miller, Erik</t>
  </si>
  <si>
    <t>Marsh, Alec</t>
  </si>
  <si>
    <t>Chivilli, Angel</t>
  </si>
  <si>
    <t>Ferguson, Caleb</t>
  </si>
  <si>
    <t>Liberatore, Matthew</t>
  </si>
  <si>
    <t>*Traded to Woolley</t>
  </si>
  <si>
    <t>**Traded to Sin City</t>
  </si>
  <si>
    <t>Mgr-Brad Benjamin</t>
  </si>
  <si>
    <t>Semien, Marcus</t>
  </si>
  <si>
    <t>Tauchman, Mike</t>
  </si>
  <si>
    <t>Stallings, Jacob</t>
  </si>
  <si>
    <t>Correa, Carlos</t>
  </si>
  <si>
    <t>Wells, Austin</t>
  </si>
  <si>
    <t>Wong, Connor</t>
  </si>
  <si>
    <t>Muncy, Max</t>
  </si>
  <si>
    <t>Casas, Triston</t>
  </si>
  <si>
    <t>Swanson, Dansby</t>
  </si>
  <si>
    <t>Toglia, Michael</t>
  </si>
  <si>
    <t>Rojas, Miguel</t>
  </si>
  <si>
    <t>Solano, Donovan</t>
  </si>
  <si>
    <t>Grichuk, Randal</t>
  </si>
  <si>
    <t>Schneider, Davis</t>
  </si>
  <si>
    <t>Bailey, Patrick</t>
  </si>
  <si>
    <t>Encarnacion, Jerar</t>
  </si>
  <si>
    <t>Manzardo, Kyle</t>
  </si>
  <si>
    <t>Sosa, Lenyn</t>
  </si>
  <si>
    <t>Koenig, Jared</t>
  </si>
  <si>
    <t>Imanaga, Shota</t>
  </si>
  <si>
    <t>Eflin, Zach</t>
  </si>
  <si>
    <t>Kahnle, Tommy</t>
  </si>
  <si>
    <t>Bassitt, Chris</t>
  </si>
  <si>
    <t>Gausman, Kevin</t>
  </si>
  <si>
    <t>Lively, Ben</t>
  </si>
  <si>
    <t>Rodon, Carlos</t>
  </si>
  <si>
    <t>Urena, Jose</t>
  </si>
  <si>
    <t>Verlander, Justin</t>
  </si>
  <si>
    <t>Mgrs-Ken Braaten &amp; Shawn Syverson</t>
  </si>
  <si>
    <t>Yastrzemski, Mike</t>
  </si>
  <si>
    <t>Call, Alex</t>
  </si>
  <si>
    <t>Palacios, Richie</t>
  </si>
  <si>
    <t>Wallner, Matt</t>
  </si>
  <si>
    <t>Horwitz, Spencer</t>
  </si>
  <si>
    <t>Castro, Willi</t>
  </si>
  <si>
    <t>Turner, Justin</t>
  </si>
  <si>
    <t>Yepez, Juan</t>
  </si>
  <si>
    <t>Wagner, Will</t>
  </si>
  <si>
    <t>Moore, Dylan</t>
  </si>
  <si>
    <t>Refsnyder, Rob</t>
  </si>
  <si>
    <t>Campusano, Luis</t>
  </si>
  <si>
    <t>Aranda, Jonathan</t>
  </si>
  <si>
    <t>Bichette, Bo</t>
  </si>
  <si>
    <t>Goldschmidt, Paul</t>
  </si>
  <si>
    <t>Marte, Starling</t>
  </si>
  <si>
    <t>Norby, Connor</t>
  </si>
  <si>
    <t>Springer, George</t>
  </si>
  <si>
    <t>Urias, Luis</t>
  </si>
  <si>
    <t>Rogers, Taylor</t>
  </si>
  <si>
    <t>Cole, Gerrit</t>
  </si>
  <si>
    <t>Schmidt, Clarke</t>
  </si>
  <si>
    <t>Thompson, Ryan</t>
  </si>
  <si>
    <t>Musgrove, Joe</t>
  </si>
  <si>
    <t>Cousins, Jake</t>
  </si>
  <si>
    <t>Harrison, Kyle</t>
  </si>
  <si>
    <t>Williams, Devin</t>
  </si>
  <si>
    <t>Mgrs-Diana &amp; Matt Miller</t>
  </si>
  <si>
    <t>Fry, David</t>
  </si>
  <si>
    <t>Hilliard, Sam</t>
  </si>
  <si>
    <t>Garcia Jr., Luis</t>
  </si>
  <si>
    <t>Doyle, Brenton</t>
  </si>
  <si>
    <t>Cruz, Oneil</t>
  </si>
  <si>
    <t>Santana, Carlos</t>
  </si>
  <si>
    <t>Ruiz, Keibert</t>
  </si>
  <si>
    <t>Barnes, Austin</t>
  </si>
  <si>
    <t>India, Jonathan</t>
  </si>
  <si>
    <t>Smith, Pavin</t>
  </si>
  <si>
    <t>Volpe, Anthony</t>
  </si>
  <si>
    <t>Mitchell, Garrett</t>
  </si>
  <si>
    <t>Friedl, TJ</t>
  </si>
  <si>
    <t>Haase, Eric</t>
  </si>
  <si>
    <t>Hoskins, Rhys</t>
  </si>
  <si>
    <t>Keith, Colt</t>
  </si>
  <si>
    <t>Chavez, Jesse</t>
  </si>
  <si>
    <t>Ortiz, Luis L.</t>
  </si>
  <si>
    <t>Scott, Tayler</t>
  </si>
  <si>
    <t>Munoz, Andres</t>
  </si>
  <si>
    <t>Suarez, Albert</t>
  </si>
  <si>
    <t>Harris, Hogan</t>
  </si>
  <si>
    <t>Baz, Shane</t>
  </si>
  <si>
    <t>Rasmussen, Drew</t>
  </si>
  <si>
    <t>Schreiber, John</t>
  </si>
  <si>
    <t>Singer, Brady</t>
  </si>
  <si>
    <t>Mgr-Dave Ashburn</t>
  </si>
  <si>
    <t>Yoshida, Masataka</t>
  </si>
  <si>
    <t>Ortiz, Joey</t>
  </si>
  <si>
    <t>Larnach, Trevor</t>
  </si>
  <si>
    <t>Lowe, Brandon</t>
  </si>
  <si>
    <t>Lowe, Nathaniel</t>
  </si>
  <si>
    <t>Adell, Jo</t>
  </si>
  <si>
    <t>Alvarez, Francisco</t>
  </si>
  <si>
    <t>Goodman, Hunter</t>
  </si>
  <si>
    <t>Barger, Addison</t>
  </si>
  <si>
    <t>Bryant, Kris</t>
  </si>
  <si>
    <t>Frelick, Sal</t>
  </si>
  <si>
    <t>Holliday, Jackson</t>
  </si>
  <si>
    <t>Jansen, Danny</t>
  </si>
  <si>
    <t>Morel, Christopher</t>
  </si>
  <si>
    <t>Sanchez, Jesus</t>
  </si>
  <si>
    <t>Story, Trevor</t>
  </si>
  <si>
    <t>Stowers, Kyle</t>
  </si>
  <si>
    <t>Snider, Collin</t>
  </si>
  <si>
    <t>Pressly, Ryan</t>
  </si>
  <si>
    <t>Eovaldi, Nathan</t>
  </si>
  <si>
    <t>Williams, Gavin</t>
  </si>
  <si>
    <t>Suarez, Robert</t>
  </si>
  <si>
    <t>Ginkel, Kevin</t>
  </si>
  <si>
    <t>Rodriguez, Grayson</t>
  </si>
  <si>
    <t>Alvarado, Jose</t>
  </si>
  <si>
    <t>Rodriguez, Yariel</t>
  </si>
  <si>
    <t>Scherzer, Max</t>
  </si>
  <si>
    <t>Players with statistics for multiple teams</t>
  </si>
  <si>
    <t>Batter</t>
  </si>
  <si>
    <t>Team</t>
  </si>
  <si>
    <t>Splits</t>
  </si>
  <si>
    <t>Total</t>
  </si>
  <si>
    <t>Pitcher</t>
  </si>
  <si>
    <t>WinPct</t>
  </si>
  <si>
    <t>2025 UMBL Rookie Hitters</t>
  </si>
  <si>
    <t>Player</t>
  </si>
  <si>
    <t>2025 UMBL Rookie Pitchers</t>
  </si>
  <si>
    <t>Team Hit Totals</t>
  </si>
  <si>
    <t>Team Pitch Totals</t>
  </si>
  <si>
    <t>Home Hit Totals</t>
  </si>
  <si>
    <t>Road Hit Totals</t>
  </si>
  <si>
    <t>Home Pitch Totals</t>
  </si>
  <si>
    <t>Road Pitch Totals</t>
  </si>
  <si>
    <t>Effective Month 5</t>
  </si>
  <si>
    <t>Buxton, Byron*</t>
  </si>
  <si>
    <t>Perdomo, Geraldo**</t>
  </si>
  <si>
    <t>**Traded to Lake City</t>
  </si>
  <si>
    <t>Garcia Jr., Luis*</t>
  </si>
  <si>
    <t>Santana, Carlos***</t>
  </si>
  <si>
    <t>Devers, Rafael****</t>
  </si>
  <si>
    <t>Volpe, Anthony**</t>
  </si>
  <si>
    <t>*Traded to Bonney Lake</t>
  </si>
  <si>
    <t>**Traded to Puget Sound</t>
  </si>
  <si>
    <t>***Traded to Wasioja</t>
  </si>
  <si>
    <t>****Traded to Vancouver</t>
  </si>
  <si>
    <t>Cruz, Oneil***</t>
  </si>
  <si>
    <t>Garcia, Maikel*</t>
  </si>
  <si>
    <t>Hays, Austin*</t>
  </si>
  <si>
    <t>*Traded to Lake City</t>
  </si>
  <si>
    <t>Torres, Gleyber***</t>
  </si>
  <si>
    <t>Renfroe, Hunter***</t>
  </si>
  <si>
    <t>***Traded to Lake City</t>
  </si>
  <si>
    <t>Crow-Armstrong, Pete*</t>
  </si>
  <si>
    <t>*Traded to Apple State</t>
  </si>
  <si>
    <t>Valdez, Framber*</t>
  </si>
  <si>
    <t>Miller, Tyson****</t>
  </si>
  <si>
    <t>Altuve, Jose***</t>
  </si>
  <si>
    <t>Hoffman, Jeff***</t>
  </si>
  <si>
    <t>Minter, A.J.***</t>
  </si>
  <si>
    <t>Lugo, Seth***</t>
  </si>
  <si>
    <t>***Traded to Puget Sound</t>
  </si>
  <si>
    <t>****Traded to South Canada</t>
  </si>
  <si>
    <t>Lopez, Reynaldo**</t>
  </si>
  <si>
    <t>Gomber, Austin*</t>
  </si>
  <si>
    <t>SCS #2, SCS #7, SCS #9</t>
  </si>
  <si>
    <t>Victor Robles, Collin Snider</t>
  </si>
  <si>
    <t>Carlos Santana</t>
  </si>
  <si>
    <t>LCL #8</t>
  </si>
  <si>
    <t>Danny Coulombe, PAC #8</t>
  </si>
  <si>
    <t>Lenyn Sosa, FTB #3</t>
  </si>
  <si>
    <t>Gus Varland, Bryse Wilson, SIN #4</t>
  </si>
  <si>
    <t>Bryan Hoeing, Joe Ross</t>
  </si>
  <si>
    <t>Luke Raley</t>
  </si>
  <si>
    <t>Jamie Arnold*</t>
  </si>
  <si>
    <t>Reynaldo Lopez</t>
  </si>
  <si>
    <t>Jack Kochanowicz, DEM #4</t>
  </si>
  <si>
    <t>Trevor Williams</t>
  </si>
  <si>
    <t>Alan Roden*</t>
  </si>
  <si>
    <t>Porter Hodge</t>
  </si>
  <si>
    <t>BON #10</t>
  </si>
  <si>
    <t>Mookie Betts</t>
  </si>
  <si>
    <t>JJ Wetherholt*, SIN #1</t>
  </si>
  <si>
    <t>Griffin Jax</t>
  </si>
  <si>
    <t>Luis Peralta, DEM #6</t>
  </si>
  <si>
    <t>JT Chargois, Blake Treinen</t>
  </si>
  <si>
    <t>Jared Koenig, FTB #7</t>
  </si>
  <si>
    <t>WIZ #10</t>
  </si>
  <si>
    <t>Mike Yastrzemski</t>
  </si>
  <si>
    <t>Randy Arozarena</t>
  </si>
  <si>
    <t>SMK #1</t>
  </si>
  <si>
    <t>Smk CUTS Jose Perdomo*</t>
  </si>
  <si>
    <t>LCL CUTS Bryan De La Cruz</t>
  </si>
  <si>
    <t>Wiz CUTS Elian Soto*</t>
  </si>
  <si>
    <t>FtB CUTS Evan Phillips</t>
  </si>
  <si>
    <t>SCS CUTS David Robertson</t>
  </si>
  <si>
    <t>Month 3 Series Results</t>
  </si>
  <si>
    <t>Top Visiting Player</t>
  </si>
  <si>
    <t>Top Home Player</t>
  </si>
  <si>
    <t>Bader 4/9, R, 2 RBI, 2 2B, HB</t>
  </si>
  <si>
    <t>Butler 3/9, 5 RBI, 2 HR</t>
  </si>
  <si>
    <t>Riley 5/11, 2 RBI, 2B, 2 HR</t>
  </si>
  <si>
    <t>W. Smith 8/14, 7 R, 3 RBI, 3 2B, HR, GW</t>
  </si>
  <si>
    <t>Chourio 5/9, 4 RBI, 3 2B, 2 HR</t>
  </si>
  <si>
    <t>Schwarber 6/11, 5 R, 6 RBI, 2B, 4 HR, GW</t>
  </si>
  <si>
    <t>Series</t>
  </si>
  <si>
    <t>Bart 4/8, 3 RBI, 2B, 2 HR, GW</t>
  </si>
  <si>
    <t>Mullins 7/13, 4 R, 6 RBI, 3 2B, 2 HR, GW</t>
  </si>
  <si>
    <t>#18</t>
  </si>
  <si>
    <t>Soto 4/13, 6 RBI, 3 HR, GW</t>
  </si>
  <si>
    <t>O'Neill 4/9, 3 R, 4 RBI, 2B, 2 HR, GW</t>
  </si>
  <si>
    <t>Judge 4/9, 4 R, 5 RBI, 2 HR, GW</t>
  </si>
  <si>
    <t>Wood 3/8, 2 R, 2 RBI, HR</t>
  </si>
  <si>
    <t>Fry 5/10, 3 R, 2 RBI, 2 2B, HR, SB, GW</t>
  </si>
  <si>
    <t>Mize ShO, 6 H, 0 BB, 5 K (Gm 2)</t>
  </si>
  <si>
    <t>J. Ortiz 5/11, R, 2B, 2 3B</t>
  </si>
  <si>
    <t>Raleigh 4/10, 3 R, 4 RBI, 2 2B, HR, GW</t>
  </si>
  <si>
    <t>Guerrero 5/12, 3 R, 5 RBI, 2B, 2 HR, GW</t>
  </si>
  <si>
    <t>Schanuel 5/13, 2 R, 2B, 2 SB</t>
  </si>
  <si>
    <t>W. Smith 3/12, 4 RBI, 3 HR</t>
  </si>
  <si>
    <t>Profar 5/12, 3 R, RBI, 2 2B, SB</t>
  </si>
  <si>
    <t>Bellinger 4/13, 2 R, 2B, HR, 2 SB, GW</t>
  </si>
  <si>
    <t>Wlm. Contreras 3/7, 2 R, 2 RBI, 2 2B, SB, HB</t>
  </si>
  <si>
    <t>Pasquantino 4/12, 4 R, 3 RBI, 2B, 3 HR, GW</t>
  </si>
  <si>
    <t>Realmuto 2/8, 3 RBI, HR, GW</t>
  </si>
  <si>
    <t>#19</t>
  </si>
  <si>
    <t>De La Cruz 5/13, 3 RBI, 2B, HR, 3 SB, GW</t>
  </si>
  <si>
    <t>Harper 5/10, 3 RBI, 2B, 2 HR</t>
  </si>
  <si>
    <t>Kepler 5/11, 2 RBI, 2B, 3B, HR, GW, HB</t>
  </si>
  <si>
    <t>Doyle 6/11, 2B, HR</t>
  </si>
  <si>
    <t>Langford 4/9, R, 2B, SB</t>
  </si>
  <si>
    <t>King CG, 4 H, 2 R, 2 ER, 2 BB, 12 K (W Gm 3)</t>
  </si>
  <si>
    <t>Raleigh 5/11, 2 2B, HR, SB</t>
  </si>
  <si>
    <t>J. Turner 4/11, 3 R, 3 RBI, 2B, HR</t>
  </si>
  <si>
    <t>Ohtani 3/12, 3 R, 3 RBI, 2 HR, SB</t>
  </si>
  <si>
    <t>Profar 5/8, 2 R, HR, GW</t>
  </si>
  <si>
    <t>Wls. Contreras 3/9, 3 RBI, HR</t>
  </si>
  <si>
    <t>Steele ShO, 4 H, 3 BB, 15 K (Gm 3)</t>
  </si>
  <si>
    <t>Pederson 4/9, 2 RBI, 2B, HR</t>
  </si>
  <si>
    <t>Soler 4/8, 2 R, 4 RBI, 3 2B, HR, GW</t>
  </si>
  <si>
    <t>Yai. Diaz 6/11, 3 R, 3 RBI, 2 HR</t>
  </si>
  <si>
    <t>Witt 3/8, 2 R, 3 RBI, 2B, HR, GW</t>
  </si>
  <si>
    <t>#20</t>
  </si>
  <si>
    <t>M. Chapman 4/10, 4 RBI, HR, SB, GW</t>
  </si>
  <si>
    <t>L. Ortiz NO-HITTER, 3 BB, 10 K (Gm 3)</t>
  </si>
  <si>
    <t>Skubal CG, 3 H, R, ER, 0 BB, 10 K, HR (L Gm 3)</t>
  </si>
  <si>
    <t>Littell ShO, 8 H, 0 BB, 8 K (Gm 3)</t>
  </si>
  <si>
    <t>McMahon 6/11, 3 R, 6 RBI, 2B, 2 HR, 2 GW</t>
  </si>
  <si>
    <t>Soto 2/10, 2 R, 2B, HR</t>
  </si>
  <si>
    <t>Neto 2/10, 2 RBI, 2B, HR, SB</t>
  </si>
  <si>
    <t>Correa 6/8, 2 R, RBI, 2 2B, 3B, HR</t>
  </si>
  <si>
    <t>Burger 6/12, 7 RBI, 2B, 3 HR</t>
  </si>
  <si>
    <t>Butler 3/8, 2 R, 4 RBI, 2 2B, HR</t>
  </si>
  <si>
    <t>Mullins 4/11, 2B, HR, SB</t>
  </si>
  <si>
    <t>J. Duran 2/11, 2 R, 2 RBI, 3B, HR</t>
  </si>
  <si>
    <t>Tatis 3/9, 2 R</t>
  </si>
  <si>
    <t>Ozuna 5/10, 4 R, 8 RBI, 2 2B, 2 HR</t>
  </si>
  <si>
    <t>Abrams 7/14, 4 R, 5 RBI, 2 2B, 3B, HR, GW</t>
  </si>
  <si>
    <t>Realmuto 4/6, 2 R, 2 RBI, 2B, GW</t>
  </si>
  <si>
    <t>#21</t>
  </si>
  <si>
    <t>Cowser 5/11, 3 R, 4 RBI, 2 2B, HR, GW</t>
  </si>
  <si>
    <t>Chapman 5/12, 4 R, 2 RBI, 2 2B, HR</t>
  </si>
  <si>
    <t>Neto 4/12, 2 R, 3 RBI, 2B, HR, SB, 2 GW</t>
  </si>
  <si>
    <t>Benson 3/8, 2 RBI, HR, HB</t>
  </si>
  <si>
    <t>Robles 3/8, R, 2 RBI, 2 2B</t>
  </si>
  <si>
    <t>Rojas 5/11, 4 R, 4 RBI, 2B, HR, HB</t>
  </si>
  <si>
    <t>Nimmo 2/9, 4 R, 3 RBI, 2 HR, 2 SB</t>
  </si>
  <si>
    <t>Rooker 3/9, 3 R, 2 RBI, 2B, HR, GW</t>
  </si>
  <si>
    <t>Ohtani 3/10, 4 R, 5 RBI, 2B, HR, 4 BB, 2 SB, GW</t>
  </si>
  <si>
    <t>Mullins 4/11, 4 R, 4 RBI, 2 HR, SB</t>
  </si>
  <si>
    <t>Donovan 4/8, 4 R, 4 RBI, 2 2B, HR, SB</t>
  </si>
  <si>
    <t>Schwarber 4/10, 3 R, 5 RBI, 2 HR</t>
  </si>
  <si>
    <t>Riley 3/7, 3 RBI, 2 HR</t>
  </si>
  <si>
    <t>Abrams 5/12, 4 R, 7 RBI, 2 2B, 2 HR, SB</t>
  </si>
  <si>
    <t>A. Garcia 4/11, 4 R, 6 RBI, 3 HR, SB</t>
  </si>
  <si>
    <t>Merrill 4/10, R, 4 RBI, 2 2B, GW</t>
  </si>
  <si>
    <t>#22</t>
  </si>
  <si>
    <t>De La Cruz 4/9, 4 R, 3 RBI, 2 HR, SB, GW</t>
  </si>
  <si>
    <t>Arozarena 6/16, 2 R, 4 RBI, 3 2B, HR, SB, HB</t>
  </si>
  <si>
    <t>Wood 4/8, 2 R, RBI, 2 3B, 4 BB, SB</t>
  </si>
  <si>
    <t>Lindor 4/9, 2 R, RBI, 3 2B</t>
  </si>
  <si>
    <t>Judge 4/11, 3 RBI, HR</t>
  </si>
  <si>
    <t>R. Greene 3/9, 4 RBI, 2 HR, GW</t>
  </si>
  <si>
    <t>Rooker 5/12, 7 RBI, 2B, 2 HR, GW</t>
  </si>
  <si>
    <t>Raley 2/9, 2 HR</t>
  </si>
  <si>
    <t>Hoerner 5/9, 3 R, 5 RBI, HR, 3 SB, HB</t>
  </si>
  <si>
    <t>Lindor 3/11, 3 R, 7 RBI, 2B, 2 HR, GW</t>
  </si>
  <si>
    <t>Buxton 3/9, 2 HR</t>
  </si>
  <si>
    <t>J. Gray ShO, H, BB, 7 K (Gm 3)</t>
  </si>
  <si>
    <t>Schwarber 3/9, 5 R, 6 RBI, 5 BB, 2 HR</t>
  </si>
  <si>
    <t>Pena 5/10, 4 R, 2B, HR, 2 SB, HB</t>
  </si>
  <si>
    <t>Yai. Diaz 4/9, 2 R, 2 RBI, 2B, 2 GW</t>
  </si>
  <si>
    <t>Miranda 5/12, 2 R, 5 RBI, 2B, HR</t>
  </si>
  <si>
    <t>#23</t>
  </si>
  <si>
    <t>Wllm. Contreras 7/14, 5 R, 4 RBI, 2 2B, 3 HR</t>
  </si>
  <si>
    <t>Henderson 8/12, 5 R, 5 RBI, 2B, 2 HR, 2 SB, GW</t>
  </si>
  <si>
    <t>Santana 5/12, 2 R, 3 RBI, 3B, GW</t>
  </si>
  <si>
    <t>Estrada 5/12, 4 R, 7 RBI, 2 2B, HR, GW</t>
  </si>
  <si>
    <t>Nootbaar 7/15, 8 RBI, 3 HR, 2 GW</t>
  </si>
  <si>
    <t>Carroll 5/10, 3 R, 6 RBI, 2 HR, GW</t>
  </si>
  <si>
    <t>Bleday 3/11, 3 R, 4 RBI, 2 HR</t>
  </si>
  <si>
    <t>J. Ramirez 3/9, 3 R, 3 RBI, 2B, HR, SB, 2 GW</t>
  </si>
  <si>
    <t>Chisholm 5/9, R, 2 RBI, 2B, 2 SB, GW</t>
  </si>
  <si>
    <t>Gurriel 3/7, 2 RBI, 2 HR, GW, HB</t>
  </si>
  <si>
    <t>Seager 3/8, R, 2 RBI, 2B, HB</t>
  </si>
  <si>
    <t>Alonso 5/10, 3 R, 5 RBI, 2 HR, 2 GW, HB</t>
  </si>
  <si>
    <t>Schwarber 4/10, 5 R, 6 RBI, 4 HR, 3 GW</t>
  </si>
  <si>
    <t>Arenado 3/10, HR</t>
  </si>
  <si>
    <t>Mullins 5/11, 2 R, 4 RBI, HR, GW</t>
  </si>
  <si>
    <t>M. Chapman 4/9, 3 R, 3 RBI, 2 2B, 3 SB</t>
  </si>
  <si>
    <t>#24</t>
  </si>
  <si>
    <t>Altuve 5/12, 2 R, 2 RBI, 2 2B, HR</t>
  </si>
  <si>
    <t>Mitchell 3/11, 2 RBI, 2B, 2 HR</t>
  </si>
  <si>
    <t>Dubon 6/12, 2 R, 4 RBI, 3 2B, GW</t>
  </si>
  <si>
    <t>Littell ShO, 5 H, 3 BB, 9 K (Gm 3)</t>
  </si>
  <si>
    <t>Merrill 3/10, 2 R, 2 RBI, 2 2B, HR, SB</t>
  </si>
  <si>
    <t>J. Turner 3/8, 3 R, 2 RBI, 2B</t>
  </si>
  <si>
    <t>Vasquez ShO, 2 H, 3 BB, 6 K (W Gm 1)</t>
  </si>
  <si>
    <t>Imanaga CG, 5 H, 2 R, 2 ER, 2 BB, 9 K (W Gm 3)</t>
  </si>
  <si>
    <t>Harper 6/14, 7 RBI, 2B, 2 HR</t>
  </si>
  <si>
    <t>Guerrero 2/10, 2 R, 2 RBI, 2B, HR, GW</t>
  </si>
  <si>
    <t>R. Greene 3/12, 3 R, 4 RBI, 2 HR</t>
  </si>
  <si>
    <t>J. Naylor 5/7, 2 R, 3 RBI, 2 2B, 5 BB</t>
  </si>
  <si>
    <t>Stallings 3/9, 3 R, 3 RBI, HR, GW</t>
  </si>
  <si>
    <t>Pederson 3/7, 5 RBI, 2B, 2 HR</t>
  </si>
  <si>
    <t>Soto 5/9, 3 R, 2 RBI, 3B, 5 BB, GW</t>
  </si>
  <si>
    <t>Moniak 3/9, 3 R, 2 RBI, 2B, 2 HR, GW</t>
  </si>
  <si>
    <t>#25</t>
  </si>
  <si>
    <t>McMahon 3/11, 2 R, 3 RBI, HR, HB</t>
  </si>
  <si>
    <t>Ozuna 6/13, 2 R, 2 RBI, 2B, SB</t>
  </si>
  <si>
    <t>Santander 6/13, 4 R, 3 RBI, 2 HR</t>
  </si>
  <si>
    <t>Realmuto 4/8, 2 RBI, 2B, HR, GW</t>
  </si>
  <si>
    <t>Ober ShO, 2 H, 3 BB, 5 K (Gm 1)</t>
  </si>
  <si>
    <t>Harris 2/6, 3 RBI, 2 HR</t>
  </si>
  <si>
    <t>Perkins 3/8, RBI, 3B</t>
  </si>
  <si>
    <t>Bleday 2/9, 2 R, 3 RBI, 2B, HR</t>
  </si>
  <si>
    <t>Horwitz 3/9, 2 R, 2 RBI, HR</t>
  </si>
  <si>
    <t>Ohtani 7/12, 7 R, 5 RBI, 3 2B, 3 HR</t>
  </si>
  <si>
    <t>Judge 3/9, 4 R, 2 RBI, 2 HR, 4 BB, SB</t>
  </si>
  <si>
    <t>Buxton 3/8, 2 RBI, HR</t>
  </si>
  <si>
    <t>Devers 5/13, 7 RBI, 2B, 3 HR</t>
  </si>
  <si>
    <t>T. Turner 3/10, 4 RBI, HR, SB, GW</t>
  </si>
  <si>
    <t>Yoshida 6/11, 2 R, 4 RBI, 3 2B, HR, GW</t>
  </si>
  <si>
    <t>Adames 5/12, 3 R, 2 RBI, 2 2B</t>
  </si>
  <si>
    <t>#26</t>
  </si>
  <si>
    <t>McCarthy 5/11, 5 R, 4 RBI, 2 2B, 2 HR</t>
  </si>
  <si>
    <t>Wlm. Contreras 8/12, 7 RBI, 2 2B, 3 HR</t>
  </si>
  <si>
    <t>O'Neill 4/11, 6 RBI, 2 HR</t>
  </si>
  <si>
    <t>Bader 4/11, 3 R, 2 RBI, 2B, HR</t>
  </si>
  <si>
    <t>Arozarena 8/13, 2 R, 2B, HR, 2 SB</t>
  </si>
  <si>
    <t>Bregman 5/12, 2 R, RBI, 2B, GW</t>
  </si>
  <si>
    <t>Langford 3/8, 4 R, 3 RBI, 3B, 2 HR, SB, GW</t>
  </si>
  <si>
    <t>Brown CG, 4 H, 2 R, 2 ER, 2 BB, 12 K, 2 HR (W Gm 3)</t>
  </si>
  <si>
    <t>Month 4 Series Results</t>
  </si>
  <si>
    <t>#27</t>
  </si>
  <si>
    <t>#28</t>
  </si>
  <si>
    <t>#29</t>
  </si>
  <si>
    <t>#30</t>
  </si>
  <si>
    <t>#31</t>
  </si>
  <si>
    <t>#32</t>
  </si>
  <si>
    <t>#33</t>
  </si>
  <si>
    <t>#34</t>
  </si>
  <si>
    <t>Month 5 Series Results</t>
  </si>
  <si>
    <t>#35</t>
  </si>
  <si>
    <t>#36</t>
  </si>
  <si>
    <t>#37</t>
  </si>
  <si>
    <t>#38</t>
  </si>
  <si>
    <t>#39</t>
  </si>
  <si>
    <t>#40</t>
  </si>
  <si>
    <t>#41</t>
  </si>
  <si>
    <t>#42</t>
  </si>
  <si>
    <t>Month 6 Series Results</t>
  </si>
  <si>
    <t>#43</t>
  </si>
  <si>
    <t>#44</t>
  </si>
  <si>
    <t>#45</t>
  </si>
  <si>
    <t>#46</t>
  </si>
  <si>
    <t>#47</t>
  </si>
  <si>
    <t>#48</t>
  </si>
  <si>
    <t>#49</t>
  </si>
  <si>
    <t>#50</t>
  </si>
  <si>
    <t>2025 Postseason Results</t>
  </si>
  <si>
    <t>Top Visiting Player(s)</t>
  </si>
  <si>
    <t>Top Home Player(s)</t>
  </si>
  <si>
    <t>Eastern</t>
  </si>
  <si>
    <t>Conference</t>
  </si>
  <si>
    <t>Divisional</t>
  </si>
  <si>
    <t>Western</t>
  </si>
  <si>
    <t>Championship</t>
  </si>
  <si>
    <t>Month 1 Series Results</t>
  </si>
  <si>
    <t>Bohm 6/17, 3 R, 3 RBI, 2 2B, HR, SB</t>
  </si>
  <si>
    <t>Ohtani 4/15, 4 R, 3 RBI, 2 HR, 3 SB, GW</t>
  </si>
  <si>
    <t>Meadows 6/13, R, RBI, 2B, 3B</t>
  </si>
  <si>
    <t>Schwarber 3/16, 4 R, 2 HR, GW</t>
  </si>
  <si>
    <t>Vientos 5/16, 4 R, 4 RBI, 3 HR, GW</t>
  </si>
  <si>
    <t>Olson 6/13, 4 R, 2 RBI, 2B, 2 HR, GW</t>
  </si>
  <si>
    <t>Chourio 8/17, 3 R, 5 RBI, 5 2B, 2 HR, GW</t>
  </si>
  <si>
    <t>Schanuel 4/15, 3 RBI, 2B, HR, SB</t>
  </si>
  <si>
    <t>#1</t>
  </si>
  <si>
    <t>Suzuki 5/14, 2 R, 2 RBI, 3B, HR</t>
  </si>
  <si>
    <t>Stephenson 6/14, 3 R, 6 RBI, 3 2B, 3B, HR, GW</t>
  </si>
  <si>
    <t>Turang 5/12, 3 R, 2 HR, SB, GW</t>
  </si>
  <si>
    <t>Machado 8/15, 3 R, 3 RBI, 2B, HR, 3 SB, GW</t>
  </si>
  <si>
    <t>Carroll 6/13, 2 R, 5 RBI, 2B, 3 3B, HR, GW</t>
  </si>
  <si>
    <t>J. Ramirez 8/15, 4 R, 5 RBI, 2 2B, 2 3B, HR, 2 SB, GW</t>
  </si>
  <si>
    <t>Wheeler ShO, 2 H, 0 BB, 10 K (Gm 1)</t>
  </si>
  <si>
    <t>Keller ShO, 2 H, BB, 8 K (Gm 3)</t>
  </si>
  <si>
    <t>Ohtani 5/14, 2 R, 2 RBI, 3 2B, 2 SB</t>
  </si>
  <si>
    <t>Hamilton 7/16, 4 R, RBI, 4 2B, 2 SB</t>
  </si>
  <si>
    <t>Bohm 4/14, 3 R, 3 RBI, 2B, GW</t>
  </si>
  <si>
    <t>T. Williams NO-HITTER, 5 BB, 8 K (Gm 2)</t>
  </si>
  <si>
    <t>Acuna 3/6, 3 RBI, 2 2B, HR, 2 SB, GW, HB</t>
  </si>
  <si>
    <t>Schanuel 5/14, 4 R, 2 RBI, HR, SB</t>
  </si>
  <si>
    <t>C. Walker 4/14, 6 RBI, 2B, 2 HR, HB</t>
  </si>
  <si>
    <t>F. Freeman 3/15, 3 R, 3 RBI, HR</t>
  </si>
  <si>
    <t>#2</t>
  </si>
  <si>
    <t>Renyolds 7/18, 3 R, 4 RBI, 2 2B, HR, GW, HB</t>
  </si>
  <si>
    <t>Lindor 10/17, R, 4 RBI, 2 2B, SB, GW</t>
  </si>
  <si>
    <t>Stephenson 4/11, 4 R, 7 RBI, 2B, 3 HR, HB</t>
  </si>
  <si>
    <t>Machado 5/14, 3 R, 3 RBI, 2 2B, HR, 2 SB</t>
  </si>
  <si>
    <t>Y. Alvarez 5/15, 5 R, 10 RBI, 2B, 2 HR, GW, 2 HB</t>
  </si>
  <si>
    <t>J. Ortiz 5/15, 4 R, 5 RBI, 2 2B, HR</t>
  </si>
  <si>
    <t>J. Ramirez 4/13, 3 R, 3 RBI, 2 2B, HR</t>
  </si>
  <si>
    <t>Santana 6/14, 5 RBI, 3 2B, 2 HR, HB</t>
  </si>
  <si>
    <t>Meyers 5/12, 2 R, 3 RBI, 2B, 3B, HR, GW, HB</t>
  </si>
  <si>
    <t>Guerrero 8/15, 4 R, 6 RBI, 3 2B, HR</t>
  </si>
  <si>
    <t>K. Marte 5/15, 5 R, 3 RBI, 2 HR, SB</t>
  </si>
  <si>
    <t>J. Duran 6/17, 3 R, 3 RBI, 2 2B, 2 HR, 2 SB, GW</t>
  </si>
  <si>
    <t>Profar 7/18, 5 R, 6 RBI, 2B, 3 HR</t>
  </si>
  <si>
    <t>Rea ShO, H, 2 BB, 8 K (Gm 4)</t>
  </si>
  <si>
    <t>Tatis 7/16, 3 R, 4 RBI, 2 2B, HR, 2 GW</t>
  </si>
  <si>
    <t>M. Garcia 5/11, 4 R, 2 RBI, 2B, 2 SB, GW</t>
  </si>
  <si>
    <t>#3</t>
  </si>
  <si>
    <t>Arozarena 4/14, 4 R, 2 RBI, 2 2B, HR, 4 SB, HB</t>
  </si>
  <si>
    <t>De La Cruz 5/15, 6 R, 2 RBI, 2 2B, HR, 3 SB, GW</t>
  </si>
  <si>
    <t>Lindor 5/16, 5 R, 5 RBI, 3 HR, HB</t>
  </si>
  <si>
    <t>Perkins 3/9, 3 R, 2 RBI, 2B, HR, SB</t>
  </si>
  <si>
    <t>Devers 7/19, 2 R, 2 2B</t>
  </si>
  <si>
    <t>Happ 6/18, 4 R, 3 RBI, 2 2B, HR, 2 GW</t>
  </si>
  <si>
    <t>B. Lowe 4/8, 4 RBI, 2B, 3 HR, GW</t>
  </si>
  <si>
    <t>Sale ShO, 4 H, 2 BB, 11 K (Gm 1)</t>
  </si>
  <si>
    <t>Chourio 6/11, 3 R, 3 RBI, 2B, HR</t>
  </si>
  <si>
    <t>Chisholm 4/10, 2 R, RBI, 2B, 3B, GW, HB</t>
  </si>
  <si>
    <t>Arcia 6/13, 2 R, 2 RBI, 2 2B, HR</t>
  </si>
  <si>
    <t>T. Hernandez 6/15, 6 RBI, 2B, 3 HR</t>
  </si>
  <si>
    <t>Benintendi 4/12, 4 R, 2 HR, 2 GW</t>
  </si>
  <si>
    <t>K. Marte 6/11, 3 R, 3 RBI, 2 2B, HR, SB</t>
  </si>
  <si>
    <t>Wllm Contreras 4/9, 4 R, 3 RBI, 2B, HR, 5 BB</t>
  </si>
  <si>
    <t>Pasquantino 5/11, 3 R, 2 HR, GW</t>
  </si>
  <si>
    <t>#4</t>
  </si>
  <si>
    <t>L. Garcia 7/13, R, RBI, 2 2B</t>
  </si>
  <si>
    <t>Suzuki 3/7, 2 R, 3 RBI, 2B, 3B, GW</t>
  </si>
  <si>
    <t>Harper 3/11, 4 RBI, 3 HR</t>
  </si>
  <si>
    <t>Winn 6/10, 3 R, 4 RBI, 3 2B, 2 HR</t>
  </si>
  <si>
    <t>Horwitz 5/12, 2 R, 2 RBI, 2 2B, HR, GW</t>
  </si>
  <si>
    <t>Alonso 2/10, 2 RBI, HR, HB</t>
  </si>
  <si>
    <t>Happ 5/12, 2 RBI, 2 2B, HR, SB</t>
  </si>
  <si>
    <t>Arozarena 5/11, 2 R, 2 2B</t>
  </si>
  <si>
    <t>Nootbaar 5/12, 3 R, RBI, 2 2B, 3B</t>
  </si>
  <si>
    <t>W. Abreu 5/9, 2 R, 4 RBI, 2B, 3B, HR, GW</t>
  </si>
  <si>
    <t>Rutschman 3/8, 2 R, 2 RBI, 2 2B</t>
  </si>
  <si>
    <t>T. Hernandez 5/11, 2 R, 2B, HR</t>
  </si>
  <si>
    <t>Castellanos 5/9, 5 R, 4 RBI, 2 2B, HR, HB</t>
  </si>
  <si>
    <t>T. Turner 5/12, 3 R, 4 RBI, 2 HR, 2 SB, HB</t>
  </si>
  <si>
    <t>DeJong 5/11, 3 R, 5 2B</t>
  </si>
  <si>
    <t>Steer 5/12, 3 RBI, HR, SB, GW</t>
  </si>
  <si>
    <t>#5</t>
  </si>
  <si>
    <t>Henderson 5/12, 4 R, 2 RBI, 2B, 3B, HR, SB</t>
  </si>
  <si>
    <t>Suzuki 5/10, 3 R, 2 RBI, 3 2B, HR, HB</t>
  </si>
  <si>
    <t>Santana 5/10, 4 R, 6 RBI, 2 2B, 2 HR, GW</t>
  </si>
  <si>
    <t>McCarthy 3/8, 2 R, 3 RBI, HR, SB</t>
  </si>
  <si>
    <t>Happ 4/9, 3 RBI, 2 HR</t>
  </si>
  <si>
    <t>Turang 4/9, 2 R, 3 RBI, 2B, HR, GW</t>
  </si>
  <si>
    <t>S. Perez 5/11, 3 R, 2 RBI, 3 2B, HB</t>
  </si>
  <si>
    <t>J. Smith 4/10, 4 RBI, 2B, 2 HR, HB</t>
  </si>
  <si>
    <t>R. Urias 2/8, 3 RBI, 2 HR, 5 BB</t>
  </si>
  <si>
    <t>Soler 4/13, 4 R, 6 RBI, 2B, 2 HR, SB, GW</t>
  </si>
  <si>
    <t>Bohm 5/12, 3 R, 5 RBI, 2 2B, HR</t>
  </si>
  <si>
    <t>Witt 8/12, 4 R, 5 RBI, 3B, HR, SB</t>
  </si>
  <si>
    <t>K. Marte 4/10, 3 R, 3 RBI, 2 HR</t>
  </si>
  <si>
    <t>Profar 6/11, 4 RBI, 2 HR</t>
  </si>
  <si>
    <t>Mullins 5/13, 3 R, 4 RBI, 2B, HR, SB, HB</t>
  </si>
  <si>
    <t>Merrill 4/11, 3 RBI, 2B, 2 HR</t>
  </si>
  <si>
    <t>#6</t>
  </si>
  <si>
    <t>Castillo ShO, 3 H, BB, 12 K (Gm 3)</t>
  </si>
  <si>
    <t>Soto 5/13, 2 R, 3 RBI, 2B, 3B, HR, GW</t>
  </si>
  <si>
    <t>McCarthy 4/10, 2 R, HR, 2 SB</t>
  </si>
  <si>
    <t>Judge 4/10, 4 R, 6 RBI, 3 HR, GW</t>
  </si>
  <si>
    <t>Cowser 4/13, 3 R, 3 RBI, HR</t>
  </si>
  <si>
    <t>R. Greene 5/12, 2 R, 4 RBI, 2 2B, HR, 2 GW</t>
  </si>
  <si>
    <t>Crow-Armstrong 3/10, 2 R, RBI, 2 2B, SB, GW</t>
  </si>
  <si>
    <t>Raley 5/12, 5 R, 3 RBI, 2 HR, 2 SB, 2 HB</t>
  </si>
  <si>
    <t>Guerrero 4/12, R, 5 RBI, 2B, GW</t>
  </si>
  <si>
    <t>Ozuna 5/9, 5 R, 4 RBI, 2B, 2 HR, GW</t>
  </si>
  <si>
    <t>Bohm 4/11, 2 R, 4 RBI, 2B, HR, 2 GW, HB</t>
  </si>
  <si>
    <t>Benintendi 3/9, 2 HR</t>
  </si>
  <si>
    <t>Bibee ShO, 4 H, BB, 8 K (Gm 2)</t>
  </si>
  <si>
    <t>Schanuel 4/10, R, 2 RBI, 2B, 2 SB</t>
  </si>
  <si>
    <t>Mullins 5/12, 3 RBI, 2B, HR</t>
  </si>
  <si>
    <t>Chourio 5/11, 3 R, 5 RBI, 2 HR, SB, GW</t>
  </si>
  <si>
    <t>#7</t>
  </si>
  <si>
    <t>De La Cruz 6/13, 2 R, 2 2B, HR, SB</t>
  </si>
  <si>
    <t>Judge 4/9, 3 RBI, 2 2B, 2 HR</t>
  </si>
  <si>
    <t>Skubal CG, 7 H, 3 R, 2 ER, 0 BB, 9 K, (L Gm 1)</t>
  </si>
  <si>
    <t>Soto 4/12, 6 RBI, 2B, 3 HR</t>
  </si>
  <si>
    <t>Cowser 3/12, 3 HR</t>
  </si>
  <si>
    <t>Harper 3/8, 6 RBI, 3 HR</t>
  </si>
  <si>
    <t>Busch 3/7, 2 R, 2 2B</t>
  </si>
  <si>
    <t>Devers 4/12, 3 R, 5 RBI, 2B, HR, 2 GW</t>
  </si>
  <si>
    <t>Ohtani 4/13, 3 R, 6 RBI, 2B, 2 HR, 3 SB, GW</t>
  </si>
  <si>
    <t>Gelof 2/8, 4 RBI, 2 HR</t>
  </si>
  <si>
    <t>Santander 5/15, 3 R, 4 RBI, 2 2B, HR</t>
  </si>
  <si>
    <t>Seager 2/8, 2 RBI, HR</t>
  </si>
  <si>
    <t>Bellinger 8/10, 3 R, 2 RBI, 3B, SB</t>
  </si>
  <si>
    <t>Alonso 4/9, 5 RBI, 2 HR</t>
  </si>
  <si>
    <t>L. Gurriel 6/10, 2 R, 2 RBI, 2 2B</t>
  </si>
  <si>
    <t>M. Parker ShO, 3 H, 3 BB, 8 K (Gm 1)</t>
  </si>
  <si>
    <t>#8</t>
  </si>
  <si>
    <t>Witt 6/14, 2 R, 2 2B</t>
  </si>
  <si>
    <t>Solano 4/7, 2 R, 2 RBI, 2B, HR</t>
  </si>
  <si>
    <t>J. Ramirez 4/12, 3 R, 4 RBI, 2 HR, SB</t>
  </si>
  <si>
    <t>C. Walker 3/10, 3 RBI, 2B, HR, HB</t>
  </si>
  <si>
    <t>Bregman 4/9, 2 RBI, HR</t>
  </si>
  <si>
    <t>Harper 8/11, 6 R, 12 RBI, 2B, 5 HR</t>
  </si>
  <si>
    <t>Nimmo 6/14, 4 R, 2 RBI, 2 2B, HR, SB</t>
  </si>
  <si>
    <t>Chourio 5/14, 3 R, RBI, 2 2B, SB</t>
  </si>
  <si>
    <t>Month 2 Series Results</t>
  </si>
  <si>
    <t>Ohtani 3/10, 3 R, 2 RBI, 2B, HR, 2 SB</t>
  </si>
  <si>
    <t>Arenado 6/12, 2 R, 2 2B</t>
  </si>
  <si>
    <t>Ja. Duran 4/13, 7 R, 3 RBI, 2B, 3B, HR, 2 SB</t>
  </si>
  <si>
    <t>M. Chapman 6/10, 3 R, 4 RBI, 2 2B, HR, GW</t>
  </si>
  <si>
    <t>Mountcastle 5/12, 2 R, 4 RBI, 3 2B</t>
  </si>
  <si>
    <t>Crow-Armstrong 4/9, 3 R, 3 RBI, 2B, HR, HB</t>
  </si>
  <si>
    <t>Pasquantino 5/11, 3 R, 3 RBI, 2B, 2 HR, GW</t>
  </si>
  <si>
    <t>Langford 2/7, 2 R, 4 RBI, 2B, HR</t>
  </si>
  <si>
    <t>#9</t>
  </si>
  <si>
    <t>Wlm. Contreras 8/12, 3 R, 2 RBI, HR, 2 SB</t>
  </si>
  <si>
    <t>Soto 4/11, 2 R, 4 RBI, 2B, HR, GW</t>
  </si>
  <si>
    <t>DeJong 3/10, 2 R, 2 RBI, 2 2B, HR, SB, GW</t>
  </si>
  <si>
    <t>Judge 5/9, 4 R, 5 RBI, 2B, 3 HR, 4 BB, 2 GW</t>
  </si>
  <si>
    <t>Steele 8 IP, 7 H, R, ER, 2 BB, 11 K (W Gm 1)</t>
  </si>
  <si>
    <t>Doyle 8/12, 3 2B, 2 SB</t>
  </si>
  <si>
    <t>F. Freeman 4/13, 4 R, 5 RBI, 2B, 2 HR, GW</t>
  </si>
  <si>
    <t>Henderson 5/12, 2 R, 3 RBI, 2 2B, SB</t>
  </si>
  <si>
    <t>McMahon 3/10, R, 2 RBI, 2B, HB</t>
  </si>
  <si>
    <t>Tovar 5/11, 4 R, 2 RBI, 4 2B, HR</t>
  </si>
  <si>
    <t>Raleigh 3/9, 2 R, 2 RBI, HR, SB</t>
  </si>
  <si>
    <t>J. Naylor 4/8, 3 R, 5 RBI, HR, GW, HB</t>
  </si>
  <si>
    <t>O'Neill 3/9, 3 R, 5 RBI, 2 HR, HB</t>
  </si>
  <si>
    <t>Bellinger 6/10, 6 R, 3 RBI, 2 2B, HR</t>
  </si>
  <si>
    <t>Kepler 5/10, 2 R, 2 RBI, HR</t>
  </si>
  <si>
    <t>Yai. Diaz 5/11, 3 R, 2B, HR</t>
  </si>
  <si>
    <t>#10</t>
  </si>
  <si>
    <t>Henderson 2/8, R, 2 RBI, 2B, 6 BB, 2 SB</t>
  </si>
  <si>
    <t>M. Olson 5/12, 4 R, 5 RBI, 3 2B, 2 HR, 2 GW</t>
  </si>
  <si>
    <t>C. Walker 3/8, 2 R, 3 RBI, HR, 2 HB</t>
  </si>
  <si>
    <t>L. Garcia 6/13, 7 RBI, 2B, 2 HR, GW</t>
  </si>
  <si>
    <t>Judge 5/13, 4 R, 4 RBI, 3 HR, 2 SB</t>
  </si>
  <si>
    <t>Merrill 3/8, 4 R, 5 RBI, 2 2B, HR, SB</t>
  </si>
  <si>
    <t>J. Turner 3/10, 2 R, 3 RBI, 2B, 4 BB, HB</t>
  </si>
  <si>
    <t>Abrams 3/9, 3 R, 2 RBI, 2 SB</t>
  </si>
  <si>
    <t>Machado 5/13, 2 R, 4 RBI, 2 2B, HR</t>
  </si>
  <si>
    <t>Ohtani 5/11, 3 R, 5 RBI, 2 2B, 3B, 3 SB, 2 GW</t>
  </si>
  <si>
    <t>Alonso 3/10, R, 2 RBI, 2B, GW</t>
  </si>
  <si>
    <t>Donovan 7/14, 4 R, 4 RBI, 2B, 2 HR, GW</t>
  </si>
  <si>
    <t>McCarthy 4/9, R, RBI, 2B, SB</t>
  </si>
  <si>
    <t>Schwarber 3/9, 2 R, HR, GW</t>
  </si>
  <si>
    <t>Suzuki 5/9, 2 R, RBI, 2 2B, 3B, GW</t>
  </si>
  <si>
    <t>Mullins 5/11, 5 R, 3 RBI, HR, SB</t>
  </si>
  <si>
    <t>#11</t>
  </si>
  <si>
    <t>R. Greene 4/12, 2 R, 2 RBI, 2 2B, HR</t>
  </si>
  <si>
    <t>Ozuna 4/11, 2 R, 3 RBI, 2 2B, HR</t>
  </si>
  <si>
    <t>Henderson 5/14, 2 R, HR</t>
  </si>
  <si>
    <t>Pham 4/12, 2 R, 3 RBI, 2 2B, HR, GW</t>
  </si>
  <si>
    <t>J. Ramirez 5/11, 4 R, 4 RBI, 2 2B, 2 HR, 4 SB, GW</t>
  </si>
  <si>
    <t>Tatis 6/11, 2 R, 3 RBI, 2 2B, GW, HB</t>
  </si>
  <si>
    <t>Y. Alvarez 5/13, 3 R, 4 RBI, 2 HR</t>
  </si>
  <si>
    <t>Abrams 3/10, 3 RBI, 2 HR</t>
  </si>
  <si>
    <t>Santana 4/10, 3 RBI, 2B, 2 HR, GW</t>
  </si>
  <si>
    <t>N. Martinez 2 W, 4 IP, H, 0 R, BB, 5 K</t>
  </si>
  <si>
    <t>B. Lowe 3/7, 2 R, 4 RBI, HR, GW</t>
  </si>
  <si>
    <t>J. Naylor 3/10, 2 RBI, 2B, HR</t>
  </si>
  <si>
    <t>Soto 4/11, 5 R, 2B, HR, 6 BB, SB</t>
  </si>
  <si>
    <t>T. Turner 5/14, 2 HR, SB</t>
  </si>
  <si>
    <t>Happ 6/12, 6 R, 6 RBI, 3 2B, 3B, 6 BB, SB</t>
  </si>
  <si>
    <t>Yai. Diaz 4/10, R</t>
  </si>
  <si>
    <t>#12</t>
  </si>
  <si>
    <t>Machado 6/16, 3 R, 4 RBI, 2 2B, HR, SB</t>
  </si>
  <si>
    <t>Ozuna 8/12, 4 R, 6 RBI, 2 2B, 2 HR, 2 GW</t>
  </si>
  <si>
    <t>Varsho 2/9, 2 R, 2 RBI, 2B, HR</t>
  </si>
  <si>
    <t>Taillon ShO, 2 H, BB, 8 K (Gm 1)</t>
  </si>
  <si>
    <t>Winn 4/10, 2 RBI, HR</t>
  </si>
  <si>
    <t>Schanuel 6/14, 3 R, 3 RBI, 2B, 2 HR, SB, 2 GW</t>
  </si>
  <si>
    <t>M. Chapman 4/12, 3 R, 4 RBI, 2B, HR, 4 BB, SB</t>
  </si>
  <si>
    <t>Bleday 3/11, 5 RBI, 3 HR</t>
  </si>
  <si>
    <t>Ohtani 5/11, 3 R, 3 RBI, HR, 3 SB, 2 GW</t>
  </si>
  <si>
    <t>Raley 3/7, 3 R, 2B, HB</t>
  </si>
  <si>
    <t>Buxton 2/7, 2 RBI, 2B, HR, HB</t>
  </si>
  <si>
    <t>R. Lopez ShO, 2 H, 2 BB, 12 K (Gm 1)</t>
  </si>
  <si>
    <t>Schwarber 2/8, 2 R, HR, 4 BB, GW</t>
  </si>
  <si>
    <t>Toglia 3/9, 4 RBI, 2 HR, SB</t>
  </si>
  <si>
    <t>Steer 4/13, 2 R, 2 RBI, HR, SB</t>
  </si>
  <si>
    <t>J. Ramirez 6/14, 4 R, 5 RBI, 2 2B, 3B, 2 HR, GW</t>
  </si>
  <si>
    <t>#13</t>
  </si>
  <si>
    <t>Wlm. Contreras 6/13, 4 R, 5 RBI, 3 2B, SB, GW</t>
  </si>
  <si>
    <t>Varsho 6/12, R, 3 RBI, 2 2B, 2 3B, SB</t>
  </si>
  <si>
    <t>M. Garcia 4/10, R, 3 RBI, 2B, 2 SB</t>
  </si>
  <si>
    <t>Pfaadt ShO, 6 H, 0 BB, 12 K (Gm 2)</t>
  </si>
  <si>
    <t>Tatis 4/12, R, 2 RBI, 2 2B, GW</t>
  </si>
  <si>
    <t>De La Cruz 5/12, 3 R, 4 RBI, 2 2B, 3B, HR</t>
  </si>
  <si>
    <t>Abrams 5/11, 3 R, 3B, HR, SB</t>
  </si>
  <si>
    <t>Betts 2/6, 2 R, 3 RBI, 2B, HR</t>
  </si>
  <si>
    <t>Tovar 5/13, 4 R, 6 RBI, 2B, 3 HR, 2 GW</t>
  </si>
  <si>
    <t>Rooker 7/12, 4 R, 4 RBI, 2 2B, 2 HR</t>
  </si>
  <si>
    <t>J. Naylor 4/13, 4 R, 4 RBI, 3 HR</t>
  </si>
  <si>
    <t>Toglia 4/9, 2 R, 5 RBI, 2B, HR, SB, GW</t>
  </si>
  <si>
    <t>Langeliers 1/7, 3 RBI, HR</t>
  </si>
  <si>
    <t>R. Lopez/A. Suarez 1-hit shutouts each (Gms 2,3)</t>
  </si>
  <si>
    <t>Pasquantino 6/11, 3 R, 3 RBI, 2 2B, 2 HR</t>
  </si>
  <si>
    <t>B. Lowe 4/7, 3 R, 3 RBI, 3 2B</t>
  </si>
  <si>
    <t>#14</t>
  </si>
  <si>
    <t>Witt 3/13, 3 R, 3 RBI, 2 HR, SB</t>
  </si>
  <si>
    <t>Spence ShO, 4 H, 0 BB, 5 K (Gm 2)</t>
  </si>
  <si>
    <t>DeJong 5/11, 3 R, 4 RBI, 2 HR, SB</t>
  </si>
  <si>
    <t>De La Cruz 4/10, 2 R, 3 RBI, 2 2B, HR, SB</t>
  </si>
  <si>
    <t>O. Lopez 6/11, R, 2 RBI, 2 2B, GW</t>
  </si>
  <si>
    <t>Machado 6/11, 2 R, 2 RBI, 2 2B, SB, GW</t>
  </si>
  <si>
    <t>Abrams 4/10, 2 R, 3 RBI, 2 2B, HR, SB, HB</t>
  </si>
  <si>
    <t>Lindor 4/11, 3 R, 4 RBI, HR, SB, GW, HB</t>
  </si>
  <si>
    <t>Carroll 4/10, 3 R, 2 RBI, 2B, 2 3B, SB, GW</t>
  </si>
  <si>
    <t>Ohtani 8/12, 8 RBI, 2 2B, 4 HR, GW</t>
  </si>
  <si>
    <t>J. Naylor 3/13, 2 R, 2 RBI, 2B, HR</t>
  </si>
  <si>
    <t>J. Ramirez 5/13, 3 R, 4 RBI, 2B, 2 HR, 2 SB, GW</t>
  </si>
  <si>
    <t>Harper 5/11, 4 R, 5 RBI, 2 2B, 2 HR, GW</t>
  </si>
  <si>
    <t>Clement 5/9, 2 R, 3 RBI, HR</t>
  </si>
  <si>
    <t>Houck ShO, 4 H, BB, 8 K (Gm 3)</t>
  </si>
  <si>
    <t>Doyle 5/12, 3 R, 2 RBI, 2 2B, HR, GW</t>
  </si>
  <si>
    <t>#15</t>
  </si>
  <si>
    <t>F. Peralta CG, 3 H, R, ER, BB, 10 K (W Gm 3)</t>
  </si>
  <si>
    <t>Castellanos 4/10, 2 R, 2 RBI, 2B, HR</t>
  </si>
  <si>
    <t>Bell 3/6, 2 R, 2 RBI, 2 2B, HR, GW</t>
  </si>
  <si>
    <t>Santander 5/10, 5 R, 3 RBI, 2B, 2 HR</t>
  </si>
  <si>
    <t>Turang 6/11, R, 2 RBI, 2B, 3 SB, GW</t>
  </si>
  <si>
    <t>Merrill 4/11, 4 R, 2 RBI, 2B, HR, SB</t>
  </si>
  <si>
    <t>Bleday 4/12, 2 R, 2 RBI, 2 2B, HR, GW</t>
  </si>
  <si>
    <t>Arozarena 3/10, R, 3 RBI, 2 2B, GW</t>
  </si>
  <si>
    <t>Tovar 4/12, 2B, HR, GW</t>
  </si>
  <si>
    <t>T. Hernandez 4/9, 4 R, 4 RBI, 2B, 3 HR</t>
  </si>
  <si>
    <t>Burger 3/10, 2 R, 3 RBI, 2B, HR, GW</t>
  </si>
  <si>
    <t>Steer 3/12, 5 RBI, 2B, 2 HR</t>
  </si>
  <si>
    <t>Altuve 4/13, 4 R, 3 RBI, HR</t>
  </si>
  <si>
    <t>Vientos 3/12, 4 R, 3 RBI, 2B, 2 HR, GW</t>
  </si>
  <si>
    <t>Harris 4/9, R, 2 RBI, 2 2B</t>
  </si>
  <si>
    <t>Conforto 4/11, 3 R, 4 RBI, 2B, 2 HR, GW</t>
  </si>
  <si>
    <t>#16</t>
  </si>
  <si>
    <t>Wood 3/10, HR, 4 BB, SB</t>
  </si>
  <si>
    <t>Chapman 5/10, 5 R, 2 2B, 3B, SB, HB</t>
  </si>
  <si>
    <t>Machado 4/11, 2 R, RBI, 4 2B</t>
  </si>
  <si>
    <t>Lindor 6/12, 5 R, 3 RBI, 3 2B, HR, 3 SB</t>
  </si>
  <si>
    <t>Edwards 5/10, 2 R, 2 RBI, 2B</t>
  </si>
  <si>
    <t>Toglia 6/11, 4 R, 4 RBI, 2B, 2 HR, SB</t>
  </si>
  <si>
    <t>Doyle 4/11, 2 RBI, 2 2B, HR, SB</t>
  </si>
  <si>
    <t>Yoshida 5/9, 4 R, 5 RBI, 2 2B, 2 HR, GW</t>
  </si>
  <si>
    <t>Wlm. Contreras 4/11, 3 RBI, 2 2B, GW</t>
  </si>
  <si>
    <t>Hoerner 5/11, 2 R, 3 RBI, 2B</t>
  </si>
  <si>
    <t>C. Walker 4/13, 6 RBI, 2B, HR</t>
  </si>
  <si>
    <t>Duran 4/14, 6 RBI, 3 HR</t>
  </si>
  <si>
    <t>Nootbaar 4/12, 2 R, 3 RBI, 2B, HR</t>
  </si>
  <si>
    <t>Mountcastle 8/11, 4 R, 3 RBI, 2 2B</t>
  </si>
  <si>
    <t>Herrera 3/6, 3 R, 6 RBI, 2B, 2 HR, GW</t>
  </si>
  <si>
    <t>Pasquantino 3/9, 4 RBI, 2B, 2 HR, 4 BB, GW</t>
  </si>
  <si>
    <t>#17</t>
  </si>
  <si>
    <t>Carroll 4/13, 7 RBI, 3B, HR, SB</t>
  </si>
  <si>
    <t>Suzuki 3/8, 4 RBI, 3B, HR, SB, GW</t>
  </si>
  <si>
    <t>Soto 4/10, 2 R, HR, 5 BB</t>
  </si>
  <si>
    <t>Santander 2/10, 2 HR</t>
  </si>
  <si>
    <t>Henderson 6/13, 2 R, 3 RBI, 2B, HR, SB</t>
  </si>
  <si>
    <t>McMahon 6/13, 5 RBI, 2B, 2 HR, GW</t>
  </si>
  <si>
    <t>R. Greene 8/14, 4 R, 4 RBI, 2B, 3 HR, GW</t>
  </si>
  <si>
    <t>Neto 3/10, R, RBI, 2B, SB, HB</t>
  </si>
  <si>
    <t>Betts 3/9, R</t>
  </si>
  <si>
    <t>Tovar 4/10, 2 R, 3 RBI, 2B, HR, GW</t>
  </si>
  <si>
    <t>De La Cruz 3/12, 2 R, 3B, SB</t>
  </si>
  <si>
    <t>Duran 4/12, 4 R, 3 RBI, 2 HR, 3 SB, GW</t>
  </si>
  <si>
    <t>Neto 5/11, R, 2B, 3 SB</t>
  </si>
  <si>
    <t>Fermin 2/10, 4 RBI, 2B, HR, 2 GW</t>
  </si>
  <si>
    <t>Heim 6/12, 4 RBI, 2B, HR</t>
  </si>
  <si>
    <t>Pasquantino 3/10, 3 R, 2 RBI, 2 HR</t>
  </si>
  <si>
    <t>S. Perez 6/12, 4 R, 3 RBI, 2B, 2 HR</t>
  </si>
  <si>
    <t>Olson 4/7, 6 RBI, 2B, HR, GW</t>
  </si>
  <si>
    <t>Y. Alvarez 5/12, 3 R, 4 RBI, 2B, HR, GW</t>
  </si>
  <si>
    <t>Lugo CG, 6 H, R, ER, 3 BB, 8 K (W Gm 1)</t>
  </si>
  <si>
    <t>Baz ShO, 2 H, BB, 9 K (Gm 1)</t>
  </si>
  <si>
    <t>Harris 3/8, 3 RBI, 2B, HR, GW</t>
  </si>
  <si>
    <t>B. Lowe 5/9, 2 RBI, 2B, SB</t>
  </si>
  <si>
    <t>Paredes 5/10, 3 R, 3 RBI, 3 2B, HR, GW</t>
  </si>
  <si>
    <t>Blanco NO-HITTER, 5 BB, 9 K (Gm 4)</t>
  </si>
  <si>
    <t>Chisholm 4/15, 2 R, 3 RBI, HR, 3 SB, HB</t>
  </si>
  <si>
    <t>Parker ShO, 2 H, 3 BB, 10 K (Gm 4)</t>
  </si>
  <si>
    <t>Bibee CG, 4 H, R, ER, BB, 14 K (W Gm 2)</t>
  </si>
  <si>
    <t>A. Garcia 5/14, 4 R, 2 2B, HR</t>
  </si>
  <si>
    <t>Wlm. Contreras 4/12, 3 R, 2 RBI, 2 2B, 2 SB, GW</t>
  </si>
  <si>
    <t>McNeil 6/15, 2 R, 2 RBI, 2 2B, HR, 2 SB</t>
  </si>
  <si>
    <t>Merrill 6/18, 3 RBI, 2 2B, 2 SB, GW</t>
  </si>
  <si>
    <t>E. De La Cruz 6/13, 4 R, 2 2B, HR, 2 SB, GW</t>
  </si>
  <si>
    <t>Santana 6/13, 2 R, 2 RBI, 2 2B, HR</t>
  </si>
  <si>
    <t>L. Thomas 4/17, 5 RBI, 2 HR, GW</t>
  </si>
  <si>
    <t>Neto 3/11, 3 HR, SB, GW, HB</t>
  </si>
  <si>
    <t>Y. Alvarez 6/15, 3 R, 5 RBI, 3 2B, 2 HR, GW, 2 HB</t>
  </si>
  <si>
    <t>Edwards 6/14, 2 R, RBI, 2 2B, 3 SB</t>
  </si>
  <si>
    <t>Harper 8/16, 2B, HR</t>
  </si>
  <si>
    <t>Kiner-Falefa 4/14, 2 R, 6 RBI, HR, SB, 3 GW</t>
  </si>
  <si>
    <t>Harris 3/9, 2 RBI, HR, HB</t>
  </si>
  <si>
    <t>Hoerner 7/13, 2 R, 8 RBI, HR, 2 GW</t>
  </si>
  <si>
    <t>Paredes 6/12, 2 R, 4 RBI, 2 2B, GW, HB</t>
  </si>
  <si>
    <t>Duran 4/11, 4 RBI, 2 2B, HR, GW</t>
  </si>
  <si>
    <t>Olson 5/11, R, 3 RBI, 2B, GW</t>
  </si>
  <si>
    <t>Devers 5/9, 2 R, 2 RBI, 3 2B</t>
  </si>
  <si>
    <t>Volpe 4/12, 2 R, HR, SB</t>
  </si>
  <si>
    <t>Adames 4/10, 3 R, 3 RBI, 2B, HR, SB, GW</t>
  </si>
  <si>
    <t>Raley 5/11, R, 2 RBI, 2 2B, 3B, 2 HB</t>
  </si>
  <si>
    <t>Lorenzen ShO, 5 H, 4 BB, 10 K (Gm 1)</t>
  </si>
  <si>
    <t>Doyle 4/11, 3 RBI, HR, 2 SB, GW</t>
  </si>
  <si>
    <t>Betts 6/9, 2 R, 3 RBI, 3 2B, HR, SB, GW</t>
  </si>
  <si>
    <t>Judge 4/10, 3 R, 5 RBI, 3B, 2 HR, SB, GW</t>
  </si>
  <si>
    <t>McMahon 4/11, 3 R, RBI, 2B, GW</t>
  </si>
  <si>
    <t>Rooker 7/12, 4 R, 6 RBI, 2 2B, 2 HR, 2 GW</t>
  </si>
  <si>
    <t>Santander 3/9, 2 R, 2B, HB</t>
  </si>
  <si>
    <t>Chisholm 6/13, 2 R, 4 RBI, 2 2B, SB</t>
  </si>
  <si>
    <t>McNeil 3/9, 3 R, RBI, 2 2B, SB, HB</t>
  </si>
  <si>
    <t>Rodgers 5/12, 3 R, HR</t>
  </si>
  <si>
    <t>Schaneul 4/10, 2 R, HR</t>
  </si>
  <si>
    <t>Schwarber 3/13, 4 R, 3 RBI, 2 HR, GW</t>
  </si>
  <si>
    <t>Soler 5/12, 3 R, RBI, 4 2B, SB</t>
  </si>
  <si>
    <t>Stott 4/10, R, RBI, 2B, 4 SB</t>
  </si>
  <si>
    <t>Witt 7/11, 4 R, 6 RBI, 2B, 3B, HR, 2 SB</t>
  </si>
  <si>
    <t>E. De La Cruz 2/11, 2 R, HR, SB</t>
  </si>
  <si>
    <t>Doyle 4/10, 4 R, 4 RBI, 2 HR, SB, GW</t>
  </si>
  <si>
    <t>Stephenson 4/13, 3 RBI, 2B, 2 HR</t>
  </si>
  <si>
    <t>Eovaldi ShO, 4 H, BB, 5 K (Gm 2)</t>
  </si>
  <si>
    <t>Lindor 3/12, 3 RBI, 2B, HR, 4 SB, GW</t>
  </si>
  <si>
    <t>Soto 5/13, 3 R, RBI, 3 2B</t>
  </si>
  <si>
    <t>Gurriel 4/11, 2 R, 2B, HR</t>
  </si>
  <si>
    <t>King ShO, 3 H, BB, 11 K (Gm 3)</t>
  </si>
  <si>
    <t>Ohtani 6/18, 2 R, 5 RBI, 2B, HR, SB</t>
  </si>
  <si>
    <t>Mullins 7/15, 2 R, 8 RBI, 2 2B, HR, SB, GW</t>
  </si>
  <si>
    <t>Blanco ShO, 4 H, BB, 8 K (Gm 1)</t>
  </si>
  <si>
    <t>Devers 6/14, R, 4 2B</t>
  </si>
  <si>
    <t>Castellanos 5/15, 3 R, 4 RBI, 2 2B, 2 HR, GW</t>
  </si>
  <si>
    <t>Conforto 4/13, 2 R, 2 RBI, 3B, HR</t>
  </si>
  <si>
    <t>Pham 9/18, 2 R, 2 RBI, 2B, HR, GW</t>
  </si>
  <si>
    <t>Morton ShO, 2 H, 5 BB, 9 K (Gm 3)</t>
  </si>
  <si>
    <t>Reynolds 7/13, 6 R, 3 RBI, 2 2B, SB, HB</t>
  </si>
  <si>
    <t>Neto 6/13, 4 R, 8 RBI, 3 2B, HR, SB, GW, HB</t>
  </si>
  <si>
    <t>Miranda 7/14, 2 R, 3 RBI, 2 2B, HR, HB</t>
  </si>
  <si>
    <t>McMahon 7/14, 3 RBI, 2 HR, SB</t>
  </si>
  <si>
    <t>Happ 4/15, 4 R, 2 RBI, 2 2B, 2 HR</t>
  </si>
  <si>
    <t>India 5/12, 4 R, 6 RBI, 3 2B, HR, 2 SB, GW</t>
  </si>
  <si>
    <t>Soto 7/13, 8 R, 6 RBI, 2 2B, 3 HR, GW</t>
  </si>
  <si>
    <t>N. Lowe 6/12, 3 R, 4 RBI, 2 HR</t>
  </si>
  <si>
    <t>K. Marte 6/17, 4 RBI, 2B, 3B, 3 HR</t>
  </si>
  <si>
    <t>Ohtani 6/16, 4 R, 4 RBI, 2B, 2 HR, 3 SB, GW</t>
  </si>
  <si>
    <t>Stott 7/17, R, 3 RBI, 2 2B, 3 SB</t>
  </si>
  <si>
    <t>Donovan 9/17, 2 R, 6 RBI, 4 2B, HR, SB, 2 GW</t>
  </si>
  <si>
    <t>Harris 6/13, 3 R, 3 RBI, 2B, HR, GW</t>
  </si>
  <si>
    <t>Wlm. Contreras 7/17, 3 R, 4 RBI, 3 2B, HR, GW</t>
  </si>
  <si>
    <t>F. Freeman 3/8, 3 R, 2 RBI, 2B, 2 SB</t>
  </si>
  <si>
    <t>Realmuto 9/19, 4 R, RBI, 4 2B</t>
  </si>
  <si>
    <t>Lindor 5/15, 3 R, 3 RBI, 2 2B, 2 HR, 3 SB, GW, HB</t>
  </si>
  <si>
    <t>E. De La Cruz 6/16, 4 R, 3 RBI, 2 2B, HR, 3 SB, GW</t>
  </si>
  <si>
    <t>Busch 3/9, 4 R, 3 RBI, HR</t>
  </si>
  <si>
    <t>Arenado 6/10, 3 R, 5 RBI, HR</t>
  </si>
  <si>
    <t>Raley 5/14, 4 R, 2 2B, HR, 2 HB</t>
  </si>
  <si>
    <t>Happ 3/13, 5 RBI, 3 HR</t>
  </si>
  <si>
    <t>Hoskins 3/15, 6 R, 5 RBI, 2 HR, 2 GW</t>
  </si>
  <si>
    <t>Rooker 6/14, 6 RBI, 2 HR, GW</t>
  </si>
  <si>
    <t>Butler 5/12, 4 RBI, 2B, HR, SB</t>
  </si>
  <si>
    <t>Y. Alvarez 6/12, 5 R, 5 RBI, 2B, 3 HR, HB</t>
  </si>
  <si>
    <t>Soto 5/7, 7 R, 4 RBI, 2 HR, GW, 9 BB</t>
  </si>
  <si>
    <t>Naylor 4/10, 4 R, 4 RBI, 2B, 2 HR</t>
  </si>
  <si>
    <t>Devers 5/10, 2 R, 3 2B, SB</t>
  </si>
  <si>
    <t>Harper 6/11, 2 R, 5 RBI, 2 2B, HR, GW</t>
  </si>
  <si>
    <t>Mitchell 4/9, 5 R, 4 RBI, 2 2B, HR, GW</t>
  </si>
  <si>
    <t>Adames 4/11, 4 RBI, SB, GW</t>
  </si>
  <si>
    <t>Olson ShO, H, 3 BB, 12 K (Gm 1)</t>
  </si>
  <si>
    <t>Lorenzen ShO, 3 H, 0 BB, 6 K (Gm 3)</t>
  </si>
  <si>
    <t>Skubal ShO, H, 2 BB, 13 K (Gm 2)</t>
  </si>
  <si>
    <t>Darvish CG, 6 H, 2 R, 2 ER, 4 BB, 8 K (W Gm 1)</t>
  </si>
  <si>
    <t>Bregman 4/13, 3 R, 3 RBI, 2 HR, GW</t>
  </si>
  <si>
    <t>Varsho 4/9, 2 R, RBI, 2 2B, 2 SB</t>
  </si>
  <si>
    <t>Machado 5/14, 3 R, 2 RBI, 2B, HR, 2 SB</t>
  </si>
  <si>
    <t>F. Freeman 5/13, 3 R, 3 RBI, 2B, HR, SB, 2 GW</t>
  </si>
  <si>
    <t>Ohtani 4/11, 5 R, 3 RBI, 3 HR, 2 SB</t>
  </si>
  <si>
    <t>R. Greene 4/10, 3 R, 3 RBI, 2 2B, HR, HB</t>
  </si>
  <si>
    <t>Duran 5/12, 3 R, 2 RBI, 3 2B, 3B</t>
  </si>
  <si>
    <t>Harper 5/10, 2 R, 2B, HR</t>
  </si>
  <si>
    <t>T. Turner 6/11, R, 2 RBI, 2B, 3 SB</t>
  </si>
  <si>
    <t>Refsnyder 5/10, 3 R, 2 RBI, 2 HR, SB</t>
  </si>
  <si>
    <t>Stott 4/13, 2 R, 2 RBI, HR, 2 SB, GW</t>
  </si>
  <si>
    <t>Judge 5/10, 3 R, 4 RBI, 2 2B, HR, GW, HB</t>
  </si>
  <si>
    <t>Witt 5/13, 2 R, 2 RBI, 2 2B, 3B, HR</t>
  </si>
  <si>
    <t>Raleigh 4/8, 3 RBI, 2B, 2 HR, GW</t>
  </si>
  <si>
    <t>Volpe 6/15, 2 R, 3 RBI, 3 2B, HR</t>
  </si>
  <si>
    <t>Lindor 5/12, R, RBI, 2B, 2 SB</t>
  </si>
  <si>
    <t>O'Hearn 6/10, 3 R, 2 RBI, 2B, HR, SB</t>
  </si>
  <si>
    <t>McCarthy 5/13, 2 R, 3 RBI, 2 2B, 3B, HR</t>
  </si>
  <si>
    <t>F. Freeman 3/11, 3 R, 4 RBI, 2 HR</t>
  </si>
  <si>
    <t>E. De La Cruz 5/13, 4 R, 5 RBI, 2 HR, 3 SB</t>
  </si>
  <si>
    <t>Raleigh 3/4, 2 R, HB</t>
  </si>
  <si>
    <t>Harper 5/7, 3 R, 2 RBI, 2B, HR, HB</t>
  </si>
  <si>
    <t>Tucker 2/9, 3 R, 2 RBI, HR, SB</t>
  </si>
  <si>
    <t>Steer 6/13, 3 R, 6 RBI, 2B, 2 HR, 2 SB, GW</t>
  </si>
  <si>
    <t>O'Neill 4/11, 3 R, 2 RBI, 2B, HR, HB</t>
  </si>
  <si>
    <t>Rooker 4/9, 3 R, 5 RBI, 3B, 2 HR, GW</t>
  </si>
  <si>
    <t>Alonso 5/10, 3 R, 2 RBI, 2 HR, HB</t>
  </si>
  <si>
    <t>Doyle 6/11, 6 R, 10 RBI, 5 HR</t>
  </si>
  <si>
    <t>Marsh 8/12, 2 R, 2B, 4 SB</t>
  </si>
  <si>
    <t>Steer 7/13, 4 R, 6 RBI, 2 2B, 3 HR, 2 SB, 2 GW</t>
  </si>
  <si>
    <t>Cruz 4/11, 3 R, 4 RBI, 2 2B, HR, GW</t>
  </si>
  <si>
    <t>Naylor 5/11, 2 R, 6 RBI, 2 2B, HR</t>
  </si>
  <si>
    <t>Ragans ShO, H, BB, 13 K (Gm 4)</t>
  </si>
  <si>
    <t>Dubon 7/14, R, RBI, 2 2B</t>
  </si>
  <si>
    <t>Nimmo 7/12, 5 R, 4 RBI, 2 2B, 3 HR, SB, GW, HB</t>
  </si>
  <si>
    <t>Sale CG, 2 H, R, 0 ER, BB, 12 K (W Gm 3)</t>
  </si>
  <si>
    <t>Yepez 5/12, 5 RBI, 2B, HR, GW</t>
  </si>
  <si>
    <t>A. Garcia 3/10, 3 R, 2 2B, HR, GW</t>
  </si>
  <si>
    <t>Bohm 4/11, 3 RBI, 2B, HR, GW</t>
  </si>
  <si>
    <t>Castellanos 4/10, 2 R, 2B, HR, 2 HB</t>
  </si>
  <si>
    <t>Olson 4/13, 4 R, 2 RBI, 2 2B, HR, GW</t>
  </si>
  <si>
    <t>Freeman 10/19, 5 R, 11 RBI, 4 2B, 4 HR, GW, HB</t>
  </si>
  <si>
    <t>Altuve 9/15, 3 R, 4 RBI, 2B, HR, SB</t>
  </si>
  <si>
    <t>Riley 4/12, R, 3 RBI, 4 2B</t>
  </si>
  <si>
    <t>A. Garcia 3/9, 3 R, 3 RBI, 2B, HR</t>
  </si>
  <si>
    <t>Soto 5/13, 3 RBI, 2 2B, GW</t>
  </si>
  <si>
    <t>McCarthy 4/11, 2 R, 3B, HR, HB</t>
  </si>
  <si>
    <t>Herrera 4/9, 3 R, 2 RBI, HR</t>
  </si>
  <si>
    <t>Donovan 5/10, 4 R, 3 RBI, 3 2B, 3B, HR</t>
  </si>
  <si>
    <t>Rosario 8/14, 3 R, 3 RBI, 4 2B, HR</t>
  </si>
  <si>
    <t>O'Hearn 4/12, 3 R, RBI, 2B, 3B</t>
  </si>
  <si>
    <t>Rafaela 6/10, 4 R, 4 RBI, 2B, 3 HR</t>
  </si>
  <si>
    <t>Miranda 7/17, 4 R, 6 RBI, 2B, 2 HR</t>
  </si>
  <si>
    <t>Massey 3/16, 3 RBI, 2 HR</t>
  </si>
  <si>
    <t>F. Peralta NO-HITTER, 4 BB, 10 K (Gm 4)</t>
  </si>
  <si>
    <t>E. De La Cruz 5/11, 5 R, 2 RBI, 2B, 6 SB, HB</t>
  </si>
  <si>
    <t>Winn 4/12, R, 2 RBI, 3B</t>
  </si>
  <si>
    <t>Laureano 4/11, 4 R, 2 RBI, 2B, 2 HR, SB, HB</t>
  </si>
  <si>
    <t>Judge 5/14, 3 R, 8 RBI, 2B, 2 HR, SB, GW, HB</t>
  </si>
  <si>
    <t>Judge 5/9, 5 R, 6 RBI, 4 HR, 4 BB, 2 SB, GW</t>
  </si>
  <si>
    <t>Thomas 5/12, 4 R, 3 RBI, 2 HR, SB, HB</t>
  </si>
  <si>
    <t>Altuve 3/10, 3 R, 4 RBI, 2 HR</t>
  </si>
  <si>
    <t>Moniak 4/10, 3 R, 3 RBI, 2 HR, SB</t>
  </si>
  <si>
    <t>Abrams 5/15, 2 R, 2 RBI, 2B, 3B, HR, 2 SB, GW</t>
  </si>
  <si>
    <t>Arias 4/5, 2 R, 3 RBI, 3 2B, SB, GW</t>
  </si>
  <si>
    <t>Yastrzemski 4/11, 3 RBI, HR, GW</t>
  </si>
  <si>
    <t>Judge 5/12, 6 RBI, 2B, 4 HR, GW</t>
  </si>
  <si>
    <t>Judge 5/13, 5 R, 5 RBI, 2 2B, 2 HR, SB, GW</t>
  </si>
  <si>
    <t>Yan. Diaz 5/12, 2 R, 5 RBI, 2B, HR</t>
  </si>
  <si>
    <t>Fedde CG, 2 H, R, 0 ER, 4 BB, 11 K (W Gm 2)</t>
  </si>
  <si>
    <t>Tucker 2/11, 3 R, HR, 2 SB</t>
  </si>
  <si>
    <t>Bohm 6/10, 4 RBI, 3 2B, GW</t>
  </si>
  <si>
    <t>Wade 6/18, 3 R, 2 RBI, 2 HR, GW</t>
  </si>
  <si>
    <t>Gibson 8 IP, 2 H, 2 R, 2 ER, 2 BB, 11 K (W Gm 3)</t>
  </si>
  <si>
    <t>Witt 4/11, 3 RBI, 2B, HR, 2 SB</t>
  </si>
  <si>
    <t>Parker 8 IP, 4 H, R, ER, 0 BB, 8 K (W Gm 3)</t>
  </si>
  <si>
    <t>Bellinger 3/8, 5 RBI, 2B, HR, GW</t>
  </si>
  <si>
    <t>Moniak 5/9, R, RBI</t>
  </si>
  <si>
    <t>O. Lopez 4/12, 4 R, 3 RBI, 2 2B, HR, 2 SB</t>
  </si>
  <si>
    <t>Adames 5/12, 4 RBI, 2B, 2 HR, GW</t>
  </si>
  <si>
    <t>Ja. Duran 3/11, 2 R, 2 RBI, 2B, HR, SB</t>
  </si>
  <si>
    <t>Ja. Duran 5/18, 5 R, 8 RBI, 2B, 3 HR, GW</t>
  </si>
  <si>
    <t>Reynolds 9/20, 3 R, 2 RBI, 2 2B, 4 SB</t>
  </si>
  <si>
    <t>Tucker 8/16, 7 R, 6 RBI, 2B, 3 HR, 6 SB, GW</t>
  </si>
  <si>
    <t>Olson 3/11, 2 RBI, 2B, HR</t>
  </si>
  <si>
    <t>Stallings 7/13, R, 4 RBI, 3 2B, GW</t>
  </si>
  <si>
    <t>Arozarena 5/15, 3 R, 4 RBI, 2 HR, SB</t>
  </si>
  <si>
    <t>Judge 5/16, 2 R, 6 RBI, 2 2B, HR, 2 SB, GW, HB</t>
  </si>
  <si>
    <t>N. Lowe 6/12, 7 R, 6 RBI, 5 BB, 5 HR, GW</t>
  </si>
  <si>
    <t>Perdomo 6/19, R, RBI, 3 2B, SB, HB</t>
  </si>
  <si>
    <t>Y. Alvarez 5/15, 2 R, 5 RBI, 2B, HR, GW</t>
  </si>
  <si>
    <t>S. Perez 5/13, 4 R, 5 RBI, 2B, 2 HR, HB</t>
  </si>
  <si>
    <t>De La Cruz 6/16, 2 R, 2 RBI, 2 2B, HR, 4 SB</t>
  </si>
  <si>
    <t>Nimmo 4/8, 5 R, HR, SB, HB</t>
  </si>
  <si>
    <t>Witt 8/13, 4 R, 5 RBI, 2 2B, 2 HR, 2 GW</t>
  </si>
  <si>
    <t>Tovar 5/12, 4 R, 6 RBI, 2 2B, 2 HR</t>
  </si>
  <si>
    <t>McCarthy 3/11, 7 RBI, 3 HR, GW</t>
  </si>
  <si>
    <t>Henderson 3/11, 2 R, 4 RBI, HR</t>
  </si>
  <si>
    <t>Lindor 2/9, 2 R, 2 RBI, HR, 2 SB, HB</t>
  </si>
  <si>
    <t>Wallner 3/6, 3 RBI, 2 HR, 2 GW</t>
  </si>
  <si>
    <t>Ohtani 6/12, 4 R, 3 RBI, 2 2B, HR, 3 SB, 2 GW</t>
  </si>
  <si>
    <t>Volpe 7/12, 3 R, 3 SB</t>
  </si>
  <si>
    <t>Palacios 4/7, 2 R, 2 RBI, HR, SB</t>
  </si>
  <si>
    <t>Tucker 8/14, 4 R, 2 RBI, 2B, 3 SB, GW</t>
  </si>
  <si>
    <t>J. Lowe 5/10, 3 R, 3 RBI, 3 2B, 3 SB</t>
  </si>
  <si>
    <t>Flaherty CG, 4 H, R, ER, BB, 12 K, HR (W Gm 2)</t>
  </si>
  <si>
    <t>Tatis 3/7, 2 RBI, 2B, 2 HR</t>
  </si>
  <si>
    <t>Stanton 4/11, 3 HR, GW</t>
  </si>
  <si>
    <t>Naylor 2/9, 5 RBI, 2 HR, 2 GW</t>
  </si>
  <si>
    <t>Schanuel 5/10, HR</t>
  </si>
  <si>
    <t>Rodgers 4/12, 2 RBI, 2B, HR, GW</t>
  </si>
  <si>
    <t>Schwarber 5/16, 3 R, 3 RBI, 2B, 2 HR</t>
  </si>
  <si>
    <t>McCutchen 3/10, 3 HR</t>
  </si>
  <si>
    <t>Skenes CG, 3 H, R, ER, 2 BB, 13 K (W Gm 1)</t>
  </si>
  <si>
    <t>Kiner-Falefa 4/11, 2 R, 3 RBI, 2B, HR, GW</t>
  </si>
  <si>
    <t>Bleday 2/11, 2 R, 2 RBI, 2B, HR</t>
  </si>
  <si>
    <t>Ohtani 7/15, 5 R, 6 RBI, 3 2B, 2 HR, 3 SB</t>
  </si>
  <si>
    <t>Stott 2/14, 4 R, 5 RBI, 2 HR, SB</t>
  </si>
  <si>
    <t>Devers 2/9, 4 RBI, 2 HR</t>
  </si>
  <si>
    <t>McMahon 3/8, 4 R, 7 RBI, 3 HR, 2 GW</t>
  </si>
  <si>
    <t>Cruz 6/18, 3 R, 5 RBI, 2B, 2 HR, SB, GW</t>
  </si>
  <si>
    <t>Thomas 6/20, 3 R, 9 RBI, 2 2B, 2 HR, SB, GW, HB</t>
  </si>
  <si>
    <t>Perdomo 9/14, R, 3 RBI, 3 2B, 2 SB</t>
  </si>
  <si>
    <t>Arraez 4/14, 2 R, 2 RBI, 2 2B</t>
  </si>
  <si>
    <t>Ohtani 3/11, 3 R, 3 RBI, 2 HR, 2 SB, GW</t>
  </si>
  <si>
    <t>Chourio 3/10, HR, GW</t>
  </si>
  <si>
    <t>J. Rodriguez 4/13, 5 RBI, 2 HR, GW</t>
  </si>
  <si>
    <t>Suzuki 2/9, 2 RBI, HR</t>
  </si>
  <si>
    <t>Bregman 5/14, 3 R, 6 RBI, 2 2B, HR, SB, GW</t>
  </si>
  <si>
    <t>Witt 6/16, 2 R, 3 RBI, 2B, HR</t>
  </si>
  <si>
    <t>Merrill 6/10, 4 R, 4 RBI, 2 HR, 2 SB, GW</t>
  </si>
  <si>
    <t>J. Lowe 6/12, 3 R, RBI, 2 2B, SB</t>
  </si>
  <si>
    <t>Bregman 2/10, 2 RBI, 2B, HR</t>
  </si>
  <si>
    <t>Ohtani 4/12, 4 R, 5 RBI, 3 HR, 2 GW</t>
  </si>
  <si>
    <t>Henderson 5/10, 3 R, 4 RBI, HR, 2 SB</t>
  </si>
  <si>
    <t>Reynolds 4/9, 2 R, 4 RBI, HR, SB</t>
  </si>
  <si>
    <t>Carroll 3/9, R, 2 RBI, 2 2B, 2 SB</t>
  </si>
  <si>
    <t>Torres 5/18, 3 R, 3 RBI, 2 2B, 2 HR, GW</t>
  </si>
  <si>
    <t>Soto 5/15, 4 R, 2 2B, 2 HR, GW</t>
  </si>
  <si>
    <t>Arozarena 4/10, 2 R, 4 RBI, 2 2B, HR, GW</t>
  </si>
  <si>
    <t>Mountcastle 4/9, 2 R, 2 RBI, 2B, HR</t>
  </si>
  <si>
    <t>F. Freeman 4/12, 3 R, 3 RBI, 2 2B, 2 HR</t>
  </si>
  <si>
    <t>Pederson 4/11, R, 2 RBI, 2 2B, 3B</t>
  </si>
  <si>
    <t>A. Garcia 4/11, 5 R, 2 RBI, 2B, HR</t>
  </si>
  <si>
    <t>Pederson 6/10, 4 R, 4 RBI, 3 HR, SB, GW</t>
  </si>
  <si>
    <t>W. Abreu 6/14, 4 R, 4 RBI, 2 2B, 2 HR</t>
  </si>
  <si>
    <t>W3</t>
  </si>
  <si>
    <t>-L10</t>
  </si>
  <si>
    <t>W7</t>
  </si>
  <si>
    <t>Yastrzemski, Mike*</t>
  </si>
  <si>
    <t>Robles, Victor*</t>
  </si>
  <si>
    <t>Raley, Luke**</t>
  </si>
  <si>
    <t>*Traded to South Canada</t>
  </si>
  <si>
    <t>**Traded to Fort Benton</t>
  </si>
  <si>
    <t>*Traded to Wasioja</t>
  </si>
  <si>
    <t>Betts, Mookie**</t>
  </si>
  <si>
    <t>Arozarena, Randy****</t>
  </si>
  <si>
    <t>Ross, Joe**</t>
  </si>
  <si>
    <t>Hoeing, Bryan**</t>
  </si>
  <si>
    <t>Kochanowicz, Jack*</t>
  </si>
  <si>
    <t>Phillips, Evan-X</t>
  </si>
  <si>
    <t>Koenig, Jared*</t>
  </si>
  <si>
    <t>X-CUT</t>
  </si>
  <si>
    <t>Coulombe, Danny*</t>
  </si>
  <si>
    <t>*Traded to Fort Benton</t>
  </si>
  <si>
    <t>**Traded to Des Moines</t>
  </si>
  <si>
    <t>Robertson, David-X</t>
  </si>
  <si>
    <t>Wilson, Bryse*</t>
  </si>
  <si>
    <t>Varland, Gus*</t>
  </si>
  <si>
    <t>Snider, Collin*</t>
  </si>
  <si>
    <t>Williams, Trevor*</t>
  </si>
  <si>
    <t>Jax, Griffin****</t>
  </si>
  <si>
    <t>****Traded to Des Moines</t>
  </si>
  <si>
    <t>Chargois, JT***</t>
  </si>
  <si>
    <t>Treinen, Blake***</t>
  </si>
  <si>
    <t>Hodge, Porter**</t>
  </si>
  <si>
    <t>**Traded to Bonney Lake</t>
  </si>
  <si>
    <t>***Traded to Fort Benton</t>
  </si>
  <si>
    <t>**** Traded to Smoky Mountain</t>
  </si>
  <si>
    <t>*Traded to Puget Sound</t>
  </si>
  <si>
    <t>Tucker 5/14, 6 R, 5 RBI, 4 HR</t>
  </si>
  <si>
    <t>McMahon 6/14, R, 3 RBI, 2B, 2 GW</t>
  </si>
  <si>
    <t>11 tied</t>
  </si>
  <si>
    <t>19-0</t>
  </si>
  <si>
    <t>5 tied</t>
  </si>
  <si>
    <t>15-8</t>
  </si>
  <si>
    <t>RS</t>
  </si>
  <si>
    <t>RA</t>
  </si>
  <si>
    <t>L. Garcia Jr. 5/12, 4 RBI, HR, GW</t>
  </si>
  <si>
    <t>J. Naylor 4/8, 2 R, 2B, HR</t>
  </si>
  <si>
    <t>Witt 5/12, 4 R, 4 RBI, 2 2B, 3 HR</t>
  </si>
  <si>
    <t>Paredes 5/13, 4 R, 3 RBI, 3 2B, HR</t>
  </si>
  <si>
    <t>W. Smith 6/11, 2 R, 5 RBI, 3 2B, 3B, HR, GW</t>
  </si>
  <si>
    <t>Altuve 4/9, 2 R, 2 RBI</t>
  </si>
  <si>
    <t>Olson 3/10, 3 R, 3 RBI, 2B, HR, GW</t>
  </si>
  <si>
    <t>Bader 6/13, 3 R, 3 RBI, 2 2B, HR, SB, HB</t>
  </si>
  <si>
    <t>Vientos 7/15, 7 R, 5 RBI, 4 HR, GW</t>
  </si>
  <si>
    <t>Ozuna 6/17, 4 R, 6 RBI, 2 2B, 3 HR, GW</t>
  </si>
  <si>
    <t>Skubal 8 IP, 5 H, R, ER, 3 BB, 11 K (W Gm 3)</t>
  </si>
  <si>
    <t>Pena 6/10, 2 R, 3 RBI, 2B, HR, HB</t>
  </si>
  <si>
    <t>Bader 4/9, 2 R, 2 RBI, 2B, HR, HB</t>
  </si>
  <si>
    <t>Tovar 5/11, 3 R, 2 RBI, 2 2B, HR</t>
  </si>
  <si>
    <t>B. Lowe 2/4, 3 RBI, HR, 2 GW</t>
  </si>
  <si>
    <t>Machado 2/7, 2 HR, GW</t>
  </si>
  <si>
    <t>Flaherty ShO, 3 H, 3 BB, 13 K (Gm 2)</t>
  </si>
  <si>
    <t>De La Cruz 6/12, 3 R, 2B, 4 SB</t>
  </si>
  <si>
    <t>Carpenter 7/14, 5 R, 5 RBI, 2 2B, 3 HR, GW</t>
  </si>
  <si>
    <t>Witt 6/19, 3 R, 2 RBI, 3 2B, 3B, HR</t>
  </si>
  <si>
    <t>Horwitz 3/9, 3 R, 4 RBI, 2 HR</t>
  </si>
  <si>
    <t>O'Neill 7/12, 5 R, 8 RBI, 2B, 4 HR, GW</t>
  </si>
  <si>
    <t>Tucker 5/12, 2 R, 2 RBI, 2 2B, HR, GW</t>
  </si>
  <si>
    <t>Cruz 7/14, 4 R, 3 2B, HR, GW</t>
  </si>
  <si>
    <t>Benintendi 5/10, 3 R, 4 RBI, 2B, 2 HR, GW</t>
  </si>
  <si>
    <t>Harris 4/11, 2 R, 5 RBI, HR</t>
  </si>
  <si>
    <t>Raleigh 3/7, 2 RBI, 2B, HR, SB</t>
  </si>
  <si>
    <t>Perdomo 4/12, 4 R, 3 RBI, 2B, 2 HR, SB</t>
  </si>
  <si>
    <t>Suzuki 6/9, 4 R, 5 RBI, 2B, 2 HR, SB</t>
  </si>
  <si>
    <t>Raleigh 1/5, SB</t>
  </si>
  <si>
    <t>Nootbaar 5/12, 7 RBI, 2B, 3 HR, GW</t>
  </si>
  <si>
    <t>Vientos 7/16, 4 R, 6 RBI, 3 2B, HR, GW</t>
  </si>
  <si>
    <t>Soto 4/12, 2 R, 2B, HR</t>
  </si>
  <si>
    <t>India 3/15, 5 R, 2 RBI, 2B, SB</t>
  </si>
  <si>
    <t>Donovan 5/13, 5 R, 3 RBI, HR, SB, GW, HB</t>
  </si>
  <si>
    <t>Meadows 5/14, 3 RBI, 2B, HR, GW</t>
  </si>
  <si>
    <t>Paredes 6/12, 4 RBI, 3 HR</t>
  </si>
  <si>
    <t>Soler 3/8, 3 R, 2 RBI, 2B, HR, 4 BB</t>
  </si>
  <si>
    <t>Vientos 2/16, 4 RBI, 2 HR, GW</t>
  </si>
  <si>
    <t>Paredes 5/22, 3 R, 7 RBI, 2 2B, 2 HR, SB, GW</t>
  </si>
  <si>
    <t>Gallen ShO, 5 H, 4 BB, 9 K (Gm 3)</t>
  </si>
  <si>
    <t>Horwitz 5/12, 2 R, 3 RBI, 2B, HR, GW, HB</t>
  </si>
  <si>
    <t>De La Cruz 5/16, 4 R, 2 RBI, 2 2B, HR, 4 SB, GW</t>
  </si>
  <si>
    <t>Berrios NO-HITTER, R, ER, 5 BB, 6 K (W Gm 1)</t>
  </si>
  <si>
    <t>M. Garcia 5/10, 3 R, 4 RBI, 2B, HR, 2 SB</t>
  </si>
  <si>
    <t>Soto 3/8, 3 R, 3 RBI, 2 HR</t>
  </si>
  <si>
    <t>Alonso 4/13, 3 RBI, 2 2B, HR, GW</t>
  </si>
  <si>
    <t>Arenado 4/12, 3 R, 3 RBI, 2B, HR</t>
  </si>
  <si>
    <t>Raley 4/7, 2 R, 3 RBI, 2 2B, HR, SB, GW, 2 HB</t>
  </si>
  <si>
    <t>Miranda 3/10, 2 R, 3 RBI, 2B, HR</t>
  </si>
  <si>
    <t>Tovar 8/11, 4 R, 10 RBI, 3 2B, 2 3B, HR, 3 GW</t>
  </si>
  <si>
    <t>Yai. Diaz 3/9</t>
  </si>
  <si>
    <t>L. Urias 4/6, 3 R, 5 RBI, 2 2B, 2 HR, HB</t>
  </si>
  <si>
    <t>Harper 5/12, 4 R, 5 RBI, 2B, 3 HR</t>
  </si>
  <si>
    <t>Wlm Contreras 6/16, 3 R, 2 RBI, 2 2B</t>
  </si>
  <si>
    <t>Bregman 3/8, 2 R, 2B, HR</t>
  </si>
  <si>
    <t>Yepez 4/8, 4 RBI, HR</t>
  </si>
  <si>
    <t>Y. Alvarez 3/9, 4 R, 3 RBI, 2 HR, SB</t>
  </si>
  <si>
    <t>T. Hernandez 3/9, 3 R, 4 RBI, 2 HR, GW</t>
  </si>
  <si>
    <t>Bellinger 6/11, 3 R, RBI, 4 2B, 3B</t>
  </si>
  <si>
    <t>J. Naylor 4/10, 4 RBI, 3 HR, SB</t>
  </si>
  <si>
    <t>Ohtani 7/15, 3 R, 5 RBI, HR, 5 SB</t>
  </si>
  <si>
    <t>Bleday 5/9, R, 3 RBI, 3 2B</t>
  </si>
  <si>
    <t>J. Jung 3/15, 2 R, 2 RBI, 2B, HR, HB</t>
  </si>
  <si>
    <t>Pena 6/14, 2 R, 3 RBI, 2B, HR, 3 SB, GW</t>
  </si>
  <si>
    <t>Arenado 6/15, 3 R, 2B, HR, GW</t>
  </si>
  <si>
    <t>Buxton 3/8, 4 RBI, 3 HR, GW, HB</t>
  </si>
  <si>
    <t>Turang 3/9, R, RBI, 3B, 3 SB</t>
  </si>
  <si>
    <t>Gilbert CG, 7 H, R, ER, 2 BB, 7 K, HR (W Gm 1)</t>
  </si>
  <si>
    <t>Happ 7/15, 4 R, 5 RBI, 2B, HR</t>
  </si>
  <si>
    <t>Harper 4/10, R, 2 2B</t>
  </si>
  <si>
    <t>Judge 4/12, 5 R, 2 HR, 2 SB, GW</t>
  </si>
  <si>
    <t>Lindor 4/10, 2 R, 2 RBI, HR</t>
  </si>
  <si>
    <t>Santander 6/16, 9 RBI, 2B, 4 HR, GW</t>
  </si>
  <si>
    <t>Neto 4/11, 3 R, 5 RBI, 2 HR, GW</t>
  </si>
  <si>
    <t>De La Cruz 5/16, 4 R, 2 RBI, 3 2B, 3B, 2 SB, HB</t>
  </si>
  <si>
    <t>Stallings 5/10, R, 3 2B</t>
  </si>
  <si>
    <t>India 3/10, 5 RBI, 2 2B, SB, HB</t>
  </si>
  <si>
    <t>Bregman 6/10, R, RBI, 3 2B</t>
  </si>
  <si>
    <t>Adames 5/12, 4 R, 2B, 3 HR, SB</t>
  </si>
  <si>
    <t>Gilbert ShO, 5 H, BB, 8 K (Gm 2)</t>
  </si>
  <si>
    <t>Henderson 4/10, 2 SB</t>
  </si>
  <si>
    <t>Mountcastle 6/14, 4 R, 3 RBI, 2 2B, 2 HR, GW</t>
  </si>
  <si>
    <t>Kelenic 4/12, 2 HR</t>
  </si>
  <si>
    <t>Vierling 6/10, 3 R, 3 RBI, 2 HR</t>
  </si>
  <si>
    <t>F. Freeman 4/9, 2 R, 3 RBI, 2B, HR, GW</t>
  </si>
  <si>
    <t>Drury 3/10, 2 RBI, 2B, HR, HB</t>
  </si>
  <si>
    <t>Bohm 6/11, 2 R, 2 RBI, 2B, HR, GW</t>
  </si>
  <si>
    <t>Yai. Diaz 6/10, 5 RBI, 2B, 2 HR, 2 GW</t>
  </si>
  <si>
    <t>Moreno 6/12, 3 R, 3 RBI, 2B, 2 HR</t>
  </si>
  <si>
    <t>Steer 6/9, 3 R, 3 RBI, 2B, 2 HR</t>
  </si>
  <si>
    <t>K. Marte 5/14, 3 R, 5 RBI, 2 HR, GW</t>
  </si>
  <si>
    <t>Des Moines Demolition-y</t>
  </si>
  <si>
    <t>Sin City Pokers-y</t>
  </si>
  <si>
    <t>Chisholm 4/12, R, 2 2B</t>
  </si>
  <si>
    <t>Witt 6/14, 5 R, 6 RBI, 3 HR, 2 SB</t>
  </si>
  <si>
    <t>Harris 3/11, 2 R, 2 RBI, HR</t>
  </si>
  <si>
    <t>Herrera 6/12, 2 R, 2 RBI, HR</t>
  </si>
  <si>
    <t>L. Thomas 3/9, 3 R, 5 RBI, 2B, HR, GW</t>
  </si>
  <si>
    <t>Henderson 5/13, 4 R, 2 RBI, 2B, HR, SB</t>
  </si>
  <si>
    <t>Chourio 3/9, 4 R, 3 RBI, 3B, HR, 2 SB</t>
  </si>
  <si>
    <t>K. Marte 5/11, 2 R, 2 RBI, 2B, HR, GW</t>
  </si>
  <si>
    <t>B. Lowe 4/11, 5 RBI, 2 HR, GW, HB</t>
  </si>
  <si>
    <t>S. Perez 5/14, 4 RBI, 2B, HR, GW</t>
  </si>
  <si>
    <t>Tovar 8/16, 4 R, 6 RBI, 3 HR, GW</t>
  </si>
  <si>
    <t>Langeliers 5/9, 2 R, 2 RBI, HR</t>
  </si>
  <si>
    <t>K. Marte 5/12, 2B, HR, SB</t>
  </si>
  <si>
    <t>Seager 5/10, 4 HR, GW, HB</t>
  </si>
  <si>
    <t>Judge 6/14, 2 R, RBI, 3 2B</t>
  </si>
  <si>
    <t>Henderson 10/17, 7 R, 5 RBI, 2B, 3B, 4 HR, GW</t>
  </si>
  <si>
    <t>Tatis 7/12, 3 R, 3 RBI, 2B, 2 HR, 2 SB</t>
  </si>
  <si>
    <t>Riley 6/12, 5 RBI, 2 2B, 2 HR, GW</t>
  </si>
  <si>
    <t>Thomas 5/13, 4 RBI, 3 2B, 2 GW</t>
  </si>
  <si>
    <t>Skubal 8 IP, 6 H, R, ER, 2 BB, 7 K (ND Gm 3)</t>
  </si>
  <si>
    <t>De La Cruz 5/12, 2 R, 3 2B, 2 SB</t>
  </si>
  <si>
    <t>Raley 5/10, 4 R, 5 RBI, 3 HR, 2 GW</t>
  </si>
  <si>
    <t>Bibee CG, 5 H, R, ER, BB, 9 K (W Gm 1)</t>
  </si>
  <si>
    <t>J. Young 4/12, 2 RBI</t>
  </si>
  <si>
    <t>Y. Alvarez 7/17, 7 RBI, 2 2B, 3 HR, GW</t>
  </si>
  <si>
    <t>Robles 4/9, 2 R, 6 RBI, 2 2B, 3B, HR, SB, GW</t>
  </si>
  <si>
    <t>Vancouver Sturgeon-x</t>
  </si>
  <si>
    <t>Fort Benton Longhorns-z</t>
  </si>
  <si>
    <t>Chisholm 5/9, 2 RBI, HR, SB</t>
  </si>
  <si>
    <t>W. Smith 2/10, 2 R, 3 RBI, HR, GW</t>
  </si>
  <si>
    <t>Henderson 7/16, 3 R, 3B, HR, 2 SB</t>
  </si>
  <si>
    <t>Haase 4/12, 2 R, 2 RBI, 2B, HR</t>
  </si>
  <si>
    <t>T. Turner 6/12, 3 R, 3 RBI, 2B, 2 HR, 2 SB</t>
  </si>
  <si>
    <t>Ohtani 5/12, 4 R, 5 RBI, 3 HR</t>
  </si>
  <si>
    <t>Perkins 5/7, 2 RBI, 2 2B, SB, GW</t>
  </si>
  <si>
    <t>Santander 6/14, 3 R, 3 RBI, 4 2B, 2 HR, GW</t>
  </si>
  <si>
    <t>Northwest Narwals-z</t>
  </si>
  <si>
    <t>Fry 4/11, 2 RBI, 2B, HR, GW</t>
  </si>
  <si>
    <t>Lindor 6/11, 2 R, 2 RBI, 2 2B, 3B, HR, HB</t>
  </si>
  <si>
    <t>13t</t>
  </si>
  <si>
    <t>2025 Season Ends</t>
  </si>
  <si>
    <t>L3</t>
  </si>
  <si>
    <t>L5</t>
  </si>
  <si>
    <t>L2</t>
  </si>
  <si>
    <t>W2</t>
  </si>
  <si>
    <t>W13</t>
  </si>
  <si>
    <t>14t</t>
  </si>
  <si>
    <t>April: 11-16   May: 10-17   June: 9-18   July: 11-16   August: 15-12   September: 14-13</t>
  </si>
  <si>
    <t>Smoky Mountain Sluggers (70-92)</t>
  </si>
  <si>
    <t>April: 17-10   May: 18-9   June: 14-13   July: 13-14   August: 19-8   September: 16-11</t>
  </si>
  <si>
    <t>Fort Benton Longhorns (97-65)</t>
  </si>
  <si>
    <t>April: 9-18   May: 9-18   June: 17-10   July: 11-16   August: 11-16   September: 13-14</t>
  </si>
  <si>
    <t>Pacific Orcas (70-92)</t>
  </si>
  <si>
    <t>April: 15-12   May: 7-20   June: 9-18   July: 14-13   August: 12-15   September: 9-18</t>
  </si>
  <si>
    <t>Wasioja Wizards (66-96)</t>
  </si>
  <si>
    <t>April: 10-17   May: 13-14   June: 16-11   July: 9-18   August: 12-15   September: 13-14</t>
  </si>
  <si>
    <t>Woolley Thrillers (73-89)</t>
  </si>
  <si>
    <t>April: 14-13   May: 16-11   June: 16-11   July: 13-14   August: 11-16   September: 14-13</t>
  </si>
  <si>
    <t>Sin City Pokers (84-78)</t>
  </si>
  <si>
    <t>April: 5-22   May: 12-15   June: 13-14   July: 10-17   August: 9-18   September: 5-22</t>
  </si>
  <si>
    <t>Aberdeen Aquasox (54-108)</t>
  </si>
  <si>
    <t>April: 15-12   May: 11-16   June: 13-14   July: 12-15   August: 16-11   September: 16-11</t>
  </si>
  <si>
    <t>Puget Sound Timbers (83-79)</t>
  </si>
  <si>
    <t>April: 15-12   May: 16-11   June: 13-14   July: 16-11   August: 12-15   September: 13-14</t>
  </si>
  <si>
    <t>Bonney Lake Closers (85-77)</t>
  </si>
  <si>
    <t>April: 15-12   May: 13-14   June: 15-12   July: 18-9   August: 13-14   September: 20-7</t>
  </si>
  <si>
    <t>Des Moines Demolition (94-68)</t>
  </si>
  <si>
    <t>April: 15-12   May: 12-15   June: 16-11   July: 11-16   August: 11-16   September: 8-19</t>
  </si>
  <si>
    <t>Surprise Scorpions (73-89)</t>
  </si>
  <si>
    <t>April: 13-14   May: 11-16   June: 10-17   July: 16-11   August: 15-12   September: 17-10</t>
  </si>
  <si>
    <t>Apple State Marksmen (82-80)</t>
  </si>
  <si>
    <t>April: 15-12   May: 17-10   June: 14-13   July: 13-14   August: 13-14   September: 15-12</t>
  </si>
  <si>
    <t>Vancouver Sturgeon (87-75)</t>
  </si>
  <si>
    <t>April: 14-13   May: 18-9   June: 16-11   July: 14-13   August: 18-9   September: 14-13</t>
  </si>
  <si>
    <t>Northwest Narwals (94-68)</t>
  </si>
  <si>
    <t>Wild-Card Playoff</t>
  </si>
  <si>
    <t>Edwards 2/3, R, RBI, 2B</t>
  </si>
  <si>
    <t>Hilliard 2/2, 2 HR</t>
  </si>
  <si>
    <t>Lake City Loons (93-70)</t>
  </si>
  <si>
    <t>April: 15-12   May: 16-11   June: 11-16   July 19-8   August: 15-12   September: 17-11</t>
  </si>
  <si>
    <t>South Canada Superbombas (92-71)</t>
  </si>
  <si>
    <t>April: 18-9   May: 17-10   June: 14-13   July: 16-11   August: 14-13   September: 13-15</t>
  </si>
  <si>
    <t>Lake City Loons-x</t>
  </si>
  <si>
    <t>11t</t>
  </si>
  <si>
    <t>3t</t>
  </si>
  <si>
    <t>100%</t>
  </si>
  <si>
    <t>14 tied</t>
  </si>
  <si>
    <r>
      <t xml:space="preserve">SB% </t>
    </r>
    <r>
      <rPr>
        <b/>
        <i/>
        <sz val="10"/>
        <rFont val="Arial"/>
        <family val="2"/>
      </rPr>
      <t>(Min 18 attempts)</t>
    </r>
  </si>
  <si>
    <r>
      <t xml:space="preserve">Batting Average </t>
    </r>
    <r>
      <rPr>
        <b/>
        <i/>
        <sz val="10"/>
        <rFont val="Arial"/>
        <family val="2"/>
      </rPr>
      <t>(Min 502 PA)</t>
    </r>
  </si>
  <si>
    <r>
      <t xml:space="preserve">On-Base Pct. </t>
    </r>
    <r>
      <rPr>
        <b/>
        <i/>
        <sz val="10"/>
        <rFont val="Arial"/>
        <family val="2"/>
      </rPr>
      <t>(Min 502 PA)</t>
    </r>
  </si>
  <si>
    <r>
      <t xml:space="preserve">Slugging Pct. </t>
    </r>
    <r>
      <rPr>
        <b/>
        <i/>
        <sz val="10"/>
        <rFont val="Arial"/>
        <family val="2"/>
      </rPr>
      <t>(Min 502 PA)</t>
    </r>
  </si>
  <si>
    <r>
      <t xml:space="preserve">OPS </t>
    </r>
    <r>
      <rPr>
        <b/>
        <i/>
        <sz val="10"/>
        <rFont val="Arial"/>
        <family val="2"/>
      </rPr>
      <t>(Min 502 PA)</t>
    </r>
  </si>
  <si>
    <r>
      <t xml:space="preserve">Home/Road Avg </t>
    </r>
    <r>
      <rPr>
        <b/>
        <i/>
        <sz val="10"/>
        <rFont val="Arial"/>
        <family val="2"/>
      </rPr>
      <t>(Min 251 PA)</t>
    </r>
  </si>
  <si>
    <r>
      <t xml:space="preserve">Home/Road OBP </t>
    </r>
    <r>
      <rPr>
        <b/>
        <i/>
        <sz val="10"/>
        <rFont val="Arial"/>
        <family val="2"/>
      </rPr>
      <t>(Min 251 PA)</t>
    </r>
  </si>
  <si>
    <r>
      <t xml:space="preserve">Home/Road Slg </t>
    </r>
    <r>
      <rPr>
        <b/>
        <i/>
        <sz val="10"/>
        <rFont val="Arial"/>
        <family val="2"/>
      </rPr>
      <t>(Min 251 PA)</t>
    </r>
  </si>
  <si>
    <r>
      <t xml:space="preserve">Home/Road OPS </t>
    </r>
    <r>
      <rPr>
        <b/>
        <i/>
        <sz val="10"/>
        <rFont val="Arial"/>
        <family val="2"/>
      </rPr>
      <t>(Min 251 PA)</t>
    </r>
  </si>
  <si>
    <t>32-0</t>
  </si>
  <si>
    <t>26-0</t>
  </si>
  <si>
    <t>40-1</t>
  </si>
  <si>
    <t>12 tied</t>
  </si>
  <si>
    <r>
      <t>Win% (</t>
    </r>
    <r>
      <rPr>
        <b/>
        <i/>
        <sz val="10"/>
        <rFont val="Arial"/>
        <family val="2"/>
      </rPr>
      <t>Min 18 decisions)</t>
    </r>
  </si>
  <si>
    <t>12-8</t>
  </si>
  <si>
    <t>21-6</t>
  </si>
  <si>
    <t>18-6</t>
  </si>
  <si>
    <t>14-5</t>
  </si>
  <si>
    <t>13-6</t>
  </si>
  <si>
    <t>13-7</t>
  </si>
  <si>
    <t>15-9</t>
  </si>
  <si>
    <t>14-9</t>
  </si>
  <si>
    <r>
      <t>ERA (</t>
    </r>
    <r>
      <rPr>
        <b/>
        <i/>
        <sz val="10"/>
        <rFont val="Arial"/>
        <family val="2"/>
      </rPr>
      <t>Min 162 IP)</t>
    </r>
  </si>
  <si>
    <r>
      <t xml:space="preserve">WHIP </t>
    </r>
    <r>
      <rPr>
        <b/>
        <i/>
        <sz val="10"/>
        <rFont val="Arial"/>
        <family val="2"/>
      </rPr>
      <t>(Min 54 IP)</t>
    </r>
  </si>
  <si>
    <r>
      <t>Home/Road ERA (</t>
    </r>
    <r>
      <rPr>
        <b/>
        <i/>
        <sz val="10"/>
        <rFont val="Arial"/>
        <family val="2"/>
      </rPr>
      <t>Min 81 IP)</t>
    </r>
  </si>
  <si>
    <r>
      <t xml:space="preserve">Home/Road WHIP </t>
    </r>
    <r>
      <rPr>
        <b/>
        <i/>
        <sz val="10"/>
        <rFont val="Arial"/>
        <family val="2"/>
      </rPr>
      <t>(Min 27 IP)</t>
    </r>
  </si>
  <si>
    <t>2025 UMBL Postseason Hitters</t>
  </si>
  <si>
    <t>2025 UMBL Postseason Pitchers</t>
  </si>
  <si>
    <t>Bride 3-run HR; M. Chapman 2/3, R, SB</t>
  </si>
  <si>
    <t>Perdomo 3/5, R, RBI, 2B; P. Smith 2/2, R, RBI, 2B, 2 BB</t>
  </si>
  <si>
    <t>M. Chapman 1/2, 2 R, RBI, 2B, 2 BB; Garver solo HR</t>
  </si>
  <si>
    <t>India 2/4, 2 RBI, HR</t>
  </si>
  <si>
    <t>Hilliard 2/3, 3 RBI, HR; Kiner-Falefa 2/3, R, 2 2B</t>
  </si>
  <si>
    <t>M. Chapman 3/4, 3 RBI, GW; Suzuki 4/5; Rengifo 2B, HR</t>
  </si>
  <si>
    <t>R. Greene 2/4, 2 RBI, HR; Fry solo HR</t>
  </si>
  <si>
    <t>M. Chapman 2/4, 2 2B; Reynolds &amp; Rengifo 2/5, 2B, SB</t>
  </si>
  <si>
    <t>Sin wins series 4-0</t>
  </si>
  <si>
    <t>M. Chapman 8/13, 5 R, 5 RBI, 4 2B, 3 BB, SB, GW, HB</t>
  </si>
  <si>
    <t>India 4/9, 3 R, 3 RBI, HR, 3 BB</t>
  </si>
  <si>
    <t>7 (13)</t>
  </si>
  <si>
    <t>3 (12)</t>
  </si>
  <si>
    <t>Dem wins series 4-3</t>
  </si>
  <si>
    <t>Woo 3 CG, 2 W, 26 IP, 14 H, 6 R, 6 ER, 2 BB, 21 K</t>
  </si>
  <si>
    <t>Schwarber 3/18, 4 R, 3 RBI, 2 HR, 9 BB, GW</t>
  </si>
  <si>
    <t>Profar 2/4, 2 R, 4 RBI, 2B, HR, GW; Woo CG</t>
  </si>
  <si>
    <t>Profar 2/4, 2 R, 2 RBI, 2 BB; Marsh walkoff HR</t>
  </si>
  <si>
    <t>Abrams 2/4, R, RBI, 2B, 3B; Chourio walkoff 1B; Lopez CG</t>
  </si>
  <si>
    <t>Pederson solo HR</t>
  </si>
  <si>
    <t>Devers 2-run HR; Schwarber 1/1, R, 3 BB</t>
  </si>
  <si>
    <t>Schwarber/K. Marte 2-run HRs; Bellinger/T. Turner solo HRs</t>
  </si>
  <si>
    <t>Skenes CG, 10 K</t>
  </si>
  <si>
    <t>Woo ShO, 3 H (singles), 0 BB, 7 K; Fitzgerald 2-run HR</t>
  </si>
  <si>
    <t>Skenes CG, 12 K; Devers 2/4, 2 RBI, 2B, GW</t>
  </si>
  <si>
    <t>Fermin PH game-tying 2-run HR; Schwarber walkoff HR</t>
  </si>
  <si>
    <t>Miller 9 IP, 4 H, R, ER, 0 BB, 11 K</t>
  </si>
  <si>
    <t>Carpenter 2/3, 2 R, 2B, HR; Abrams 2/3, RBI, 2 SB</t>
  </si>
  <si>
    <t>Carpenter 2/4, 2 RBI, 2B, HR</t>
  </si>
  <si>
    <t>FtB wins series 4-2</t>
  </si>
  <si>
    <t>10 (13)</t>
  </si>
  <si>
    <t>Judge 2/4, 2 R, 2 RBI, HR, GW</t>
  </si>
  <si>
    <t>Judge 3/6, 5 RBI, 3 HR; Raley 2/5, 3 R, 2B, HR, SB</t>
  </si>
  <si>
    <t>Judge 2/4, 2 R, 2B, HR, GW; Raley 3/4, RBI, 2 SB</t>
  </si>
  <si>
    <t>S. Suzuki 1/4, R, RBI, 3B</t>
  </si>
  <si>
    <t>Betts 3/6, 4 R, 2B, SB; M. Chapman 2/7, 3 RBI, 2B, HR</t>
  </si>
  <si>
    <t>Garver 1/1, 2 R, HR, BB; O'Neill/Trout solo HRs</t>
  </si>
  <si>
    <t>5 (10)</t>
  </si>
  <si>
    <t>M. Chapman/E. De La Cruz/O'Neill HRs; Garver 2 2B</t>
  </si>
  <si>
    <t>Betts/Reynolds solo HRs</t>
  </si>
  <si>
    <t>Betts 2/5, 4 RBI, HR, GW; M. Chapman 2-run HR</t>
  </si>
  <si>
    <t>Grichuk 2/2, 3 RBI, HR, GW</t>
  </si>
  <si>
    <t>Raley/Rojas HRs; Happ 2 2Bs</t>
  </si>
  <si>
    <t>Raley 2/4, 2 RBI, 2B, HR</t>
  </si>
  <si>
    <t>Devers walkoff HR; Bullpen 8 IP, 3 H, 0 R, 3 BB, 9 K</t>
  </si>
  <si>
    <t>Ohtani 4/5, 4 R, 4 RBI, 2B, 2 HR, GW; Bullpen 6 IP, H, 0 R</t>
  </si>
  <si>
    <t>Butler 3/4, 2 RBI, HR, SB; Abreu/Moreno 2-run HRs</t>
  </si>
  <si>
    <t>Marsh 3-run HR; Westburg 2 2B</t>
  </si>
  <si>
    <t>Marsh/McNeil/Westburg 2B each</t>
  </si>
  <si>
    <t>Woo CG, 4 H, R, ER, 4 BB, 6 K; Marsh 2/3</t>
  </si>
  <si>
    <t>Chourio 2/4, R; Profar RBI 2B</t>
  </si>
  <si>
    <t>Pitchers 4 H (singles), 0 BB, 5 K; Abreu GW</t>
  </si>
  <si>
    <t>Butler 3-run HR, BB, GW; Tovar 2/2, 3 RBI, HR</t>
  </si>
  <si>
    <t>NW wins series 4-0</t>
  </si>
  <si>
    <t>Ohtani 6/13, 5 R, 4 RBI, 2B, 2 HR, 5 BB, SB, GW</t>
  </si>
  <si>
    <t>Judge 10/27, 8 R, 9 RBI, 2 2B, 6 HR, 3 BB, 2 SB, 2 GW</t>
  </si>
  <si>
    <t>Betts 11/27, 8 R, 6 RBI, 2 2B, 2 HR, 3 BB, SB, GW</t>
  </si>
  <si>
    <t>Marsh 4/13, 3 RBI, 2B, HR</t>
  </si>
  <si>
    <t>FtB wins series 4-3</t>
  </si>
  <si>
    <t>Ohtani 2/3, HR, GW; Abreu 2/4, 3 RBI; Bullpen 6.2 IP, 0 R</t>
  </si>
  <si>
    <t>Guerrero/Butler 2B each; Stone 3 IP, H, 0 R</t>
  </si>
  <si>
    <t>Toglia HR; Stallings 2B; Crochet 11 K</t>
  </si>
  <si>
    <t>Raley 2/4, R; Happ 2/3, RBI, 2B</t>
  </si>
  <si>
    <t>Pitching 2 H (singles), 2 BB, 12 K; Correa solo HR</t>
  </si>
  <si>
    <t>Pitching 3 H, BB, 10 K; Correa/Grichuk/Raley/Judge HR</t>
  </si>
  <si>
    <t>Muncy 2-run HR; Raley solo HR; Bullpen 4 IP, H, 0 R</t>
  </si>
  <si>
    <t>Raley 2/3, 3 RBI, HR; Y. Alvarez/Happ solo HRs</t>
  </si>
  <si>
    <t>Judge 2/3, HR; Solano PH solo HR</t>
  </si>
  <si>
    <t>Moreno 3/4, R, RBI, 2B</t>
  </si>
  <si>
    <t>Guerrero/R. Urias 2-run HRs; Bullpen 6 IP, 2 H, 0 R, 4 K</t>
  </si>
  <si>
    <t>R. Urias/Montero 1/3; Butler 2 BB</t>
  </si>
  <si>
    <t>R. Urias 3/4, 3 RBI, 2 HR; Tovar 3/4, 2 R, HR</t>
  </si>
  <si>
    <t>Abreu 2/4, 2 RBI, 2B, HR; Ohtani/Chisholm 2-run HRs</t>
  </si>
  <si>
    <t>Correa 7/24, 3 R, 5 RBI, 2 2B, 2 HR, 3 BB, 4 GW</t>
  </si>
  <si>
    <t>R. Urias 6/23, 4 R, 5 RBI, 3 HR, 2 BB, 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</si>
</sst>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.000"/>
    <numFmt numFmtId="165" formatCode="General_)"/>
    <numFmt numFmtId="166" formatCode=".0000"/>
    <numFmt numFmtId="167" formatCode="0.000"/>
    <numFmt numFmtId="168" formatCode="0.0%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8"/>
      <name val="Arial"/>
      <family val="2"/>
    </font>
    <font>
      <b/>
      <sz val="10"/>
      <color indexed="8"/>
      <name val="Arial"/>
      <family val="2"/>
    </font>
    <font>
      <b/>
      <sz val="16"/>
      <color theme="3" tint="0.39997558519241921"/>
      <name val="Arial"/>
      <family val="2"/>
    </font>
    <font>
      <b/>
      <sz val="16"/>
      <color theme="5" tint="-0.249977111117893"/>
      <name val="Arial"/>
      <family val="2"/>
    </font>
    <font>
      <b/>
      <sz val="10"/>
      <color theme="3" tint="0.39997558519241921"/>
      <name val="Arial"/>
      <family val="2"/>
    </font>
    <font>
      <b/>
      <sz val="10"/>
      <color theme="5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6" fillId="0" borderId="0"/>
    <xf numFmtId="165" fontId="5" fillId="0" borderId="0"/>
    <xf numFmtId="0" fontId="2" fillId="0" borderId="0"/>
    <xf numFmtId="165" fontId="5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</cellStyleXfs>
  <cellXfs count="685">
    <xf numFmtId="0" fontId="0" fillId="0" borderId="0" xfId="0"/>
    <xf numFmtId="0" fontId="0" fillId="0" borderId="0" xfId="0" applyAlignment="1">
      <alignment horizontal="center"/>
    </xf>
    <xf numFmtId="49" fontId="4" fillId="0" borderId="0" xfId="2" applyNumberFormat="1" applyFont="1" applyAlignment="1">
      <alignment horizontal="center"/>
    </xf>
    <xf numFmtId="49" fontId="4" fillId="0" borderId="0" xfId="2" applyNumberFormat="1" applyFont="1" applyAlignment="1">
      <alignment horizontal="right"/>
    </xf>
    <xf numFmtId="49" fontId="4" fillId="0" borderId="0" xfId="2" applyNumberFormat="1" applyFont="1" applyAlignment="1">
      <alignment horizontal="left"/>
    </xf>
    <xf numFmtId="0" fontId="3" fillId="0" borderId="0" xfId="2" applyNumberFormat="1" applyFont="1" applyAlignment="1">
      <alignment horizontal="center"/>
    </xf>
    <xf numFmtId="49" fontId="3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165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center"/>
    </xf>
    <xf numFmtId="165" fontId="4" fillId="0" borderId="0" xfId="2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2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9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1" fontId="2" fillId="0" borderId="0" xfId="3" quotePrefix="1" applyNumberFormat="1" applyAlignment="1">
      <alignment horizontal="left"/>
    </xf>
    <xf numFmtId="0" fontId="2" fillId="0" borderId="0" xfId="2" applyNumberFormat="1" applyFont="1" applyAlignment="1">
      <alignment horizontal="center"/>
    </xf>
    <xf numFmtId="49" fontId="2" fillId="0" borderId="0" xfId="2" applyNumberFormat="1" applyFont="1" applyAlignment="1">
      <alignment horizontal="left"/>
    </xf>
    <xf numFmtId="49" fontId="2" fillId="0" borderId="0" xfId="2" applyNumberFormat="1" applyFont="1" applyAlignment="1">
      <alignment horizontal="center"/>
    </xf>
    <xf numFmtId="49" fontId="2" fillId="0" borderId="0" xfId="2" applyNumberFormat="1" applyFont="1" applyAlignment="1">
      <alignment horizontal="right"/>
    </xf>
    <xf numFmtId="1" fontId="2" fillId="0" borderId="0" xfId="3" applyNumberFormat="1"/>
    <xf numFmtId="1" fontId="2" fillId="0" borderId="13" xfId="3" quotePrefix="1" applyNumberFormat="1" applyBorder="1" applyAlignment="1">
      <alignment horizontal="left"/>
    </xf>
    <xf numFmtId="49" fontId="2" fillId="0" borderId="0" xfId="2" applyNumberFormat="1" applyFont="1" applyAlignment="1">
      <alignment horizontal="centerContinuous"/>
    </xf>
    <xf numFmtId="0" fontId="2" fillId="0" borderId="6" xfId="3" applyBorder="1" applyAlignment="1">
      <alignment horizontal="center"/>
    </xf>
    <xf numFmtId="0" fontId="2" fillId="0" borderId="12" xfId="3" applyBorder="1" applyAlignment="1">
      <alignment horizontal="center"/>
    </xf>
    <xf numFmtId="0" fontId="2" fillId="0" borderId="5" xfId="3" applyBorder="1" applyAlignment="1">
      <alignment horizontal="center"/>
    </xf>
    <xf numFmtId="0" fontId="2" fillId="0" borderId="22" xfId="3" applyBorder="1" applyAlignment="1">
      <alignment horizontal="center"/>
    </xf>
    <xf numFmtId="0" fontId="2" fillId="0" borderId="23" xfId="3" applyBorder="1" applyAlignment="1">
      <alignment horizontal="center"/>
    </xf>
    <xf numFmtId="0" fontId="2" fillId="0" borderId="29" xfId="3" applyBorder="1" applyAlignment="1">
      <alignment horizontal="center"/>
    </xf>
    <xf numFmtId="1" fontId="2" fillId="0" borderId="7" xfId="3" applyNumberFormat="1" applyBorder="1"/>
    <xf numFmtId="1" fontId="2" fillId="0" borderId="16" xfId="3" quotePrefix="1" applyNumberFormat="1" applyBorder="1" applyAlignment="1">
      <alignment horizontal="left"/>
    </xf>
    <xf numFmtId="1" fontId="2" fillId="0" borderId="30" xfId="3" quotePrefix="1" applyNumberFormat="1" applyBorder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3" fillId="0" borderId="0" xfId="0" applyFont="1"/>
    <xf numFmtId="1" fontId="2" fillId="0" borderId="11" xfId="3" quotePrefix="1" applyNumberFormat="1" applyBorder="1" applyAlignment="1">
      <alignment horizontal="left"/>
    </xf>
    <xf numFmtId="1" fontId="2" fillId="0" borderId="18" xfId="3" applyNumberFormat="1" applyBorder="1" applyAlignment="1">
      <alignment horizontal="left"/>
    </xf>
    <xf numFmtId="1" fontId="2" fillId="0" borderId="0" xfId="3" applyNumberFormat="1" applyAlignment="1">
      <alignment horizontal="left"/>
    </xf>
    <xf numFmtId="1" fontId="2" fillId="0" borderId="18" xfId="3" quotePrefix="1" applyNumberFormat="1" applyBorder="1" applyAlignment="1">
      <alignment horizontal="left"/>
    </xf>
    <xf numFmtId="1" fontId="2" fillId="0" borderId="25" xfId="3" quotePrefix="1" applyNumberFormat="1" applyBorder="1" applyAlignment="1">
      <alignment horizontal="left"/>
    </xf>
    <xf numFmtId="1" fontId="2" fillId="0" borderId="7" xfId="3" quotePrefix="1" applyNumberFormat="1" applyBorder="1" applyAlignment="1">
      <alignment horizontal="left"/>
    </xf>
    <xf numFmtId="1" fontId="2" fillId="0" borderId="32" xfId="3" quotePrefix="1" applyNumberForma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5" xfId="3" applyBorder="1" applyAlignment="1">
      <alignment horizontal="centerContinuous"/>
    </xf>
    <xf numFmtId="0" fontId="2" fillId="0" borderId="0" xfId="3"/>
    <xf numFmtId="1" fontId="2" fillId="2" borderId="3" xfId="3" applyNumberFormat="1" applyFill="1" applyBorder="1" applyAlignment="1">
      <alignment horizontal="right"/>
    </xf>
    <xf numFmtId="1" fontId="2" fillId="2" borderId="7" xfId="3" applyNumberFormat="1" applyFill="1" applyBorder="1" applyAlignment="1">
      <alignment horizontal="left"/>
    </xf>
    <xf numFmtId="1" fontId="2" fillId="0" borderId="7" xfId="3" applyNumberFormat="1" applyBorder="1" applyAlignment="1">
      <alignment horizontal="left"/>
    </xf>
    <xf numFmtId="1" fontId="2" fillId="0" borderId="8" xfId="3" applyNumberFormat="1" applyBorder="1" applyAlignment="1">
      <alignment horizontal="left"/>
    </xf>
    <xf numFmtId="1" fontId="2" fillId="0" borderId="1" xfId="3" applyNumberFormat="1" applyBorder="1"/>
    <xf numFmtId="1" fontId="2" fillId="0" borderId="31" xfId="3" quotePrefix="1" applyNumberFormat="1" applyBorder="1" applyAlignment="1">
      <alignment horizontal="left"/>
    </xf>
    <xf numFmtId="1" fontId="2" fillId="0" borderId="3" xfId="3" applyNumberFormat="1" applyBorder="1"/>
    <xf numFmtId="1" fontId="2" fillId="0" borderId="6" xfId="3" applyNumberFormat="1" applyBorder="1"/>
    <xf numFmtId="1" fontId="2" fillId="2" borderId="0" xfId="3" applyNumberFormat="1" applyFill="1" applyAlignment="1">
      <alignment horizontal="right"/>
    </xf>
    <xf numFmtId="1" fontId="2" fillId="2" borderId="0" xfId="3" applyNumberFormat="1" applyFill="1" applyAlignment="1">
      <alignment horizontal="left"/>
    </xf>
    <xf numFmtId="1" fontId="2" fillId="0" borderId="9" xfId="3" applyNumberFormat="1" applyBorder="1" applyAlignment="1">
      <alignment horizontal="left"/>
    </xf>
    <xf numFmtId="1" fontId="2" fillId="0" borderId="10" xfId="3" applyNumberFormat="1" applyBorder="1"/>
    <xf numFmtId="1" fontId="2" fillId="0" borderId="12" xfId="3" applyNumberFormat="1" applyBorder="1"/>
    <xf numFmtId="1" fontId="2" fillId="0" borderId="13" xfId="3" applyNumberFormat="1" applyBorder="1" applyAlignment="1">
      <alignment horizontal="left"/>
    </xf>
    <xf numFmtId="1" fontId="2" fillId="0" borderId="13" xfId="3" applyNumberFormat="1" applyBorder="1"/>
    <xf numFmtId="1" fontId="2" fillId="2" borderId="13" xfId="3" applyNumberFormat="1" applyFill="1" applyBorder="1" applyAlignment="1">
      <alignment horizontal="right"/>
    </xf>
    <xf numFmtId="1" fontId="2" fillId="2" borderId="14" xfId="3" applyNumberFormat="1" applyFill="1" applyBorder="1" applyAlignment="1">
      <alignment horizontal="left"/>
    </xf>
    <xf numFmtId="1" fontId="2" fillId="0" borderId="15" xfId="3" applyNumberFormat="1" applyBorder="1"/>
    <xf numFmtId="1" fontId="2" fillId="0" borderId="16" xfId="3" applyNumberFormat="1" applyBorder="1"/>
    <xf numFmtId="1" fontId="2" fillId="0" borderId="14" xfId="3" applyNumberFormat="1" applyBorder="1" applyAlignment="1">
      <alignment horizontal="left"/>
    </xf>
    <xf numFmtId="0" fontId="2" fillId="0" borderId="24" xfId="3" applyBorder="1" applyAlignment="1">
      <alignment horizontal="center"/>
    </xf>
    <xf numFmtId="1" fontId="2" fillId="0" borderId="17" xfId="3" applyNumberFormat="1" applyBorder="1"/>
    <xf numFmtId="1" fontId="2" fillId="0" borderId="18" xfId="3" applyNumberFormat="1" applyBorder="1"/>
    <xf numFmtId="1" fontId="2" fillId="0" borderId="9" xfId="3" quotePrefix="1" applyNumberFormat="1" applyBorder="1" applyAlignment="1">
      <alignment horizontal="left"/>
    </xf>
    <xf numFmtId="1" fontId="2" fillId="0" borderId="19" xfId="3" applyNumberFormat="1" applyBorder="1"/>
    <xf numFmtId="1" fontId="2" fillId="0" borderId="11" xfId="3" applyNumberFormat="1" applyBorder="1" applyAlignment="1">
      <alignment horizontal="left"/>
    </xf>
    <xf numFmtId="1" fontId="2" fillId="0" borderId="20" xfId="3" applyNumberFormat="1" applyBorder="1"/>
    <xf numFmtId="1" fontId="2" fillId="0" borderId="21" xfId="3" applyNumberFormat="1" applyBorder="1"/>
    <xf numFmtId="1" fontId="2" fillId="2" borderId="13" xfId="3" applyNumberFormat="1" applyFill="1" applyBorder="1" applyAlignment="1">
      <alignment horizontal="left"/>
    </xf>
    <xf numFmtId="0" fontId="2" fillId="0" borderId="2" xfId="3" applyBorder="1" applyAlignment="1">
      <alignment horizontal="center"/>
    </xf>
    <xf numFmtId="1" fontId="2" fillId="0" borderId="5" xfId="3" applyNumberFormat="1" applyBorder="1"/>
    <xf numFmtId="1" fontId="2" fillId="0" borderId="22" xfId="3" applyNumberFormat="1" applyBorder="1" applyAlignment="1">
      <alignment horizontal="left"/>
    </xf>
    <xf numFmtId="1" fontId="2" fillId="0" borderId="22" xfId="3" applyNumberFormat="1" applyBorder="1"/>
    <xf numFmtId="1" fontId="2" fillId="0" borderId="23" xfId="3" applyNumberFormat="1" applyBorder="1" applyAlignment="1">
      <alignment horizontal="left"/>
    </xf>
    <xf numFmtId="0" fontId="2" fillId="0" borderId="0" xfId="3" applyAlignment="1">
      <alignment horizontal="left"/>
    </xf>
    <xf numFmtId="1" fontId="2" fillId="0" borderId="0" xfId="2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0" fontId="2" fillId="0" borderId="0" xfId="4" applyNumberFormat="1" applyFont="1" applyAlignment="1">
      <alignment horizontal="center"/>
    </xf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0" borderId="6" xfId="0" applyFont="1" applyBorder="1"/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9" xfId="0" applyBorder="1" applyAlignment="1">
      <alignment horizontal="center"/>
    </xf>
    <xf numFmtId="0" fontId="2" fillId="0" borderId="0" xfId="5" applyAlignment="1">
      <alignment horizontal="left"/>
    </xf>
    <xf numFmtId="0" fontId="7" fillId="0" borderId="12" xfId="0" applyFont="1" applyBorder="1"/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5" applyBorder="1" applyAlignment="1">
      <alignment horizontal="center"/>
    </xf>
    <xf numFmtId="0" fontId="2" fillId="0" borderId="13" xfId="5" applyBorder="1" applyAlignment="1">
      <alignment horizontal="left"/>
    </xf>
    <xf numFmtId="0" fontId="2" fillId="0" borderId="13" xfId="0" applyFont="1" applyBorder="1" applyAlignment="1">
      <alignment horizontal="left"/>
    </xf>
    <xf numFmtId="0" fontId="7" fillId="0" borderId="20" xfId="0" applyFont="1" applyBorder="1"/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3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9" xfId="0" applyNumberFormat="1" applyFont="1" applyBorder="1" applyAlignment="1">
      <alignment horizontal="center"/>
    </xf>
    <xf numFmtId="164" fontId="2" fillId="0" borderId="0" xfId="5" applyNumberFormat="1" applyAlignment="1">
      <alignment horizontal="left"/>
    </xf>
    <xf numFmtId="166" fontId="2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7" fillId="0" borderId="0" xfId="0" applyFont="1"/>
    <xf numFmtId="49" fontId="2" fillId="0" borderId="9" xfId="5" applyNumberForma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16" xfId="5" applyBorder="1" applyAlignment="1">
      <alignment horizontal="left"/>
    </xf>
    <xf numFmtId="49" fontId="2" fillId="0" borderId="26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0" fillId="0" borderId="16" xfId="0" applyBorder="1" applyAlignment="1">
      <alignment horizontal="left"/>
    </xf>
    <xf numFmtId="167" fontId="2" fillId="0" borderId="26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2" fontId="2" fillId="0" borderId="16" xfId="0" applyNumberFormat="1" applyFont="1" applyBorder="1" applyAlignment="1">
      <alignment horizontal="center"/>
    </xf>
    <xf numFmtId="167" fontId="2" fillId="0" borderId="14" xfId="0" applyNumberFormat="1" applyFont="1" applyBorder="1" applyAlignment="1">
      <alignment horizontal="center"/>
    </xf>
    <xf numFmtId="0" fontId="0" fillId="0" borderId="13" xfId="0" applyBorder="1"/>
    <xf numFmtId="2" fontId="0" fillId="0" borderId="14" xfId="0" applyNumberForma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8" fontId="2" fillId="0" borderId="27" xfId="0" applyNumberFormat="1" applyFont="1" applyBorder="1" applyAlignment="1">
      <alignment horizontal="center"/>
    </xf>
    <xf numFmtId="168" fontId="2" fillId="0" borderId="28" xfId="0" applyNumberFormat="1" applyFont="1" applyBorder="1" applyAlignment="1">
      <alignment horizontal="center"/>
    </xf>
    <xf numFmtId="168" fontId="2" fillId="0" borderId="42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8" fontId="2" fillId="0" borderId="53" xfId="0" applyNumberFormat="1" applyFont="1" applyBorder="1" applyAlignment="1">
      <alignment horizontal="center"/>
    </xf>
    <xf numFmtId="168" fontId="2" fillId="0" borderId="52" xfId="0" applyNumberFormat="1" applyFont="1" applyBorder="1" applyAlignment="1">
      <alignment horizontal="center"/>
    </xf>
    <xf numFmtId="168" fontId="2" fillId="0" borderId="50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47" xfId="5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64" fontId="2" fillId="0" borderId="54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8" fontId="2" fillId="0" borderId="19" xfId="0" applyNumberFormat="1" applyFont="1" applyBorder="1" applyAlignment="1">
      <alignment horizontal="center"/>
    </xf>
    <xf numFmtId="168" fontId="2" fillId="0" borderId="17" xfId="0" applyNumberFormat="1" applyFont="1" applyBorder="1" applyAlignment="1">
      <alignment horizontal="center"/>
    </xf>
    <xf numFmtId="168" fontId="2" fillId="0" borderId="57" xfId="0" applyNumberFormat="1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8" fontId="2" fillId="0" borderId="64" xfId="0" applyNumberFormat="1" applyFont="1" applyBorder="1" applyAlignment="1">
      <alignment horizontal="center"/>
    </xf>
    <xf numFmtId="168" fontId="2" fillId="0" borderId="63" xfId="0" applyNumberFormat="1" applyFont="1" applyBorder="1" applyAlignment="1">
      <alignment horizontal="center"/>
    </xf>
    <xf numFmtId="168" fontId="2" fillId="0" borderId="6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38" xfId="0" applyNumberFormat="1" applyFont="1" applyBorder="1" applyAlignment="1">
      <alignment horizontal="center"/>
    </xf>
    <xf numFmtId="168" fontId="3" fillId="0" borderId="37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2" borderId="65" xfId="0" applyFont="1" applyFill="1" applyBorder="1" applyAlignment="1">
      <alignment horizontal="center"/>
    </xf>
    <xf numFmtId="0" fontId="3" fillId="2" borderId="66" xfId="0" applyFont="1" applyFill="1" applyBorder="1" applyAlignment="1">
      <alignment horizontal="center"/>
    </xf>
    <xf numFmtId="0" fontId="3" fillId="2" borderId="6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68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167" fontId="2" fillId="0" borderId="28" xfId="0" applyNumberFormat="1" applyFont="1" applyBorder="1" applyAlignment="1">
      <alignment horizontal="center"/>
    </xf>
    <xf numFmtId="2" fontId="2" fillId="0" borderId="44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2" fillId="0" borderId="69" xfId="0" applyNumberFormat="1" applyFon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52" xfId="0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2" fontId="2" fillId="0" borderId="53" xfId="0" applyNumberFormat="1" applyFont="1" applyBorder="1" applyAlignment="1">
      <alignment horizontal="center"/>
    </xf>
    <xf numFmtId="2" fontId="2" fillId="0" borderId="47" xfId="0" applyNumberFormat="1" applyFont="1" applyBorder="1" applyAlignment="1">
      <alignment horizontal="center"/>
    </xf>
    <xf numFmtId="167" fontId="2" fillId="0" borderId="52" xfId="0" applyNumberFormat="1" applyFont="1" applyBorder="1" applyAlignment="1">
      <alignment horizontal="center"/>
    </xf>
    <xf numFmtId="2" fontId="2" fillId="0" borderId="49" xfId="0" applyNumberFormat="1" applyFont="1" applyBorder="1" applyAlignment="1">
      <alignment horizontal="center"/>
    </xf>
    <xf numFmtId="2" fontId="2" fillId="0" borderId="50" xfId="0" applyNumberFormat="1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7" fontId="2" fillId="0" borderId="15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59" xfId="0" applyNumberFormat="1" applyFont="1" applyBorder="1" applyAlignment="1">
      <alignment horizontal="center"/>
    </xf>
    <xf numFmtId="167" fontId="2" fillId="0" borderId="63" xfId="0" applyNumberFormat="1" applyFont="1" applyBorder="1" applyAlignment="1">
      <alignment horizontal="center"/>
    </xf>
    <xf numFmtId="2" fontId="2" fillId="0" borderId="54" xfId="0" applyNumberFormat="1" applyFont="1" applyBorder="1" applyAlignment="1">
      <alignment horizontal="center"/>
    </xf>
    <xf numFmtId="2" fontId="2" fillId="0" borderId="56" xfId="0" applyNumberFormat="1" applyFont="1" applyBorder="1" applyAlignment="1">
      <alignment horizontal="center"/>
    </xf>
    <xf numFmtId="2" fontId="2" fillId="0" borderId="57" xfId="0" applyNumberFormat="1" applyFont="1" applyBorder="1" applyAlignment="1">
      <alignment horizontal="center"/>
    </xf>
    <xf numFmtId="2" fontId="2" fillId="0" borderId="61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2" fontId="3" fillId="0" borderId="37" xfId="0" applyNumberFormat="1" applyFont="1" applyBorder="1" applyAlignment="1">
      <alignment horizontal="center"/>
    </xf>
    <xf numFmtId="0" fontId="0" fillId="0" borderId="7" xfId="0" applyBorder="1"/>
    <xf numFmtId="0" fontId="19" fillId="0" borderId="0" xfId="0" applyFont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2" fillId="0" borderId="71" xfId="0" applyNumberFormat="1" applyFont="1" applyBorder="1" applyAlignment="1">
      <alignment horizontal="center"/>
    </xf>
    <xf numFmtId="167" fontId="2" fillId="0" borderId="2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2" fontId="2" fillId="0" borderId="68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74" xfId="0" applyFont="1" applyFill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39" xfId="5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2" fillId="0" borderId="7" xfId="0" applyFont="1" applyBorder="1"/>
    <xf numFmtId="167" fontId="3" fillId="0" borderId="7" xfId="0" applyNumberFormat="1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2" fillId="0" borderId="40" xfId="5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68" fontId="2" fillId="0" borderId="34" xfId="0" applyNumberFormat="1" applyFont="1" applyBorder="1" applyAlignment="1">
      <alignment horizontal="center"/>
    </xf>
    <xf numFmtId="0" fontId="3" fillId="0" borderId="48" xfId="5" applyFont="1" applyBorder="1" applyAlignment="1">
      <alignment horizontal="right"/>
    </xf>
    <xf numFmtId="164" fontId="2" fillId="0" borderId="50" xfId="0" applyNumberFormat="1" applyFont="1" applyBorder="1" applyAlignment="1">
      <alignment horizontal="center"/>
    </xf>
    <xf numFmtId="168" fontId="2" fillId="0" borderId="78" xfId="0" applyNumberFormat="1" applyFont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8" fontId="2" fillId="0" borderId="79" xfId="0" applyNumberFormat="1" applyFont="1" applyBorder="1" applyAlignment="1">
      <alignment horizontal="center"/>
    </xf>
    <xf numFmtId="0" fontId="3" fillId="0" borderId="48" xfId="0" applyFont="1" applyBorder="1" applyAlignment="1">
      <alignment horizontal="right"/>
    </xf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3" fillId="0" borderId="24" xfId="5" applyFont="1" applyBorder="1" applyAlignment="1">
      <alignment horizontal="right"/>
    </xf>
    <xf numFmtId="2" fontId="2" fillId="0" borderId="51" xfId="0" applyNumberFormat="1" applyFont="1" applyBorder="1" applyAlignment="1">
      <alignment horizontal="center"/>
    </xf>
    <xf numFmtId="167" fontId="2" fillId="0" borderId="50" xfId="0" applyNumberFormat="1" applyFont="1" applyBorder="1" applyAlignment="1">
      <alignment horizontal="center"/>
    </xf>
    <xf numFmtId="2" fontId="2" fillId="0" borderId="52" xfId="0" applyNumberFormat="1" applyFont="1" applyBorder="1" applyAlignment="1">
      <alignment horizontal="center"/>
    </xf>
    <xf numFmtId="0" fontId="0" fillId="0" borderId="52" xfId="0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0" fillId="0" borderId="63" xfId="0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2" fontId="2" fillId="0" borderId="62" xfId="0" applyNumberFormat="1" applyFont="1" applyBorder="1" applyAlignment="1">
      <alignment horizontal="center"/>
    </xf>
    <xf numFmtId="167" fontId="2" fillId="0" borderId="61" xfId="0" applyNumberFormat="1" applyFont="1" applyBorder="1" applyAlignment="1">
      <alignment horizontal="center"/>
    </xf>
    <xf numFmtId="2" fontId="2" fillId="0" borderId="63" xfId="0" applyNumberFormat="1" applyFont="1" applyBorder="1" applyAlignment="1">
      <alignment horizontal="center"/>
    </xf>
    <xf numFmtId="2" fontId="2" fillId="0" borderId="60" xfId="0" applyNumberFormat="1" applyFont="1" applyBorder="1" applyAlignment="1">
      <alignment horizontal="center"/>
    </xf>
    <xf numFmtId="0" fontId="21" fillId="3" borderId="80" xfId="6" applyFont="1" applyFill="1" applyBorder="1" applyAlignment="1">
      <alignment horizontal="left"/>
    </xf>
    <xf numFmtId="0" fontId="22" fillId="0" borderId="81" xfId="7" applyFont="1" applyBorder="1"/>
    <xf numFmtId="0" fontId="22" fillId="0" borderId="81" xfId="7" applyFont="1" applyBorder="1" applyAlignment="1">
      <alignment horizontal="right"/>
    </xf>
    <xf numFmtId="164" fontId="22" fillId="0" borderId="81" xfId="7" applyNumberFormat="1" applyFont="1" applyBorder="1" applyAlignment="1">
      <alignment horizontal="right"/>
    </xf>
    <xf numFmtId="10" fontId="22" fillId="0" borderId="81" xfId="7" applyNumberFormat="1" applyFont="1" applyBorder="1" applyAlignment="1">
      <alignment horizontal="right"/>
    </xf>
    <xf numFmtId="0" fontId="23" fillId="0" borderId="0" xfId="0" applyFont="1"/>
    <xf numFmtId="0" fontId="22" fillId="0" borderId="81" xfId="8" applyFont="1" applyBorder="1"/>
    <xf numFmtId="0" fontId="22" fillId="0" borderId="81" xfId="8" applyFont="1" applyBorder="1" applyAlignment="1">
      <alignment horizontal="right"/>
    </xf>
    <xf numFmtId="164" fontId="22" fillId="0" borderId="81" xfId="8" applyNumberFormat="1" applyFont="1" applyBorder="1" applyAlignment="1">
      <alignment horizontal="right"/>
    </xf>
    <xf numFmtId="10" fontId="22" fillId="0" borderId="81" xfId="8" applyNumberFormat="1" applyFont="1" applyBorder="1" applyAlignment="1">
      <alignment horizontal="right"/>
    </xf>
    <xf numFmtId="0" fontId="22" fillId="3" borderId="80" xfId="9" applyFont="1" applyFill="1" applyBorder="1" applyAlignment="1">
      <alignment horizontal="left"/>
    </xf>
    <xf numFmtId="167" fontId="22" fillId="3" borderId="80" xfId="9" applyNumberFormat="1" applyFont="1" applyFill="1" applyBorder="1" applyAlignment="1">
      <alignment horizontal="left"/>
    </xf>
    <xf numFmtId="2" fontId="22" fillId="3" borderId="80" xfId="9" applyNumberFormat="1" applyFont="1" applyFill="1" applyBorder="1" applyAlignment="1">
      <alignment horizontal="left"/>
    </xf>
    <xf numFmtId="0" fontId="22" fillId="3" borderId="80" xfId="10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22" fillId="0" borderId="81" xfId="11" applyFont="1" applyBorder="1"/>
    <xf numFmtId="0" fontId="22" fillId="0" borderId="81" xfId="11" applyFont="1" applyBorder="1" applyAlignment="1">
      <alignment horizontal="right"/>
    </xf>
    <xf numFmtId="167" fontId="22" fillId="0" borderId="81" xfId="11" applyNumberFormat="1" applyFont="1" applyBorder="1" applyAlignment="1">
      <alignment horizontal="right"/>
    </xf>
    <xf numFmtId="2" fontId="22" fillId="0" borderId="81" xfId="11" applyNumberFormat="1" applyFont="1" applyBorder="1" applyAlignment="1">
      <alignment horizontal="right"/>
    </xf>
    <xf numFmtId="0" fontId="24" fillId="0" borderId="81" xfId="0" applyFont="1" applyBorder="1"/>
    <xf numFmtId="0" fontId="24" fillId="0" borderId="0" xfId="0" applyFont="1"/>
    <xf numFmtId="0" fontId="22" fillId="0" borderId="0" xfId="11" applyFont="1" applyAlignment="1">
      <alignment horizontal="right"/>
    </xf>
    <xf numFmtId="167" fontId="22" fillId="0" borderId="0" xfId="11" applyNumberFormat="1" applyFont="1" applyAlignment="1">
      <alignment horizontal="right"/>
    </xf>
    <xf numFmtId="2" fontId="22" fillId="0" borderId="0" xfId="11" applyNumberFormat="1" applyFont="1" applyAlignment="1">
      <alignment horizontal="right"/>
    </xf>
    <xf numFmtId="167" fontId="24" fillId="0" borderId="0" xfId="0" applyNumberFormat="1" applyFont="1"/>
    <xf numFmtId="2" fontId="24" fillId="0" borderId="0" xfId="0" applyNumberFormat="1" applyFont="1"/>
    <xf numFmtId="0" fontId="26" fillId="3" borderId="5" xfId="12" applyFont="1" applyFill="1" applyBorder="1" applyAlignment="1">
      <alignment horizontal="center"/>
    </xf>
    <xf numFmtId="0" fontId="26" fillId="3" borderId="2" xfId="12" applyFont="1" applyFill="1" applyBorder="1" applyAlignment="1">
      <alignment horizontal="center"/>
    </xf>
    <xf numFmtId="0" fontId="26" fillId="3" borderId="35" xfId="12" applyFont="1" applyFill="1" applyBorder="1" applyAlignment="1">
      <alignment horizontal="center"/>
    </xf>
    <xf numFmtId="0" fontId="26" fillId="3" borderId="36" xfId="12" applyFont="1" applyFill="1" applyBorder="1" applyAlignment="1">
      <alignment horizontal="center"/>
    </xf>
    <xf numFmtId="0" fontId="26" fillId="3" borderId="37" xfId="12" applyFont="1" applyFill="1" applyBorder="1" applyAlignment="1">
      <alignment horizontal="center"/>
    </xf>
    <xf numFmtId="0" fontId="14" fillId="0" borderId="20" xfId="12" applyBorder="1" applyAlignment="1">
      <alignment horizontal="center"/>
    </xf>
    <xf numFmtId="0" fontId="14" fillId="0" borderId="46" xfId="12" applyBorder="1" applyAlignment="1">
      <alignment horizontal="center"/>
    </xf>
    <xf numFmtId="0" fontId="14" fillId="0" borderId="44" xfId="12" applyBorder="1" applyAlignment="1">
      <alignment horizontal="center"/>
    </xf>
    <xf numFmtId="0" fontId="14" fillId="0" borderId="45" xfId="12" applyBorder="1" applyAlignment="1">
      <alignment horizontal="center"/>
    </xf>
    <xf numFmtId="0" fontId="14" fillId="0" borderId="69" xfId="12" applyBorder="1" applyAlignment="1">
      <alignment horizontal="center"/>
    </xf>
    <xf numFmtId="0" fontId="26" fillId="0" borderId="44" xfId="12" applyFont="1" applyBorder="1" applyAlignment="1">
      <alignment horizontal="center"/>
    </xf>
    <xf numFmtId="164" fontId="14" fillId="0" borderId="44" xfId="12" applyNumberFormat="1" applyBorder="1" applyAlignment="1">
      <alignment horizontal="center"/>
    </xf>
    <xf numFmtId="164" fontId="14" fillId="0" borderId="45" xfId="12" applyNumberFormat="1" applyBorder="1" applyAlignment="1">
      <alignment horizontal="center"/>
    </xf>
    <xf numFmtId="164" fontId="14" fillId="0" borderId="69" xfId="12" applyNumberFormat="1" applyBorder="1" applyAlignment="1">
      <alignment horizontal="center"/>
    </xf>
    <xf numFmtId="0" fontId="14" fillId="0" borderId="53" xfId="12" applyBorder="1" applyAlignment="1">
      <alignment horizontal="center"/>
    </xf>
    <xf numFmtId="0" fontId="14" fillId="0" borderId="48" xfId="12" applyBorder="1" applyAlignment="1">
      <alignment horizontal="center"/>
    </xf>
    <xf numFmtId="0" fontId="14" fillId="0" borderId="47" xfId="12" applyBorder="1" applyAlignment="1">
      <alignment horizontal="center"/>
    </xf>
    <xf numFmtId="0" fontId="14" fillId="0" borderId="49" xfId="12" applyBorder="1" applyAlignment="1">
      <alignment horizontal="center"/>
    </xf>
    <xf numFmtId="0" fontId="14" fillId="0" borderId="50" xfId="12" applyBorder="1" applyAlignment="1">
      <alignment horizontal="center"/>
    </xf>
    <xf numFmtId="164" fontId="14" fillId="0" borderId="47" xfId="12" applyNumberFormat="1" applyBorder="1" applyAlignment="1">
      <alignment horizontal="center"/>
    </xf>
    <xf numFmtId="164" fontId="14" fillId="0" borderId="49" xfId="12" applyNumberFormat="1" applyBorder="1" applyAlignment="1">
      <alignment horizontal="center"/>
    </xf>
    <xf numFmtId="164" fontId="14" fillId="0" borderId="50" xfId="12" applyNumberFormat="1" applyBorder="1" applyAlignment="1">
      <alignment horizontal="center"/>
    </xf>
    <xf numFmtId="0" fontId="26" fillId="0" borderId="50" xfId="12" applyFont="1" applyBorder="1" applyAlignment="1">
      <alignment horizontal="center"/>
    </xf>
    <xf numFmtId="0" fontId="26" fillId="0" borderId="49" xfId="12" applyFont="1" applyBorder="1" applyAlignment="1">
      <alignment horizontal="center"/>
    </xf>
    <xf numFmtId="0" fontId="26" fillId="0" borderId="47" xfId="12" applyFont="1" applyBorder="1" applyAlignment="1">
      <alignment horizontal="center"/>
    </xf>
    <xf numFmtId="164" fontId="26" fillId="0" borderId="47" xfId="12" applyNumberFormat="1" applyFont="1" applyBorder="1" applyAlignment="1">
      <alignment horizontal="center"/>
    </xf>
    <xf numFmtId="164" fontId="26" fillId="0" borderId="49" xfId="12" applyNumberFormat="1" applyFont="1" applyBorder="1" applyAlignment="1">
      <alignment horizontal="center"/>
    </xf>
    <xf numFmtId="164" fontId="26" fillId="0" borderId="50" xfId="12" applyNumberFormat="1" applyFont="1" applyBorder="1" applyAlignment="1">
      <alignment horizontal="center"/>
    </xf>
    <xf numFmtId="0" fontId="26" fillId="0" borderId="48" xfId="12" applyFont="1" applyBorder="1" applyAlignment="1">
      <alignment horizontal="center"/>
    </xf>
    <xf numFmtId="0" fontId="14" fillId="0" borderId="64" xfId="12" applyBorder="1" applyAlignment="1">
      <alignment horizontal="center"/>
    </xf>
    <xf numFmtId="0" fontId="14" fillId="0" borderId="58" xfId="12" applyBorder="1" applyAlignment="1">
      <alignment horizontal="center"/>
    </xf>
    <xf numFmtId="0" fontId="14" fillId="0" borderId="59" xfId="12" applyBorder="1" applyAlignment="1">
      <alignment horizontal="center"/>
    </xf>
    <xf numFmtId="0" fontId="14" fillId="0" borderId="60" xfId="12" applyBorder="1" applyAlignment="1">
      <alignment horizontal="center"/>
    </xf>
    <xf numFmtId="0" fontId="14" fillId="0" borderId="61" xfId="12" applyBorder="1" applyAlignment="1">
      <alignment horizontal="center"/>
    </xf>
    <xf numFmtId="164" fontId="14" fillId="0" borderId="59" xfId="12" applyNumberFormat="1" applyBorder="1" applyAlignment="1">
      <alignment horizontal="center"/>
    </xf>
    <xf numFmtId="164" fontId="14" fillId="0" borderId="60" xfId="12" applyNumberFormat="1" applyBorder="1" applyAlignment="1">
      <alignment horizontal="center"/>
    </xf>
    <xf numFmtId="164" fontId="14" fillId="0" borderId="61" xfId="12" applyNumberFormat="1" applyBorder="1" applyAlignment="1">
      <alignment horizontal="center"/>
    </xf>
    <xf numFmtId="0" fontId="26" fillId="3" borderId="2" xfId="13" applyFont="1" applyFill="1" applyBorder="1" applyAlignment="1">
      <alignment horizontal="center"/>
    </xf>
    <xf numFmtId="0" fontId="26" fillId="3" borderId="23" xfId="13" applyFont="1" applyFill="1" applyBorder="1" applyAlignment="1">
      <alignment horizontal="center"/>
    </xf>
    <xf numFmtId="0" fontId="26" fillId="3" borderId="35" xfId="13" applyFont="1" applyFill="1" applyBorder="1" applyAlignment="1">
      <alignment horizontal="center"/>
    </xf>
    <xf numFmtId="0" fontId="26" fillId="3" borderId="36" xfId="13" applyFont="1" applyFill="1" applyBorder="1" applyAlignment="1">
      <alignment horizontal="center"/>
    </xf>
    <xf numFmtId="0" fontId="26" fillId="3" borderId="37" xfId="13" applyFont="1" applyFill="1" applyBorder="1" applyAlignment="1">
      <alignment horizontal="center"/>
    </xf>
    <xf numFmtId="0" fontId="14" fillId="0" borderId="40" xfId="13" applyBorder="1" applyAlignment="1">
      <alignment horizontal="center"/>
    </xf>
    <xf numFmtId="0" fontId="14" fillId="0" borderId="33" xfId="13" applyBorder="1" applyAlignment="1">
      <alignment horizontal="center"/>
    </xf>
    <xf numFmtId="0" fontId="14" fillId="0" borderId="39" xfId="13" applyBorder="1" applyAlignment="1">
      <alignment horizontal="center"/>
    </xf>
    <xf numFmtId="0" fontId="14" fillId="0" borderId="41" xfId="13" applyBorder="1" applyAlignment="1">
      <alignment horizontal="center"/>
    </xf>
    <xf numFmtId="0" fontId="14" fillId="0" borderId="42" xfId="13" applyBorder="1" applyAlignment="1">
      <alignment horizontal="center"/>
    </xf>
    <xf numFmtId="2" fontId="14" fillId="0" borderId="39" xfId="13" applyNumberFormat="1" applyBorder="1" applyAlignment="1">
      <alignment horizontal="center"/>
    </xf>
    <xf numFmtId="167" fontId="14" fillId="0" borderId="42" xfId="13" applyNumberFormat="1" applyBorder="1" applyAlignment="1">
      <alignment horizontal="center"/>
    </xf>
    <xf numFmtId="0" fontId="14" fillId="0" borderId="48" xfId="13" applyBorder="1" applyAlignment="1">
      <alignment horizontal="center"/>
    </xf>
    <xf numFmtId="0" fontId="14" fillId="0" borderId="75" xfId="13" applyBorder="1" applyAlignment="1">
      <alignment horizontal="center"/>
    </xf>
    <xf numFmtId="0" fontId="14" fillId="0" borderId="47" xfId="13" applyBorder="1" applyAlignment="1">
      <alignment horizontal="center"/>
    </xf>
    <xf numFmtId="0" fontId="14" fillId="0" borderId="49" xfId="13" applyBorder="1" applyAlignment="1">
      <alignment horizontal="center"/>
    </xf>
    <xf numFmtId="0" fontId="14" fillId="0" borderId="50" xfId="13" applyBorder="1" applyAlignment="1">
      <alignment horizontal="center"/>
    </xf>
    <xf numFmtId="2" fontId="14" fillId="0" borderId="47" xfId="13" applyNumberFormat="1" applyBorder="1" applyAlignment="1">
      <alignment horizontal="center"/>
    </xf>
    <xf numFmtId="167" fontId="14" fillId="0" borderId="50" xfId="13" applyNumberFormat="1" applyBorder="1" applyAlignment="1">
      <alignment horizontal="center"/>
    </xf>
    <xf numFmtId="0" fontId="26" fillId="0" borderId="47" xfId="13" applyFont="1" applyBorder="1" applyAlignment="1">
      <alignment horizontal="center"/>
    </xf>
    <xf numFmtId="0" fontId="26" fillId="0" borderId="49" xfId="13" applyFont="1" applyBorder="1" applyAlignment="1">
      <alignment horizontal="center"/>
    </xf>
    <xf numFmtId="0" fontId="26" fillId="0" borderId="50" xfId="13" applyFont="1" applyBorder="1" applyAlignment="1">
      <alignment horizontal="center"/>
    </xf>
    <xf numFmtId="2" fontId="26" fillId="0" borderId="47" xfId="13" applyNumberFormat="1" applyFont="1" applyBorder="1" applyAlignment="1">
      <alignment horizontal="center"/>
    </xf>
    <xf numFmtId="0" fontId="14" fillId="0" borderId="46" xfId="13" applyBorder="1" applyAlignment="1">
      <alignment horizontal="center"/>
    </xf>
    <xf numFmtId="0" fontId="14" fillId="0" borderId="26" xfId="13" applyBorder="1" applyAlignment="1">
      <alignment horizontal="center"/>
    </xf>
    <xf numFmtId="0" fontId="14" fillId="0" borderId="44" xfId="13" applyBorder="1" applyAlignment="1">
      <alignment horizontal="center"/>
    </xf>
    <xf numFmtId="0" fontId="14" fillId="0" borderId="45" xfId="13" applyBorder="1" applyAlignment="1">
      <alignment horizontal="center"/>
    </xf>
    <xf numFmtId="0" fontId="14" fillId="0" borderId="69" xfId="13" applyBorder="1" applyAlignment="1">
      <alignment horizontal="center"/>
    </xf>
    <xf numFmtId="2" fontId="14" fillId="0" borderId="44" xfId="13" applyNumberFormat="1" applyBorder="1" applyAlignment="1">
      <alignment horizontal="center"/>
    </xf>
    <xf numFmtId="167" fontId="14" fillId="0" borderId="69" xfId="13" applyNumberFormat="1" applyBorder="1" applyAlignment="1">
      <alignment horizontal="center"/>
    </xf>
    <xf numFmtId="167" fontId="26" fillId="0" borderId="50" xfId="13" applyNumberFormat="1" applyFont="1" applyBorder="1" applyAlignment="1">
      <alignment horizontal="center"/>
    </xf>
    <xf numFmtId="0" fontId="14" fillId="0" borderId="58" xfId="13" applyBorder="1" applyAlignment="1">
      <alignment horizontal="center"/>
    </xf>
    <xf numFmtId="0" fontId="14" fillId="0" borderId="77" xfId="13" applyBorder="1" applyAlignment="1">
      <alignment horizontal="center"/>
    </xf>
    <xf numFmtId="0" fontId="14" fillId="0" borderId="59" xfId="13" applyBorder="1" applyAlignment="1">
      <alignment horizontal="center"/>
    </xf>
    <xf numFmtId="0" fontId="14" fillId="0" borderId="60" xfId="13" applyBorder="1" applyAlignment="1">
      <alignment horizontal="center"/>
    </xf>
    <xf numFmtId="0" fontId="14" fillId="0" borderId="61" xfId="13" applyBorder="1" applyAlignment="1">
      <alignment horizontal="center"/>
    </xf>
    <xf numFmtId="2" fontId="14" fillId="0" borderId="59" xfId="13" applyNumberFormat="1" applyBorder="1" applyAlignment="1">
      <alignment horizontal="center"/>
    </xf>
    <xf numFmtId="167" fontId="14" fillId="0" borderId="61" xfId="13" applyNumberFormat="1" applyBorder="1" applyAlignment="1">
      <alignment horizontal="center"/>
    </xf>
    <xf numFmtId="0" fontId="26" fillId="2" borderId="5" xfId="14" applyFont="1" applyFill="1" applyBorder="1" applyAlignment="1">
      <alignment horizontal="center"/>
    </xf>
    <xf numFmtId="0" fontId="26" fillId="2" borderId="82" xfId="14" applyFont="1" applyFill="1" applyBorder="1" applyAlignment="1">
      <alignment horizontal="center"/>
    </xf>
    <xf numFmtId="0" fontId="26" fillId="2" borderId="83" xfId="14" applyFont="1" applyFill="1" applyBorder="1" applyAlignment="1">
      <alignment horizontal="center"/>
    </xf>
    <xf numFmtId="0" fontId="26" fillId="2" borderId="84" xfId="14" applyFont="1" applyFill="1" applyBorder="1" applyAlignment="1">
      <alignment horizontal="center"/>
    </xf>
    <xf numFmtId="0" fontId="14" fillId="0" borderId="20" xfId="14" applyBorder="1" applyAlignment="1">
      <alignment horizontal="center"/>
    </xf>
    <xf numFmtId="0" fontId="14" fillId="0" borderId="44" xfId="14" applyBorder="1" applyAlignment="1">
      <alignment horizontal="center"/>
    </xf>
    <xf numFmtId="0" fontId="26" fillId="0" borderId="45" xfId="14" applyFont="1" applyBorder="1" applyAlignment="1">
      <alignment horizontal="center"/>
    </xf>
    <xf numFmtId="0" fontId="26" fillId="0" borderId="69" xfId="14" applyFont="1" applyBorder="1" applyAlignment="1">
      <alignment horizontal="center"/>
    </xf>
    <xf numFmtId="0" fontId="14" fillId="0" borderId="45" xfId="14" applyBorder="1" applyAlignment="1">
      <alignment horizontal="center"/>
    </xf>
    <xf numFmtId="0" fontId="26" fillId="0" borderId="44" xfId="14" applyFont="1" applyBorder="1" applyAlignment="1">
      <alignment horizontal="center"/>
    </xf>
    <xf numFmtId="0" fontId="14" fillId="0" borderId="69" xfId="14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45" xfId="0" applyNumberFormat="1" applyFont="1" applyBorder="1" applyAlignment="1">
      <alignment horizontal="center"/>
    </xf>
    <xf numFmtId="164" fontId="3" fillId="0" borderId="69" xfId="0" applyNumberFormat="1" applyFont="1" applyBorder="1" applyAlignment="1">
      <alignment horizontal="center"/>
    </xf>
    <xf numFmtId="0" fontId="14" fillId="0" borderId="53" xfId="14" applyBorder="1" applyAlignment="1">
      <alignment horizontal="center"/>
    </xf>
    <xf numFmtId="0" fontId="14" fillId="0" borderId="47" xfId="14" applyBorder="1" applyAlignment="1">
      <alignment horizontal="center"/>
    </xf>
    <xf numFmtId="0" fontId="14" fillId="0" borderId="49" xfId="14" applyBorder="1" applyAlignment="1">
      <alignment horizontal="center"/>
    </xf>
    <xf numFmtId="0" fontId="14" fillId="0" borderId="50" xfId="14" applyBorder="1" applyAlignment="1">
      <alignment horizontal="center"/>
    </xf>
    <xf numFmtId="0" fontId="26" fillId="0" borderId="50" xfId="14" applyFont="1" applyBorder="1" applyAlignment="1">
      <alignment horizontal="center"/>
    </xf>
    <xf numFmtId="0" fontId="26" fillId="0" borderId="47" xfId="14" applyFont="1" applyBorder="1" applyAlignment="1">
      <alignment horizontal="center"/>
    </xf>
    <xf numFmtId="0" fontId="26" fillId="0" borderId="49" xfId="14" applyFont="1" applyBorder="1" applyAlignment="1">
      <alignment horizontal="center"/>
    </xf>
    <xf numFmtId="0" fontId="14" fillId="0" borderId="64" xfId="14" applyBorder="1" applyAlignment="1">
      <alignment horizontal="center"/>
    </xf>
    <xf numFmtId="0" fontId="14" fillId="0" borderId="59" xfId="14" applyBorder="1" applyAlignment="1">
      <alignment horizontal="center"/>
    </xf>
    <xf numFmtId="0" fontId="14" fillId="0" borderId="60" xfId="14" applyBorder="1" applyAlignment="1">
      <alignment horizontal="center"/>
    </xf>
    <xf numFmtId="0" fontId="14" fillId="0" borderId="61" xfId="14" applyBorder="1" applyAlignment="1">
      <alignment horizontal="center"/>
    </xf>
    <xf numFmtId="164" fontId="2" fillId="0" borderId="57" xfId="0" applyNumberFormat="1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26" fillId="2" borderId="2" xfId="14" applyFont="1" applyFill="1" applyBorder="1" applyAlignment="1">
      <alignment horizontal="center"/>
    </xf>
    <xf numFmtId="0" fontId="26" fillId="2" borderId="85" xfId="14" applyFont="1" applyFill="1" applyBorder="1" applyAlignment="1">
      <alignment horizontal="center"/>
    </xf>
    <xf numFmtId="0" fontId="26" fillId="2" borderId="38" xfId="14" applyFont="1" applyFill="1" applyBorder="1" applyAlignment="1">
      <alignment horizontal="center"/>
    </xf>
    <xf numFmtId="0" fontId="26" fillId="2" borderId="35" xfId="14" applyFont="1" applyFill="1" applyBorder="1" applyAlignment="1">
      <alignment horizontal="center"/>
    </xf>
    <xf numFmtId="0" fontId="26" fillId="2" borderId="36" xfId="14" applyFont="1" applyFill="1" applyBorder="1" applyAlignment="1">
      <alignment horizontal="center"/>
    </xf>
    <xf numFmtId="0" fontId="26" fillId="2" borderId="37" xfId="14" applyFont="1" applyFill="1" applyBorder="1" applyAlignment="1">
      <alignment horizontal="center"/>
    </xf>
    <xf numFmtId="0" fontId="26" fillId="2" borderId="5" xfId="14" applyFont="1" applyFill="1" applyBorder="1" applyAlignment="1">
      <alignment horizontal="centerContinuous"/>
    </xf>
    <xf numFmtId="0" fontId="26" fillId="2" borderId="85" xfId="14" applyFont="1" applyFill="1" applyBorder="1" applyAlignment="1">
      <alignment horizontal="centerContinuous"/>
    </xf>
    <xf numFmtId="0" fontId="26" fillId="2" borderId="23" xfId="14" applyFont="1" applyFill="1" applyBorder="1" applyAlignment="1">
      <alignment horizontal="center"/>
    </xf>
    <xf numFmtId="0" fontId="3" fillId="2" borderId="85" xfId="0" applyFont="1" applyFill="1" applyBorder="1" applyAlignment="1">
      <alignment horizontal="center"/>
    </xf>
    <xf numFmtId="0" fontId="14" fillId="0" borderId="46" xfId="14" applyBorder="1" applyAlignment="1">
      <alignment horizontal="center"/>
    </xf>
    <xf numFmtId="0" fontId="14" fillId="0" borderId="25" xfId="14" applyBorder="1" applyAlignment="1">
      <alignment horizontal="center"/>
    </xf>
    <xf numFmtId="0" fontId="26" fillId="0" borderId="15" xfId="14" applyFont="1" applyBorder="1" applyAlignment="1">
      <alignment horizontal="center"/>
    </xf>
    <xf numFmtId="2" fontId="14" fillId="0" borderId="27" xfId="14" applyNumberFormat="1" applyBorder="1" applyAlignment="1">
      <alignment horizontal="centerContinuous" wrapText="1"/>
    </xf>
    <xf numFmtId="2" fontId="14" fillId="0" borderId="43" xfId="14" applyNumberFormat="1" applyBorder="1" applyAlignment="1">
      <alignment horizontal="centerContinuous" wrapText="1"/>
    </xf>
    <xf numFmtId="0" fontId="26" fillId="0" borderId="26" xfId="14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167" fontId="3" fillId="0" borderId="69" xfId="0" applyNumberFormat="1" applyFont="1" applyBorder="1" applyAlignment="1">
      <alignment horizontal="center"/>
    </xf>
    <xf numFmtId="0" fontId="14" fillId="0" borderId="48" xfId="14" applyBorder="1" applyAlignment="1">
      <alignment horizontal="center"/>
    </xf>
    <xf numFmtId="0" fontId="26" fillId="0" borderId="51" xfId="14" applyFont="1" applyBorder="1" applyAlignment="1">
      <alignment horizontal="center"/>
    </xf>
    <xf numFmtId="0" fontId="14" fillId="0" borderId="52" xfId="14" applyBorder="1" applyAlignment="1">
      <alignment horizontal="center"/>
    </xf>
    <xf numFmtId="2" fontId="14" fillId="0" borderId="53" xfId="14" applyNumberFormat="1" applyBorder="1" applyAlignment="1">
      <alignment horizontal="centerContinuous" wrapText="1"/>
    </xf>
    <xf numFmtId="2" fontId="14" fillId="0" borderId="51" xfId="14" applyNumberFormat="1" applyBorder="1" applyAlignment="1">
      <alignment horizontal="centerContinuous" wrapText="1"/>
    </xf>
    <xf numFmtId="0" fontId="14" fillId="0" borderId="75" xfId="14" applyBorder="1" applyAlignment="1">
      <alignment horizontal="center"/>
    </xf>
    <xf numFmtId="0" fontId="14" fillId="0" borderId="51" xfId="14" applyBorder="1" applyAlignment="1">
      <alignment horizontal="center"/>
    </xf>
    <xf numFmtId="0" fontId="26" fillId="0" borderId="48" xfId="14" applyFont="1" applyBorder="1" applyAlignment="1">
      <alignment horizontal="center"/>
    </xf>
    <xf numFmtId="2" fontId="14" fillId="0" borderId="53" xfId="14" applyNumberFormat="1" applyBorder="1" applyAlignment="1">
      <alignment horizontal="centerContinuous"/>
    </xf>
    <xf numFmtId="2" fontId="14" fillId="0" borderId="51" xfId="14" applyNumberFormat="1" applyBorder="1" applyAlignment="1">
      <alignment horizontal="centerContinuous"/>
    </xf>
    <xf numFmtId="0" fontId="14" fillId="0" borderId="58" xfId="14" applyBorder="1" applyAlignment="1">
      <alignment horizontal="center"/>
    </xf>
    <xf numFmtId="0" fontId="14" fillId="0" borderId="62" xfId="14" applyBorder="1" applyAlignment="1">
      <alignment horizontal="center"/>
    </xf>
    <xf numFmtId="0" fontId="14" fillId="0" borderId="63" xfId="14" applyBorder="1" applyAlignment="1">
      <alignment horizontal="center"/>
    </xf>
    <xf numFmtId="0" fontId="14" fillId="0" borderId="77" xfId="14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167" fontId="2" fillId="0" borderId="57" xfId="0" applyNumberFormat="1" applyFont="1" applyBorder="1" applyAlignment="1">
      <alignment horizontal="center"/>
    </xf>
    <xf numFmtId="49" fontId="3" fillId="0" borderId="12" xfId="2" applyNumberFormat="1" applyFont="1" applyBorder="1" applyAlignment="1">
      <alignment horizontal="center"/>
    </xf>
    <xf numFmtId="0" fontId="3" fillId="0" borderId="24" xfId="2" applyNumberFormat="1" applyFont="1" applyBorder="1" applyAlignment="1">
      <alignment horizontal="center"/>
    </xf>
    <xf numFmtId="0" fontId="3" fillId="0" borderId="32" xfId="2" applyNumberFormat="1" applyFont="1" applyBorder="1" applyAlignment="1">
      <alignment horizontal="center"/>
    </xf>
    <xf numFmtId="0" fontId="3" fillId="0" borderId="21" xfId="2" applyNumberFormat="1" applyFont="1" applyBorder="1" applyAlignment="1">
      <alignment horizontal="center"/>
    </xf>
    <xf numFmtId="0" fontId="3" fillId="0" borderId="71" xfId="2" applyNumberFormat="1" applyFont="1" applyBorder="1" applyAlignment="1">
      <alignment horizontal="center"/>
    </xf>
    <xf numFmtId="0" fontId="3" fillId="0" borderId="72" xfId="2" applyNumberFormat="1" applyFont="1" applyBorder="1" applyAlignment="1">
      <alignment horizontal="center"/>
    </xf>
    <xf numFmtId="0" fontId="3" fillId="0" borderId="68" xfId="2" applyNumberFormat="1" applyFont="1" applyBorder="1" applyAlignment="1">
      <alignment horizontal="center"/>
    </xf>
    <xf numFmtId="2" fontId="3" fillId="0" borderId="5" xfId="2" applyNumberFormat="1" applyFont="1" applyBorder="1" applyAlignment="1">
      <alignment horizontal="centerContinuous"/>
    </xf>
    <xf numFmtId="2" fontId="3" fillId="0" borderId="85" xfId="2" applyNumberFormat="1" applyFont="1" applyBorder="1" applyAlignment="1">
      <alignment horizontal="centerContinuous"/>
    </xf>
    <xf numFmtId="0" fontId="3" fillId="0" borderId="13" xfId="2" applyNumberFormat="1" applyFont="1" applyBorder="1" applyAlignment="1">
      <alignment horizontal="center"/>
    </xf>
    <xf numFmtId="167" fontId="3" fillId="0" borderId="37" xfId="0" applyNumberFormat="1" applyFont="1" applyBorder="1" applyAlignment="1">
      <alignment horizontal="center"/>
    </xf>
    <xf numFmtId="164" fontId="3" fillId="0" borderId="47" xfId="0" applyNumberFormat="1" applyFont="1" applyBorder="1" applyAlignment="1">
      <alignment horizontal="center"/>
    </xf>
    <xf numFmtId="164" fontId="3" fillId="0" borderId="49" xfId="0" applyNumberFormat="1" applyFont="1" applyBorder="1" applyAlignment="1">
      <alignment horizontal="center"/>
    </xf>
    <xf numFmtId="0" fontId="26" fillId="0" borderId="61" xfId="14" applyFont="1" applyBorder="1" applyAlignment="1">
      <alignment horizontal="center"/>
    </xf>
    <xf numFmtId="0" fontId="26" fillId="0" borderId="25" xfId="14" applyFont="1" applyBorder="1" applyAlignment="1">
      <alignment horizontal="center"/>
    </xf>
    <xf numFmtId="2" fontId="26" fillId="0" borderId="53" xfId="14" applyNumberFormat="1" applyFont="1" applyBorder="1" applyAlignment="1">
      <alignment horizontal="centerContinuous" wrapText="1"/>
    </xf>
    <xf numFmtId="2" fontId="26" fillId="0" borderId="51" xfId="14" applyNumberFormat="1" applyFont="1" applyBorder="1" applyAlignment="1">
      <alignment horizontal="centerContinuous" wrapText="1"/>
    </xf>
    <xf numFmtId="0" fontId="26" fillId="0" borderId="52" xfId="14" applyFont="1" applyBorder="1" applyAlignment="1">
      <alignment horizontal="center"/>
    </xf>
    <xf numFmtId="2" fontId="14" fillId="0" borderId="64" xfId="14" applyNumberFormat="1" applyBorder="1" applyAlignment="1">
      <alignment horizontal="centerContinuous" wrapText="1"/>
    </xf>
    <xf numFmtId="2" fontId="14" fillId="0" borderId="62" xfId="14" applyNumberFormat="1" applyBorder="1" applyAlignment="1">
      <alignment horizontal="centerContinuous" wrapText="1"/>
    </xf>
    <xf numFmtId="0" fontId="26" fillId="0" borderId="75" xfId="14" applyFont="1" applyBorder="1" applyAlignment="1">
      <alignment horizontal="center"/>
    </xf>
    <xf numFmtId="0" fontId="26" fillId="0" borderId="45" xfId="12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27" fillId="4" borderId="0" xfId="15" applyFont="1" applyFill="1" applyAlignment="1">
      <alignment horizontal="center"/>
    </xf>
    <xf numFmtId="0" fontId="2" fillId="4" borderId="0" xfId="15" applyFont="1" applyFill="1"/>
    <xf numFmtId="0" fontId="29" fillId="4" borderId="0" xfId="15" applyFont="1" applyFill="1" applyAlignment="1">
      <alignment horizontal="center"/>
    </xf>
    <xf numFmtId="0" fontId="30" fillId="4" borderId="0" xfId="15" applyFont="1" applyFill="1" applyAlignment="1">
      <alignment horizontal="center"/>
    </xf>
    <xf numFmtId="1" fontId="2" fillId="4" borderId="3" xfId="15" applyNumberFormat="1" applyFont="1" applyFill="1" applyBorder="1" applyAlignment="1">
      <alignment horizontal="center"/>
    </xf>
    <xf numFmtId="1" fontId="2" fillId="4" borderId="7" xfId="15" applyNumberFormat="1" applyFont="1" applyFill="1" applyBorder="1" applyAlignment="1">
      <alignment horizontal="center"/>
    </xf>
    <xf numFmtId="1" fontId="2" fillId="4" borderId="8" xfId="15" applyNumberFormat="1" applyFont="1" applyFill="1" applyBorder="1" applyAlignment="1">
      <alignment horizontal="center"/>
    </xf>
    <xf numFmtId="1" fontId="2" fillId="4" borderId="6" xfId="15" applyNumberFormat="1" applyFont="1" applyFill="1" applyBorder="1" applyAlignment="1">
      <alignment horizontal="center"/>
    </xf>
    <xf numFmtId="1" fontId="2" fillId="4" borderId="0" xfId="15" applyNumberFormat="1" applyFont="1" applyFill="1" applyAlignment="1">
      <alignment horizontal="center"/>
    </xf>
    <xf numFmtId="1" fontId="2" fillId="4" borderId="9" xfId="15" applyNumberFormat="1" applyFont="1" applyFill="1" applyBorder="1" applyAlignment="1">
      <alignment horizontal="center"/>
    </xf>
    <xf numFmtId="1" fontId="2" fillId="4" borderId="12" xfId="15" applyNumberFormat="1" applyFont="1" applyFill="1" applyBorder="1" applyAlignment="1">
      <alignment horizontal="center"/>
    </xf>
    <xf numFmtId="1" fontId="2" fillId="4" borderId="13" xfId="15" applyNumberFormat="1" applyFont="1" applyFill="1" applyBorder="1" applyAlignment="1">
      <alignment horizontal="center"/>
    </xf>
    <xf numFmtId="1" fontId="2" fillId="4" borderId="14" xfId="15" applyNumberFormat="1" applyFont="1" applyFill="1" applyBorder="1" applyAlignment="1">
      <alignment horizontal="center"/>
    </xf>
    <xf numFmtId="1" fontId="31" fillId="4" borderId="9" xfId="15" applyNumberFormat="1" applyFont="1" applyFill="1" applyBorder="1" applyAlignment="1">
      <alignment horizontal="center"/>
    </xf>
    <xf numFmtId="1" fontId="3" fillId="4" borderId="0" xfId="15" applyNumberFormat="1" applyFont="1" applyFill="1" applyAlignment="1">
      <alignment horizontal="center"/>
    </xf>
    <xf numFmtId="0" fontId="2" fillId="4" borderId="0" xfId="15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29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49" fontId="2" fillId="4" borderId="0" xfId="15" applyNumberFormat="1" applyFont="1" applyFill="1" applyAlignment="1">
      <alignment horizontal="center"/>
    </xf>
    <xf numFmtId="1" fontId="2" fillId="4" borderId="7" xfId="15" quotePrefix="1" applyNumberFormat="1" applyFont="1" applyFill="1" applyBorder="1"/>
    <xf numFmtId="1" fontId="2" fillId="4" borderId="7" xfId="15" quotePrefix="1" applyNumberFormat="1" applyFont="1" applyFill="1" applyBorder="1" applyAlignment="1">
      <alignment horizontal="left"/>
    </xf>
    <xf numFmtId="1" fontId="2" fillId="4" borderId="0" xfId="15" applyNumberFormat="1" applyFont="1" applyFill="1"/>
    <xf numFmtId="1" fontId="2" fillId="4" borderId="0" xfId="15" applyNumberFormat="1" applyFont="1" applyFill="1" applyAlignment="1">
      <alignment horizontal="left"/>
    </xf>
    <xf numFmtId="1" fontId="2" fillId="4" borderId="0" xfId="15" quotePrefix="1" applyNumberFormat="1" applyFont="1" applyFill="1"/>
    <xf numFmtId="1" fontId="3" fillId="4" borderId="12" xfId="15" applyNumberFormat="1" applyFont="1" applyFill="1" applyBorder="1" applyAlignment="1">
      <alignment horizontal="center"/>
    </xf>
    <xf numFmtId="1" fontId="3" fillId="4" borderId="14" xfId="15" applyNumberFormat="1" applyFont="1" applyFill="1" applyBorder="1" applyAlignment="1">
      <alignment horizontal="center"/>
    </xf>
    <xf numFmtId="1" fontId="2" fillId="4" borderId="7" xfId="15" applyNumberFormat="1" applyFont="1" applyFill="1" applyBorder="1" applyAlignment="1">
      <alignment horizontal="left"/>
    </xf>
    <xf numFmtId="1" fontId="2" fillId="4" borderId="0" xfId="15" quotePrefix="1" applyNumberFormat="1" applyFont="1" applyFill="1" applyAlignment="1">
      <alignment horizontal="left"/>
    </xf>
    <xf numFmtId="1" fontId="2" fillId="4" borderId="7" xfId="15" applyNumberFormat="1" applyFont="1" applyFill="1" applyBorder="1"/>
    <xf numFmtId="1" fontId="31" fillId="4" borderId="3" xfId="15" applyNumberFormat="1" applyFont="1" applyFill="1" applyBorder="1" applyAlignment="1">
      <alignment horizontal="center"/>
    </xf>
    <xf numFmtId="1" fontId="31" fillId="4" borderId="6" xfId="15" applyNumberFormat="1" applyFont="1" applyFill="1" applyBorder="1" applyAlignment="1">
      <alignment horizontal="center"/>
    </xf>
    <xf numFmtId="0" fontId="14" fillId="0" borderId="15" xfId="14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68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2" fillId="0" borderId="32" xfId="0" applyNumberFormat="1" applyFont="1" applyBorder="1" applyAlignment="1">
      <alignment horizontal="center"/>
    </xf>
    <xf numFmtId="167" fontId="2" fillId="0" borderId="68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72" xfId="0" applyNumberFormat="1" applyFont="1" applyBorder="1" applyAlignment="1">
      <alignment horizontal="center"/>
    </xf>
    <xf numFmtId="0" fontId="22" fillId="0" borderId="0" xfId="8" applyFont="1" applyAlignment="1">
      <alignment horizontal="right"/>
    </xf>
    <xf numFmtId="164" fontId="22" fillId="0" borderId="0" xfId="8" applyNumberFormat="1" applyFont="1" applyAlignment="1">
      <alignment horizontal="right"/>
    </xf>
    <xf numFmtId="10" fontId="22" fillId="0" borderId="0" xfId="8" applyNumberFormat="1" applyFont="1" applyAlignment="1">
      <alignment horizontal="right"/>
    </xf>
    <xf numFmtId="166" fontId="2" fillId="0" borderId="14" xfId="0" applyNumberFormat="1" applyFont="1" applyBorder="1" applyAlignment="1">
      <alignment horizontal="center"/>
    </xf>
    <xf numFmtId="0" fontId="2" fillId="0" borderId="0" xfId="2" applyNumberFormat="1" applyFont="1" applyAlignment="1">
      <alignment horizontal="left"/>
    </xf>
    <xf numFmtId="0" fontId="2" fillId="0" borderId="0" xfId="2" applyNumberFormat="1" applyFont="1" applyAlignment="1">
      <alignment horizontal="right"/>
    </xf>
    <xf numFmtId="2" fontId="26" fillId="0" borderId="53" xfId="14" applyNumberFormat="1" applyFont="1" applyBorder="1" applyAlignment="1">
      <alignment horizontal="centerContinuous"/>
    </xf>
    <xf numFmtId="2" fontId="26" fillId="0" borderId="51" xfId="14" applyNumberFormat="1" applyFont="1" applyBorder="1" applyAlignment="1">
      <alignment horizontal="centerContinuous"/>
    </xf>
    <xf numFmtId="164" fontId="3" fillId="0" borderId="44" xfId="0" applyNumberFormat="1" applyFont="1" applyBorder="1" applyAlignment="1">
      <alignment horizontal="center"/>
    </xf>
    <xf numFmtId="2" fontId="26" fillId="0" borderId="27" xfId="14" applyNumberFormat="1" applyFont="1" applyBorder="1" applyAlignment="1">
      <alignment horizontal="centerContinuous"/>
    </xf>
    <xf numFmtId="2" fontId="26" fillId="0" borderId="43" xfId="14" applyNumberFormat="1" applyFont="1" applyBorder="1" applyAlignment="1">
      <alignment horizontal="centerContinuous"/>
    </xf>
    <xf numFmtId="0" fontId="14" fillId="0" borderId="26" xfId="14" applyBorder="1" applyAlignment="1">
      <alignment horizontal="center"/>
    </xf>
    <xf numFmtId="2" fontId="2" fillId="0" borderId="43" xfId="0" applyNumberFormat="1" applyFont="1" applyBorder="1" applyAlignment="1">
      <alignment horizontal="center"/>
    </xf>
    <xf numFmtId="167" fontId="2" fillId="0" borderId="42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2" fontId="2" fillId="0" borderId="41" xfId="0" applyNumberFormat="1" applyFont="1" applyBorder="1" applyAlignment="1">
      <alignment horizontal="center"/>
    </xf>
    <xf numFmtId="0" fontId="3" fillId="0" borderId="58" xfId="0" applyFont="1" applyBorder="1" applyAlignment="1">
      <alignment horizontal="right"/>
    </xf>
    <xf numFmtId="0" fontId="14" fillId="0" borderId="12" xfId="12" applyBorder="1" applyAlignment="1">
      <alignment horizontal="center"/>
    </xf>
    <xf numFmtId="0" fontId="14" fillId="0" borderId="24" xfId="12" applyBorder="1" applyAlignment="1">
      <alignment horizontal="center"/>
    </xf>
    <xf numFmtId="0" fontId="14" fillId="0" borderId="71" xfId="12" applyBorder="1" applyAlignment="1">
      <alignment horizontal="center"/>
    </xf>
    <xf numFmtId="0" fontId="14" fillId="0" borderId="72" xfId="12" applyBorder="1" applyAlignment="1">
      <alignment horizontal="center"/>
    </xf>
    <xf numFmtId="0" fontId="14" fillId="0" borderId="68" xfId="12" applyBorder="1" applyAlignment="1">
      <alignment horizontal="center"/>
    </xf>
    <xf numFmtId="164" fontId="14" fillId="0" borderId="71" xfId="12" applyNumberFormat="1" applyBorder="1" applyAlignment="1">
      <alignment horizontal="center"/>
    </xf>
    <xf numFmtId="164" fontId="14" fillId="0" borderId="72" xfId="12" applyNumberFormat="1" applyBorder="1" applyAlignment="1">
      <alignment horizontal="center"/>
    </xf>
    <xf numFmtId="164" fontId="14" fillId="0" borderId="68" xfId="12" applyNumberFormat="1" applyBorder="1" applyAlignment="1">
      <alignment horizontal="center"/>
    </xf>
    <xf numFmtId="0" fontId="26" fillId="0" borderId="48" xfId="13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8" fillId="4" borderId="0" xfId="15" applyFont="1" applyFill="1" applyAlignment="1">
      <alignment horizontal="center"/>
    </xf>
    <xf numFmtId="0" fontId="30" fillId="4" borderId="13" xfId="15" applyFont="1" applyFill="1" applyBorder="1" applyAlignment="1">
      <alignment horizontal="center"/>
    </xf>
    <xf numFmtId="1" fontId="3" fillId="4" borderId="13" xfId="15" applyNumberFormat="1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15" applyFont="1" applyFill="1" applyAlignment="1">
      <alignment horizontal="center"/>
    </xf>
    <xf numFmtId="0" fontId="2" fillId="0" borderId="3" xfId="3" applyBorder="1" applyAlignment="1">
      <alignment horizontal="center"/>
    </xf>
    <xf numFmtId="0" fontId="2" fillId="0" borderId="8" xfId="3" applyBorder="1" applyAlignment="1">
      <alignment horizontal="center"/>
    </xf>
    <xf numFmtId="0" fontId="2" fillId="0" borderId="7" xfId="3" applyBorder="1" applyAlignment="1">
      <alignment horizontal="center"/>
    </xf>
    <xf numFmtId="49" fontId="6" fillId="0" borderId="0" xfId="2" applyNumberFormat="1" applyFont="1" applyAlignment="1">
      <alignment horizontal="center"/>
    </xf>
    <xf numFmtId="0" fontId="11" fillId="0" borderId="0" xfId="2" applyNumberFormat="1" applyFont="1" applyAlignment="1">
      <alignment horizontal="center"/>
    </xf>
    <xf numFmtId="0" fontId="9" fillId="0" borderId="0" xfId="2" applyNumberFormat="1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5" fillId="0" borderId="13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168" fontId="17" fillId="0" borderId="53" xfId="0" applyNumberFormat="1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164" fontId="17" fillId="0" borderId="44" xfId="0" applyNumberFormat="1" applyFont="1" applyBorder="1" applyAlignment="1">
      <alignment horizontal="center"/>
    </xf>
    <xf numFmtId="164" fontId="17" fillId="0" borderId="52" xfId="0" applyNumberFormat="1" applyFont="1" applyBorder="1" applyAlignment="1">
      <alignment horizontal="center"/>
    </xf>
    <xf numFmtId="164" fontId="17" fillId="0" borderId="49" xfId="0" applyNumberFormat="1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4" fontId="17" fillId="0" borderId="48" xfId="0" applyNumberFormat="1" applyFont="1" applyBorder="1" applyAlignment="1">
      <alignment horizontal="center"/>
    </xf>
    <xf numFmtId="2" fontId="17" fillId="0" borderId="53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2" fontId="17" fillId="0" borderId="47" xfId="0" applyNumberFormat="1" applyFont="1" applyBorder="1" applyAlignment="1">
      <alignment horizontal="center"/>
    </xf>
    <xf numFmtId="2" fontId="17" fillId="0" borderId="44" xfId="0" applyNumberFormat="1" applyFont="1" applyBorder="1" applyAlignment="1">
      <alignment horizontal="center"/>
    </xf>
    <xf numFmtId="2" fontId="17" fillId="0" borderId="49" xfId="0" applyNumberFormat="1" applyFont="1" applyBorder="1" applyAlignment="1">
      <alignment horizontal="center"/>
    </xf>
    <xf numFmtId="2" fontId="17" fillId="0" borderId="50" xfId="0" applyNumberFormat="1" applyFont="1" applyBorder="1" applyAlignment="1">
      <alignment horizontal="center"/>
    </xf>
    <xf numFmtId="167" fontId="17" fillId="0" borderId="52" xfId="0" applyNumberFormat="1" applyFont="1" applyBorder="1" applyAlignment="1">
      <alignment horizontal="center"/>
    </xf>
    <xf numFmtId="168" fontId="17" fillId="0" borderId="52" xfId="0" applyNumberFormat="1" applyFont="1" applyBorder="1" applyAlignment="1">
      <alignment horizontal="center"/>
    </xf>
    <xf numFmtId="168" fontId="17" fillId="0" borderId="50" xfId="0" applyNumberFormat="1" applyFont="1" applyBorder="1" applyAlignment="1">
      <alignment horizontal="center"/>
    </xf>
  </cellXfs>
  <cellStyles count="16">
    <cellStyle name="Normal" xfId="0" builtinId="0"/>
    <cellStyle name="Normal 2" xfId="1" xr:uid="{00000000-0005-0000-0000-000001000000}"/>
    <cellStyle name="Normal 2 2" xfId="15" xr:uid="{09D5F7FF-F6D6-410D-A036-98CBF04F4F7A}"/>
    <cellStyle name="Normal_40" xfId="5" xr:uid="{FF1D85FF-59A7-43F2-83CA-71323C003ADE}"/>
    <cellStyle name="Normal_94MLB" xfId="2" xr:uid="{00000000-0005-0000-0000-000003000000}"/>
    <cellStyle name="Normal_Hit H" xfId="7" xr:uid="{1C824E42-ABB6-446E-A24F-FC511A75FC94}"/>
    <cellStyle name="Normal_Hit R" xfId="8" xr:uid="{89513590-4AD0-4515-BD33-E3A51068A2BF}"/>
    <cellStyle name="Normal_MLB Teams" xfId="3" xr:uid="{00000000-0005-0000-0000-000006000000}"/>
    <cellStyle name="Normal_Pitch 2" xfId="10" xr:uid="{E35F9E30-11B7-40E2-BADA-87CFD619D229}"/>
    <cellStyle name="Normal_Pitch H" xfId="11" xr:uid="{A49AB461-BF0C-4C1B-8F77-6FA164E96D33}"/>
    <cellStyle name="Normal_Sheet1" xfId="12" xr:uid="{E6B83227-EA1D-4EA9-BE39-9CA7D00FCA78}"/>
    <cellStyle name="Normal_Sheet1_1" xfId="6" xr:uid="{26CF1D7F-B26E-40AF-988E-93339564C9EB}"/>
    <cellStyle name="Normal_Sheet2" xfId="13" xr:uid="{2E3A2D1C-B97B-45F8-90D6-D1764F7BFA67}"/>
    <cellStyle name="Normal_Sheet2_1" xfId="9" xr:uid="{43FD6453-8302-4F0E-A950-7B478B6161BF}"/>
    <cellStyle name="Normal_stats" xfId="4" xr:uid="{00000000-0005-0000-0000-00000E000000}"/>
    <cellStyle name="Normal_UMBL '04" xfId="14" xr:uid="{C442D270-7F5F-4F0B-AFBD-57146DEEAF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zoomScaleNormal="100" workbookViewId="0">
      <selection sqref="A1:C1"/>
    </sheetView>
  </sheetViews>
  <sheetFormatPr defaultColWidth="9.140625" defaultRowHeight="12.75" x14ac:dyDescent="0.2"/>
  <cols>
    <col min="1" max="1" width="32" bestFit="1" customWidth="1"/>
    <col min="2" max="2" width="28.42578125" bestFit="1" customWidth="1"/>
    <col min="3" max="3" width="31.7109375" bestFit="1" customWidth="1"/>
  </cols>
  <sheetData>
    <row r="1" spans="1:4" ht="20.25" x14ac:dyDescent="0.3">
      <c r="A1" s="637" t="s">
        <v>104</v>
      </c>
      <c r="B1" s="637"/>
      <c r="C1" s="637"/>
    </row>
    <row r="2" spans="1:4" ht="15.75" x14ac:dyDescent="0.25">
      <c r="A2" s="71" t="s">
        <v>0</v>
      </c>
      <c r="B2" s="71"/>
      <c r="C2" s="71" t="s">
        <v>1</v>
      </c>
    </row>
    <row r="3" spans="1:4" ht="15.75" thickBot="1" x14ac:dyDescent="0.25">
      <c r="A3" s="44" t="s">
        <v>2</v>
      </c>
      <c r="B3" s="44" t="s">
        <v>3</v>
      </c>
      <c r="C3" s="44" t="s">
        <v>4</v>
      </c>
    </row>
    <row r="4" spans="1:4" x14ac:dyDescent="0.2">
      <c r="A4" s="72" t="s">
        <v>5</v>
      </c>
      <c r="B4" s="72" t="s">
        <v>105</v>
      </c>
      <c r="C4" s="72" t="s">
        <v>148</v>
      </c>
      <c r="D4" s="72"/>
    </row>
    <row r="5" spans="1:4" x14ac:dyDescent="0.2">
      <c r="A5" s="43" t="s">
        <v>6</v>
      </c>
      <c r="B5" s="43" t="s">
        <v>41</v>
      </c>
      <c r="C5" s="43" t="s">
        <v>131</v>
      </c>
    </row>
    <row r="6" spans="1:4" x14ac:dyDescent="0.2">
      <c r="A6" s="43" t="s">
        <v>109</v>
      </c>
      <c r="B6" s="43" t="s">
        <v>121</v>
      </c>
      <c r="C6" s="43" t="s">
        <v>132</v>
      </c>
    </row>
    <row r="7" spans="1:4" x14ac:dyDescent="0.2">
      <c r="A7" s="43" t="s">
        <v>7</v>
      </c>
      <c r="B7" s="43" t="s">
        <v>43</v>
      </c>
      <c r="C7" s="43" t="s">
        <v>133</v>
      </c>
    </row>
    <row r="8" spans="1:4" x14ac:dyDescent="0.2">
      <c r="A8" s="72" t="s">
        <v>8</v>
      </c>
      <c r="C8" s="72" t="s">
        <v>9</v>
      </c>
    </row>
    <row r="9" spans="1:4" x14ac:dyDescent="0.2">
      <c r="A9" s="43" t="s">
        <v>10</v>
      </c>
      <c r="B9" s="72"/>
      <c r="C9" s="43" t="s">
        <v>11</v>
      </c>
    </row>
    <row r="10" spans="1:4" x14ac:dyDescent="0.2">
      <c r="A10" s="43" t="s">
        <v>110</v>
      </c>
      <c r="B10" s="43"/>
      <c r="C10" s="43" t="s">
        <v>117</v>
      </c>
    </row>
    <row r="11" spans="1:4" x14ac:dyDescent="0.2">
      <c r="A11" s="43" t="s">
        <v>12</v>
      </c>
      <c r="B11" s="43"/>
      <c r="C11" s="43" t="s">
        <v>13</v>
      </c>
    </row>
    <row r="12" spans="1:4" x14ac:dyDescent="0.2">
      <c r="A12" s="72" t="s">
        <v>14</v>
      </c>
      <c r="C12" s="72" t="s">
        <v>15</v>
      </c>
    </row>
    <row r="13" spans="1:4" x14ac:dyDescent="0.2">
      <c r="A13" s="43" t="s">
        <v>16</v>
      </c>
      <c r="B13" s="72"/>
      <c r="C13" s="43" t="s">
        <v>106</v>
      </c>
    </row>
    <row r="14" spans="1:4" x14ac:dyDescent="0.2">
      <c r="A14" s="43" t="s">
        <v>111</v>
      </c>
      <c r="B14" s="43"/>
      <c r="C14" s="43" t="s">
        <v>107</v>
      </c>
    </row>
    <row r="15" spans="1:4" x14ac:dyDescent="0.2">
      <c r="A15" s="43" t="s">
        <v>17</v>
      </c>
      <c r="B15" s="43"/>
      <c r="C15" s="43" t="s">
        <v>108</v>
      </c>
    </row>
    <row r="16" spans="1:4" x14ac:dyDescent="0.2">
      <c r="A16" s="72" t="s">
        <v>18</v>
      </c>
      <c r="C16" s="72" t="s">
        <v>19</v>
      </c>
    </row>
    <row r="17" spans="1:4" x14ac:dyDescent="0.2">
      <c r="A17" s="43" t="s">
        <v>20</v>
      </c>
      <c r="B17" s="72"/>
      <c r="C17" s="43" t="s">
        <v>21</v>
      </c>
    </row>
    <row r="18" spans="1:4" x14ac:dyDescent="0.2">
      <c r="A18" s="43" t="s">
        <v>22</v>
      </c>
      <c r="B18" s="638"/>
      <c r="C18" s="43" t="s">
        <v>116</v>
      </c>
      <c r="D18" s="73"/>
    </row>
    <row r="19" spans="1:4" x14ac:dyDescent="0.2">
      <c r="A19" s="43" t="s">
        <v>23</v>
      </c>
      <c r="B19" s="638"/>
      <c r="C19" s="43" t="s">
        <v>24</v>
      </c>
      <c r="D19" s="73"/>
    </row>
    <row r="20" spans="1:4" ht="15.75" thickBot="1" x14ac:dyDescent="0.25">
      <c r="A20" s="44" t="s">
        <v>25</v>
      </c>
      <c r="B20" s="638"/>
      <c r="C20" s="44" t="s">
        <v>26</v>
      </c>
      <c r="D20" s="73"/>
    </row>
    <row r="21" spans="1:4" x14ac:dyDescent="0.2">
      <c r="A21" s="72" t="s">
        <v>27</v>
      </c>
      <c r="C21" s="72" t="s">
        <v>33</v>
      </c>
    </row>
    <row r="22" spans="1:4" x14ac:dyDescent="0.2">
      <c r="A22" s="43" t="s">
        <v>28</v>
      </c>
      <c r="B22" s="72"/>
      <c r="C22" s="43" t="s">
        <v>35</v>
      </c>
    </row>
    <row r="23" spans="1:4" x14ac:dyDescent="0.2">
      <c r="A23" s="43" t="s">
        <v>112</v>
      </c>
      <c r="C23" s="43" t="s">
        <v>114</v>
      </c>
    </row>
    <row r="24" spans="1:4" x14ac:dyDescent="0.2">
      <c r="A24" s="43" t="s">
        <v>30</v>
      </c>
      <c r="B24" s="72"/>
      <c r="C24" s="43" t="s">
        <v>37</v>
      </c>
    </row>
    <row r="25" spans="1:4" x14ac:dyDescent="0.2">
      <c r="A25" s="72" t="s">
        <v>32</v>
      </c>
      <c r="B25" s="129"/>
      <c r="C25" s="72" t="s">
        <v>149</v>
      </c>
    </row>
    <row r="26" spans="1:4" x14ac:dyDescent="0.2">
      <c r="A26" s="43" t="s">
        <v>34</v>
      </c>
      <c r="B26" s="43"/>
      <c r="C26" s="43" t="s">
        <v>136</v>
      </c>
    </row>
    <row r="27" spans="1:4" x14ac:dyDescent="0.2">
      <c r="A27" s="43" t="s">
        <v>240</v>
      </c>
      <c r="B27" s="43"/>
      <c r="C27" s="43" t="s">
        <v>107</v>
      </c>
    </row>
    <row r="28" spans="1:4" x14ac:dyDescent="0.2">
      <c r="A28" s="43" t="s">
        <v>36</v>
      </c>
      <c r="B28" s="43"/>
      <c r="C28" s="43" t="s">
        <v>108</v>
      </c>
    </row>
    <row r="29" spans="1:4" x14ac:dyDescent="0.2">
      <c r="A29" s="43" t="s">
        <v>38</v>
      </c>
      <c r="B29" s="43"/>
      <c r="C29" s="43" t="s">
        <v>141</v>
      </c>
    </row>
    <row r="30" spans="1:4" x14ac:dyDescent="0.2">
      <c r="A30" s="43" t="s">
        <v>140</v>
      </c>
      <c r="B30" s="43"/>
      <c r="C30" s="43" t="s">
        <v>120</v>
      </c>
    </row>
    <row r="31" spans="1:4" x14ac:dyDescent="0.2">
      <c r="A31" s="72" t="s">
        <v>39</v>
      </c>
      <c r="B31" s="129"/>
      <c r="C31" s="72" t="s">
        <v>165</v>
      </c>
    </row>
    <row r="32" spans="1:4" x14ac:dyDescent="0.2">
      <c r="A32" s="43" t="s">
        <v>40</v>
      </c>
      <c r="B32" s="43"/>
      <c r="C32" s="43" t="s">
        <v>29</v>
      </c>
    </row>
    <row r="33" spans="1:3" x14ac:dyDescent="0.2">
      <c r="A33" s="43" t="s">
        <v>113</v>
      </c>
      <c r="B33" s="43"/>
      <c r="C33" s="43" t="s">
        <v>115</v>
      </c>
    </row>
    <row r="34" spans="1:3" x14ac:dyDescent="0.2">
      <c r="A34" s="43" t="s">
        <v>42</v>
      </c>
      <c r="B34" s="43"/>
      <c r="C34" s="43" t="s">
        <v>31</v>
      </c>
    </row>
    <row r="35" spans="1:3" x14ac:dyDescent="0.2">
      <c r="A35" s="72" t="s">
        <v>44</v>
      </c>
      <c r="C35" s="72" t="s">
        <v>127</v>
      </c>
    </row>
    <row r="36" spans="1:3" x14ac:dyDescent="0.2">
      <c r="A36" s="43" t="s">
        <v>45</v>
      </c>
      <c r="C36" s="43" t="s">
        <v>138</v>
      </c>
    </row>
    <row r="37" spans="1:3" x14ac:dyDescent="0.2">
      <c r="A37" s="43" t="s">
        <v>46</v>
      </c>
      <c r="C37" s="43" t="s">
        <v>139</v>
      </c>
    </row>
    <row r="38" spans="1:3" x14ac:dyDescent="0.2">
      <c r="A38" s="43" t="s">
        <v>47</v>
      </c>
      <c r="C38" s="43" t="s">
        <v>129</v>
      </c>
    </row>
    <row r="39" spans="1:3" x14ac:dyDescent="0.2">
      <c r="C39" s="43" t="s">
        <v>137</v>
      </c>
    </row>
    <row r="40" spans="1:3" ht="15" x14ac:dyDescent="0.2">
      <c r="B40" s="74"/>
      <c r="C40" s="43" t="s">
        <v>126</v>
      </c>
    </row>
    <row r="47" spans="1:3" ht="15" x14ac:dyDescent="0.2">
      <c r="A47" s="74"/>
    </row>
  </sheetData>
  <mergeCells count="2">
    <mergeCell ref="A1:C1"/>
    <mergeCell ref="B18:B20"/>
  </mergeCells>
  <printOptions horizontalCentered="1"/>
  <pageMargins left="0.75" right="0.75" top="1" bottom="1" header="0.5" footer="0.5"/>
  <pageSetup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3D017-A584-479F-9657-5568461934B7}">
  <sheetPr>
    <pageSetUpPr fitToPage="1"/>
  </sheetPr>
  <dimension ref="A1:AF70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9.570312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bestFit="1" customWidth="1"/>
    <col min="6" max="6" width="4.140625" style="1" customWidth="1"/>
    <col min="7" max="7" width="4" style="1" customWidth="1"/>
    <col min="8" max="8" width="3.28515625" style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32" ht="30" x14ac:dyDescent="0.4">
      <c r="A1" s="659" t="s">
        <v>2012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ht="13.5" thickBot="1" x14ac:dyDescent="0.25">
      <c r="A4" s="311" t="s">
        <v>613</v>
      </c>
      <c r="B4" s="56" t="s">
        <v>2011</v>
      </c>
      <c r="C4" s="57"/>
      <c r="D4" s="57"/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customFormat="1" x14ac:dyDescent="0.2">
      <c r="A6" s="199" t="s">
        <v>361</v>
      </c>
      <c r="B6" s="200">
        <v>159</v>
      </c>
      <c r="C6" s="199">
        <v>570</v>
      </c>
      <c r="D6" s="201">
        <v>72</v>
      </c>
      <c r="E6" s="201">
        <v>145</v>
      </c>
      <c r="F6" s="202">
        <v>51</v>
      </c>
      <c r="G6" s="199">
        <v>44</v>
      </c>
      <c r="H6" s="201">
        <v>1</v>
      </c>
      <c r="I6" s="202">
        <v>12</v>
      </c>
      <c r="J6" s="199">
        <v>50</v>
      </c>
      <c r="K6" s="202">
        <v>105</v>
      </c>
      <c r="L6" s="199">
        <v>4</v>
      </c>
      <c r="M6" s="202">
        <v>5</v>
      </c>
      <c r="N6" s="203">
        <v>5</v>
      </c>
      <c r="O6" s="202">
        <v>22</v>
      </c>
      <c r="P6" s="204">
        <v>0.25440000000000002</v>
      </c>
      <c r="Q6" s="205">
        <v>0.33800000000000002</v>
      </c>
      <c r="R6" s="206">
        <v>0.3982</v>
      </c>
      <c r="S6" s="205">
        <v>0.73629999999999995</v>
      </c>
      <c r="T6" s="200">
        <v>642</v>
      </c>
      <c r="U6" s="207">
        <v>0.44440000000000002</v>
      </c>
      <c r="V6" s="208">
        <v>7.7899999999999997E-2</v>
      </c>
      <c r="W6" s="209">
        <v>0.1636</v>
      </c>
      <c r="X6" s="210">
        <v>17</v>
      </c>
      <c r="Y6" s="139"/>
      <c r="Z6" s="1"/>
      <c r="AA6" s="1"/>
      <c r="AB6" s="1"/>
      <c r="AC6" s="1"/>
      <c r="AD6" s="1"/>
    </row>
    <row r="7" spans="1:32" customFormat="1" x14ac:dyDescent="0.2">
      <c r="A7" s="211" t="s">
        <v>614</v>
      </c>
      <c r="B7" s="212">
        <v>146</v>
      </c>
      <c r="C7" s="211">
        <v>405</v>
      </c>
      <c r="D7" s="213">
        <v>34</v>
      </c>
      <c r="E7" s="213">
        <v>103</v>
      </c>
      <c r="F7" s="214">
        <v>33</v>
      </c>
      <c r="G7" s="211">
        <v>21</v>
      </c>
      <c r="H7" s="213">
        <v>0</v>
      </c>
      <c r="I7" s="214">
        <v>7</v>
      </c>
      <c r="J7" s="211">
        <v>16</v>
      </c>
      <c r="K7" s="214">
        <v>101</v>
      </c>
      <c r="L7" s="211">
        <v>2</v>
      </c>
      <c r="M7" s="214">
        <v>1</v>
      </c>
      <c r="N7" s="215">
        <v>4</v>
      </c>
      <c r="O7" s="214">
        <v>5</v>
      </c>
      <c r="P7" s="216">
        <v>0.25430000000000003</v>
      </c>
      <c r="Q7" s="217">
        <v>0.29110000000000003</v>
      </c>
      <c r="R7" s="218">
        <v>0.35799999999999998</v>
      </c>
      <c r="S7" s="217">
        <v>0.64910000000000001</v>
      </c>
      <c r="T7" s="212">
        <v>426</v>
      </c>
      <c r="U7" s="219">
        <v>0.66669999999999996</v>
      </c>
      <c r="V7" s="220">
        <v>3.7600000000000001E-2</v>
      </c>
      <c r="W7" s="221">
        <v>0.23710000000000001</v>
      </c>
      <c r="X7" s="212">
        <v>96</v>
      </c>
      <c r="Y7" s="139"/>
      <c r="Z7" s="1"/>
      <c r="AA7" s="1"/>
      <c r="AB7" s="1"/>
      <c r="AC7" s="1"/>
      <c r="AD7" s="222"/>
      <c r="AE7" s="1"/>
      <c r="AF7" s="1"/>
    </row>
    <row r="8" spans="1:32" x14ac:dyDescent="0.2">
      <c r="A8" s="211" t="s">
        <v>616</v>
      </c>
      <c r="B8" s="212">
        <v>160</v>
      </c>
      <c r="C8" s="211">
        <v>539</v>
      </c>
      <c r="D8" s="213">
        <v>57</v>
      </c>
      <c r="E8" s="213">
        <v>135</v>
      </c>
      <c r="F8" s="214">
        <v>70</v>
      </c>
      <c r="G8" s="211">
        <v>45</v>
      </c>
      <c r="H8" s="213">
        <v>1</v>
      </c>
      <c r="I8" s="214">
        <v>17</v>
      </c>
      <c r="J8" s="211">
        <v>36</v>
      </c>
      <c r="K8" s="214">
        <v>80</v>
      </c>
      <c r="L8" s="211">
        <v>4</v>
      </c>
      <c r="M8" s="214">
        <v>2</v>
      </c>
      <c r="N8" s="215">
        <v>13</v>
      </c>
      <c r="O8" s="214">
        <v>3</v>
      </c>
      <c r="P8" s="216">
        <v>0.2505</v>
      </c>
      <c r="Q8" s="217">
        <v>0.30099999999999999</v>
      </c>
      <c r="R8" s="218">
        <v>0.43230000000000002</v>
      </c>
      <c r="S8" s="217">
        <v>0.73329999999999995</v>
      </c>
      <c r="T8" s="212">
        <v>578</v>
      </c>
      <c r="U8" s="219">
        <v>0.66669999999999996</v>
      </c>
      <c r="V8" s="220">
        <v>6.2300000000000001E-2</v>
      </c>
      <c r="W8" s="221">
        <v>0.1384</v>
      </c>
      <c r="X8" s="212">
        <v>15</v>
      </c>
      <c r="Y8" s="139"/>
    </row>
    <row r="9" spans="1:32" x14ac:dyDescent="0.2">
      <c r="A9" s="211" t="s">
        <v>615</v>
      </c>
      <c r="B9" s="212">
        <v>150</v>
      </c>
      <c r="C9" s="211">
        <v>465</v>
      </c>
      <c r="D9" s="213">
        <v>64</v>
      </c>
      <c r="E9" s="213">
        <v>111</v>
      </c>
      <c r="F9" s="214">
        <v>87</v>
      </c>
      <c r="G9" s="211">
        <v>21</v>
      </c>
      <c r="H9" s="213">
        <v>0</v>
      </c>
      <c r="I9" s="214">
        <v>30</v>
      </c>
      <c r="J9" s="211">
        <v>37</v>
      </c>
      <c r="K9" s="214">
        <v>118</v>
      </c>
      <c r="L9" s="211">
        <v>2</v>
      </c>
      <c r="M9" s="214">
        <v>2</v>
      </c>
      <c r="N9" s="215">
        <v>9</v>
      </c>
      <c r="O9" s="214">
        <v>4</v>
      </c>
      <c r="P9" s="216">
        <v>0.2387</v>
      </c>
      <c r="Q9" s="217">
        <v>0.3004</v>
      </c>
      <c r="R9" s="218">
        <v>0.47739999999999999</v>
      </c>
      <c r="S9" s="217">
        <v>0.77780000000000005</v>
      </c>
      <c r="T9" s="212">
        <v>506</v>
      </c>
      <c r="U9" s="219">
        <v>0.5</v>
      </c>
      <c r="V9" s="220">
        <v>7.3099999999999998E-2</v>
      </c>
      <c r="W9" s="221">
        <v>0.23319999999999999</v>
      </c>
      <c r="X9" s="212">
        <v>10</v>
      </c>
      <c r="Y9" s="139"/>
      <c r="AD9" s="222"/>
    </row>
    <row r="10" spans="1:32" customFormat="1" x14ac:dyDescent="0.2">
      <c r="A10" s="211" t="s">
        <v>289</v>
      </c>
      <c r="B10" s="212">
        <v>161</v>
      </c>
      <c r="C10" s="663">
        <v>657</v>
      </c>
      <c r="D10" s="213">
        <v>91</v>
      </c>
      <c r="E10" s="213">
        <v>149</v>
      </c>
      <c r="F10" s="214">
        <v>80</v>
      </c>
      <c r="G10" s="211">
        <v>32</v>
      </c>
      <c r="H10" s="213">
        <v>10</v>
      </c>
      <c r="I10" s="214">
        <v>25</v>
      </c>
      <c r="J10" s="211">
        <v>34</v>
      </c>
      <c r="K10" s="214">
        <v>178</v>
      </c>
      <c r="L10" s="211">
        <v>28</v>
      </c>
      <c r="M10" s="214">
        <v>4</v>
      </c>
      <c r="N10" s="215">
        <v>9</v>
      </c>
      <c r="O10" s="214">
        <v>1</v>
      </c>
      <c r="P10" s="216">
        <v>0.2268</v>
      </c>
      <c r="Q10" s="217">
        <v>0.26590000000000003</v>
      </c>
      <c r="R10" s="218">
        <v>0.42009999999999997</v>
      </c>
      <c r="S10" s="217">
        <v>0.68600000000000005</v>
      </c>
      <c r="T10" s="212">
        <v>692</v>
      </c>
      <c r="U10" s="219">
        <v>0.875</v>
      </c>
      <c r="V10" s="220">
        <v>4.9099999999999998E-2</v>
      </c>
      <c r="W10" s="221">
        <v>0.25719999999999998</v>
      </c>
      <c r="X10" s="212">
        <v>14</v>
      </c>
      <c r="Y10" s="139"/>
      <c r="Z10" s="1"/>
      <c r="AA10" s="1"/>
      <c r="AB10" s="1"/>
      <c r="AC10" s="1"/>
      <c r="AD10" s="1"/>
    </row>
    <row r="11" spans="1:32" customFormat="1" x14ac:dyDescent="0.2">
      <c r="A11" s="211" t="s">
        <v>621</v>
      </c>
      <c r="B11" s="212">
        <v>161</v>
      </c>
      <c r="C11" s="211">
        <v>547</v>
      </c>
      <c r="D11" s="213">
        <v>63</v>
      </c>
      <c r="E11" s="213">
        <v>123</v>
      </c>
      <c r="F11" s="214">
        <v>79</v>
      </c>
      <c r="G11" s="211">
        <v>34</v>
      </c>
      <c r="H11" s="213">
        <v>0</v>
      </c>
      <c r="I11" s="214">
        <v>29</v>
      </c>
      <c r="J11" s="211">
        <v>52</v>
      </c>
      <c r="K11" s="214">
        <v>115</v>
      </c>
      <c r="L11" s="211">
        <v>8</v>
      </c>
      <c r="M11" s="214">
        <v>2</v>
      </c>
      <c r="N11" s="215">
        <v>10</v>
      </c>
      <c r="O11" s="214">
        <v>2</v>
      </c>
      <c r="P11" s="216">
        <v>0.22489999999999999</v>
      </c>
      <c r="Q11" s="217">
        <v>0.29449999999999998</v>
      </c>
      <c r="R11" s="218">
        <v>0.4461</v>
      </c>
      <c r="S11" s="217">
        <v>0.74060000000000004</v>
      </c>
      <c r="T11" s="212">
        <v>601</v>
      </c>
      <c r="U11" s="219">
        <v>0.8</v>
      </c>
      <c r="V11" s="220">
        <v>8.6499999999999994E-2</v>
      </c>
      <c r="W11" s="221">
        <v>0.1913</v>
      </c>
      <c r="X11" s="212">
        <v>16</v>
      </c>
      <c r="Y11" s="139"/>
      <c r="Z11" s="1"/>
      <c r="AA11" s="1"/>
      <c r="AB11" s="1"/>
      <c r="AC11" s="1"/>
      <c r="AD11" s="1"/>
    </row>
    <row r="12" spans="1:32" x14ac:dyDescent="0.2">
      <c r="A12" s="211" t="s">
        <v>618</v>
      </c>
      <c r="B12" s="212">
        <v>106</v>
      </c>
      <c r="C12" s="211">
        <v>211</v>
      </c>
      <c r="D12" s="213">
        <v>34</v>
      </c>
      <c r="E12" s="213">
        <v>45</v>
      </c>
      <c r="F12" s="214">
        <v>16</v>
      </c>
      <c r="G12" s="211">
        <v>11</v>
      </c>
      <c r="H12" s="213">
        <v>3</v>
      </c>
      <c r="I12" s="214">
        <v>4</v>
      </c>
      <c r="J12" s="211">
        <v>17</v>
      </c>
      <c r="K12" s="214">
        <v>48</v>
      </c>
      <c r="L12" s="211">
        <v>7</v>
      </c>
      <c r="M12" s="214">
        <v>1</v>
      </c>
      <c r="N12" s="215">
        <v>0</v>
      </c>
      <c r="O12" s="214">
        <v>3</v>
      </c>
      <c r="P12" s="216">
        <v>0.21329999999999999</v>
      </c>
      <c r="Q12" s="217">
        <v>0.28139999999999998</v>
      </c>
      <c r="R12" s="218">
        <v>0.35070000000000001</v>
      </c>
      <c r="S12" s="217">
        <v>0.6321</v>
      </c>
      <c r="T12" s="212">
        <v>231</v>
      </c>
      <c r="U12" s="219">
        <v>0.875</v>
      </c>
      <c r="V12" s="220">
        <v>7.3599999999999999E-2</v>
      </c>
      <c r="W12" s="221">
        <v>0.20780000000000001</v>
      </c>
      <c r="X12" s="212">
        <v>38</v>
      </c>
      <c r="Y12" s="139"/>
    </row>
    <row r="13" spans="1:32" x14ac:dyDescent="0.2">
      <c r="A13" s="211" t="s">
        <v>619</v>
      </c>
      <c r="B13" s="212">
        <v>157</v>
      </c>
      <c r="C13" s="211">
        <v>466</v>
      </c>
      <c r="D13" s="213">
        <v>52</v>
      </c>
      <c r="E13" s="213">
        <v>98</v>
      </c>
      <c r="F13" s="214">
        <v>26</v>
      </c>
      <c r="G13" s="211">
        <v>9</v>
      </c>
      <c r="H13" s="213">
        <v>1</v>
      </c>
      <c r="I13" s="214">
        <v>11</v>
      </c>
      <c r="J13" s="211">
        <v>35</v>
      </c>
      <c r="K13" s="214">
        <v>77</v>
      </c>
      <c r="L13" s="211">
        <v>11</v>
      </c>
      <c r="M13" s="214">
        <v>2</v>
      </c>
      <c r="N13" s="215">
        <v>2</v>
      </c>
      <c r="O13" s="214">
        <v>4</v>
      </c>
      <c r="P13" s="216">
        <v>0.21029999999999999</v>
      </c>
      <c r="Q13" s="217">
        <v>0.27129999999999999</v>
      </c>
      <c r="R13" s="218">
        <v>0.30470000000000003</v>
      </c>
      <c r="S13" s="217">
        <v>0.57599999999999996</v>
      </c>
      <c r="T13" s="212">
        <v>505</v>
      </c>
      <c r="U13" s="219">
        <v>0.84619999999999995</v>
      </c>
      <c r="V13" s="220">
        <v>6.93E-2</v>
      </c>
      <c r="W13" s="221">
        <v>0.1525</v>
      </c>
      <c r="X13" s="212">
        <v>14</v>
      </c>
      <c r="Y13" s="139"/>
      <c r="AA13" s="188"/>
      <c r="AB13" s="188"/>
      <c r="AC13" s="188"/>
      <c r="AD13" s="188"/>
    </row>
    <row r="14" spans="1:32" x14ac:dyDescent="0.2">
      <c r="A14" s="211" t="s">
        <v>617</v>
      </c>
      <c r="B14" s="212">
        <v>131</v>
      </c>
      <c r="C14" s="211">
        <v>433</v>
      </c>
      <c r="D14" s="213">
        <v>48</v>
      </c>
      <c r="E14" s="213">
        <v>91</v>
      </c>
      <c r="F14" s="214">
        <v>55</v>
      </c>
      <c r="G14" s="211">
        <v>26</v>
      </c>
      <c r="H14" s="213">
        <v>1</v>
      </c>
      <c r="I14" s="214">
        <v>15</v>
      </c>
      <c r="J14" s="211">
        <v>35</v>
      </c>
      <c r="K14" s="214">
        <v>108</v>
      </c>
      <c r="L14" s="211">
        <v>1</v>
      </c>
      <c r="M14" s="214">
        <v>0</v>
      </c>
      <c r="N14" s="215">
        <v>12</v>
      </c>
      <c r="O14" s="214">
        <v>9</v>
      </c>
      <c r="P14" s="216">
        <v>0.2102</v>
      </c>
      <c r="Q14" s="217">
        <v>0.28299999999999997</v>
      </c>
      <c r="R14" s="218">
        <v>0.37880000000000003</v>
      </c>
      <c r="S14" s="217">
        <v>0.66180000000000005</v>
      </c>
      <c r="T14" s="212">
        <v>477</v>
      </c>
      <c r="U14" s="219">
        <v>1</v>
      </c>
      <c r="V14" s="220">
        <v>7.3400000000000007E-2</v>
      </c>
      <c r="W14" s="221">
        <v>0.22639999999999999</v>
      </c>
      <c r="X14" s="212">
        <v>43</v>
      </c>
      <c r="Y14" s="139"/>
    </row>
    <row r="15" spans="1:32" x14ac:dyDescent="0.2">
      <c r="A15" s="211" t="s">
        <v>1008</v>
      </c>
      <c r="B15" s="212">
        <v>65</v>
      </c>
      <c r="C15" s="211">
        <v>159</v>
      </c>
      <c r="D15" s="213">
        <v>18</v>
      </c>
      <c r="E15" s="213">
        <v>32</v>
      </c>
      <c r="F15" s="214">
        <v>28</v>
      </c>
      <c r="G15" s="211">
        <v>7</v>
      </c>
      <c r="H15" s="213">
        <v>2</v>
      </c>
      <c r="I15" s="214">
        <v>11</v>
      </c>
      <c r="J15" s="211">
        <v>13</v>
      </c>
      <c r="K15" s="214">
        <v>54</v>
      </c>
      <c r="L15" s="211">
        <v>0</v>
      </c>
      <c r="M15" s="214">
        <v>1</v>
      </c>
      <c r="N15" s="215">
        <v>3</v>
      </c>
      <c r="O15" s="214">
        <v>6</v>
      </c>
      <c r="P15" s="216">
        <v>0.20130000000000001</v>
      </c>
      <c r="Q15" s="217">
        <v>0.28649999999999998</v>
      </c>
      <c r="R15" s="218">
        <v>0.47799999999999998</v>
      </c>
      <c r="S15" s="217">
        <v>0.76449999999999996</v>
      </c>
      <c r="T15" s="212">
        <v>178</v>
      </c>
      <c r="U15" s="219">
        <v>0</v>
      </c>
      <c r="V15" s="220">
        <v>7.2999999999999995E-2</v>
      </c>
      <c r="W15" s="221">
        <v>0.3034</v>
      </c>
      <c r="X15" s="212">
        <v>0</v>
      </c>
      <c r="Y15" s="139"/>
      <c r="AD15" s="222"/>
    </row>
    <row r="16" spans="1:32" x14ac:dyDescent="0.2">
      <c r="A16" s="211" t="s">
        <v>631</v>
      </c>
      <c r="B16" s="212">
        <v>23</v>
      </c>
      <c r="C16" s="211">
        <v>20</v>
      </c>
      <c r="D16" s="213">
        <v>4</v>
      </c>
      <c r="E16" s="213">
        <v>4</v>
      </c>
      <c r="F16" s="214">
        <v>2</v>
      </c>
      <c r="G16" s="211">
        <v>1</v>
      </c>
      <c r="H16" s="213">
        <v>0</v>
      </c>
      <c r="I16" s="214">
        <v>2</v>
      </c>
      <c r="J16" s="211">
        <v>1</v>
      </c>
      <c r="K16" s="214">
        <v>5</v>
      </c>
      <c r="L16" s="211">
        <v>2</v>
      </c>
      <c r="M16" s="214">
        <v>0</v>
      </c>
      <c r="N16" s="215">
        <v>0</v>
      </c>
      <c r="O16" s="214">
        <v>0</v>
      </c>
      <c r="P16" s="216">
        <v>0.2</v>
      </c>
      <c r="Q16" s="217">
        <v>0.23810000000000001</v>
      </c>
      <c r="R16" s="218">
        <v>0.55000000000000004</v>
      </c>
      <c r="S16" s="217">
        <v>0.78810000000000002</v>
      </c>
      <c r="T16" s="212">
        <v>21</v>
      </c>
      <c r="U16" s="219">
        <v>1</v>
      </c>
      <c r="V16" s="220">
        <v>4.7600000000000003E-2</v>
      </c>
      <c r="W16" s="221">
        <v>0.23810000000000001</v>
      </c>
      <c r="X16" s="212">
        <v>374</v>
      </c>
      <c r="Y16" s="139"/>
      <c r="AE16"/>
      <c r="AF16"/>
    </row>
    <row r="17" spans="1:32" customFormat="1" x14ac:dyDescent="0.2">
      <c r="A17" s="211" t="s">
        <v>628</v>
      </c>
      <c r="B17" s="212">
        <v>48</v>
      </c>
      <c r="C17" s="211">
        <v>100</v>
      </c>
      <c r="D17" s="213">
        <v>8</v>
      </c>
      <c r="E17" s="213">
        <v>19</v>
      </c>
      <c r="F17" s="214">
        <v>15</v>
      </c>
      <c r="G17" s="211">
        <v>3</v>
      </c>
      <c r="H17" s="213">
        <v>0</v>
      </c>
      <c r="I17" s="214">
        <v>2</v>
      </c>
      <c r="J17" s="211">
        <v>2</v>
      </c>
      <c r="K17" s="214">
        <v>35</v>
      </c>
      <c r="L17" s="211">
        <v>1</v>
      </c>
      <c r="M17" s="214">
        <v>0</v>
      </c>
      <c r="N17" s="215">
        <v>1</v>
      </c>
      <c r="O17" s="214">
        <v>1</v>
      </c>
      <c r="P17" s="216">
        <v>0.19</v>
      </c>
      <c r="Q17" s="217">
        <v>0.21360000000000001</v>
      </c>
      <c r="R17" s="218">
        <v>0.28000000000000003</v>
      </c>
      <c r="S17" s="217">
        <v>0.49359999999999998</v>
      </c>
      <c r="T17" s="212">
        <v>103</v>
      </c>
      <c r="U17" s="219">
        <v>1</v>
      </c>
      <c r="V17" s="220">
        <v>1.9400000000000001E-2</v>
      </c>
      <c r="W17" s="221">
        <v>0.33979999999999999</v>
      </c>
      <c r="X17" s="212">
        <v>303</v>
      </c>
      <c r="Y17" s="139"/>
      <c r="Z17" s="1"/>
      <c r="AA17" s="1"/>
      <c r="AB17" s="1"/>
      <c r="AC17" s="1"/>
      <c r="AD17" s="222"/>
      <c r="AE17" s="1"/>
      <c r="AF17" s="1"/>
    </row>
    <row r="18" spans="1:32" x14ac:dyDescent="0.2">
      <c r="A18" s="223" t="s">
        <v>337</v>
      </c>
      <c r="B18" s="212">
        <v>161</v>
      </c>
      <c r="C18" s="211">
        <v>560</v>
      </c>
      <c r="D18" s="213">
        <v>65</v>
      </c>
      <c r="E18" s="213">
        <v>104</v>
      </c>
      <c r="F18" s="214">
        <v>55</v>
      </c>
      <c r="G18" s="211">
        <v>30</v>
      </c>
      <c r="H18" s="213">
        <v>2</v>
      </c>
      <c r="I18" s="214">
        <v>27</v>
      </c>
      <c r="J18" s="211">
        <v>39</v>
      </c>
      <c r="K18" s="214">
        <v>215</v>
      </c>
      <c r="L18" s="211">
        <v>5</v>
      </c>
      <c r="M18" s="214">
        <v>4</v>
      </c>
      <c r="N18" s="215">
        <v>4</v>
      </c>
      <c r="O18" s="214">
        <v>2</v>
      </c>
      <c r="P18" s="216">
        <v>0.1857</v>
      </c>
      <c r="Q18" s="217">
        <v>0.24129999999999999</v>
      </c>
      <c r="R18" s="218">
        <v>0.3911</v>
      </c>
      <c r="S18" s="217">
        <v>0.63229999999999997</v>
      </c>
      <c r="T18" s="212">
        <v>601</v>
      </c>
      <c r="U18" s="219">
        <v>0.55559999999999998</v>
      </c>
      <c r="V18" s="220">
        <v>6.4899999999999999E-2</v>
      </c>
      <c r="W18" s="221">
        <v>0.35770000000000002</v>
      </c>
      <c r="X18" s="212">
        <v>29</v>
      </c>
      <c r="Y18" s="139"/>
    </row>
    <row r="19" spans="1:32" x14ac:dyDescent="0.2">
      <c r="A19" s="211" t="s">
        <v>622</v>
      </c>
      <c r="B19" s="212">
        <v>121</v>
      </c>
      <c r="C19" s="211">
        <v>282</v>
      </c>
      <c r="D19" s="213">
        <v>31</v>
      </c>
      <c r="E19" s="213">
        <v>49</v>
      </c>
      <c r="F19" s="214">
        <v>20</v>
      </c>
      <c r="G19" s="211">
        <v>8</v>
      </c>
      <c r="H19" s="213">
        <v>1</v>
      </c>
      <c r="I19" s="214">
        <v>7</v>
      </c>
      <c r="J19" s="211">
        <v>41</v>
      </c>
      <c r="K19" s="214">
        <v>88</v>
      </c>
      <c r="L19" s="211">
        <v>7</v>
      </c>
      <c r="M19" s="214">
        <v>0</v>
      </c>
      <c r="N19" s="215">
        <v>3</v>
      </c>
      <c r="O19" s="214">
        <v>9</v>
      </c>
      <c r="P19" s="216">
        <v>0.17380000000000001</v>
      </c>
      <c r="Q19" s="217">
        <v>0.29820000000000002</v>
      </c>
      <c r="R19" s="218">
        <v>0.28370000000000001</v>
      </c>
      <c r="S19" s="217">
        <v>0.58189999999999997</v>
      </c>
      <c r="T19" s="212">
        <v>332</v>
      </c>
      <c r="U19" s="219">
        <v>1</v>
      </c>
      <c r="V19" s="220">
        <v>0.1235</v>
      </c>
      <c r="W19" s="221">
        <v>0.2651</v>
      </c>
      <c r="X19" s="212">
        <v>19</v>
      </c>
      <c r="Y19" s="139"/>
      <c r="AA19"/>
      <c r="AB19"/>
      <c r="AC19"/>
      <c r="AD19"/>
    </row>
    <row r="20" spans="1:32" customFormat="1" x14ac:dyDescent="0.2">
      <c r="A20" s="211" t="s">
        <v>324</v>
      </c>
      <c r="B20" s="212">
        <v>42</v>
      </c>
      <c r="C20" s="211">
        <v>43</v>
      </c>
      <c r="D20" s="213">
        <v>4</v>
      </c>
      <c r="E20" s="213">
        <v>6</v>
      </c>
      <c r="F20" s="214">
        <v>4</v>
      </c>
      <c r="G20" s="211">
        <v>1</v>
      </c>
      <c r="H20" s="213">
        <v>1</v>
      </c>
      <c r="I20" s="214">
        <v>0</v>
      </c>
      <c r="J20" s="211">
        <v>1</v>
      </c>
      <c r="K20" s="214">
        <v>11</v>
      </c>
      <c r="L20" s="211">
        <v>5</v>
      </c>
      <c r="M20" s="214">
        <v>0</v>
      </c>
      <c r="N20" s="215">
        <v>0</v>
      </c>
      <c r="O20" s="214">
        <v>1</v>
      </c>
      <c r="P20" s="216">
        <v>0.13950000000000001</v>
      </c>
      <c r="Q20" s="217">
        <v>0.17780000000000001</v>
      </c>
      <c r="R20" s="218">
        <v>0.20930000000000001</v>
      </c>
      <c r="S20" s="217">
        <v>0.3871</v>
      </c>
      <c r="T20" s="212">
        <v>45</v>
      </c>
      <c r="U20" s="219">
        <v>1</v>
      </c>
      <c r="V20" s="220">
        <v>2.2200000000000001E-2</v>
      </c>
      <c r="W20" s="221">
        <v>0.24440000000000001</v>
      </c>
      <c r="X20" s="212">
        <v>101</v>
      </c>
      <c r="Y20" s="139"/>
      <c r="Z20" s="1"/>
      <c r="AA20" s="1"/>
      <c r="AB20" s="1"/>
      <c r="AC20" s="1"/>
      <c r="AD20" s="1"/>
    </row>
    <row r="21" spans="1:32" x14ac:dyDescent="0.2">
      <c r="A21" s="211" t="s">
        <v>623</v>
      </c>
      <c r="B21" s="212">
        <v>10</v>
      </c>
      <c r="C21" s="211">
        <v>15</v>
      </c>
      <c r="D21" s="213">
        <v>0</v>
      </c>
      <c r="E21" s="213">
        <v>1</v>
      </c>
      <c r="F21" s="214">
        <v>0</v>
      </c>
      <c r="G21" s="211">
        <v>1</v>
      </c>
      <c r="H21" s="213">
        <v>0</v>
      </c>
      <c r="I21" s="214">
        <v>0</v>
      </c>
      <c r="J21" s="211">
        <v>0</v>
      </c>
      <c r="K21" s="214">
        <v>5</v>
      </c>
      <c r="L21" s="211">
        <v>0</v>
      </c>
      <c r="M21" s="214">
        <v>0</v>
      </c>
      <c r="N21" s="215">
        <v>0</v>
      </c>
      <c r="O21" s="214">
        <v>0</v>
      </c>
      <c r="P21" s="216">
        <v>6.6699999999999995E-2</v>
      </c>
      <c r="Q21" s="217">
        <v>6.6699999999999995E-2</v>
      </c>
      <c r="R21" s="218">
        <v>0.1333</v>
      </c>
      <c r="S21" s="217">
        <v>0.2</v>
      </c>
      <c r="T21" s="212">
        <v>15</v>
      </c>
      <c r="U21" s="219">
        <v>0</v>
      </c>
      <c r="V21" s="220">
        <v>0</v>
      </c>
      <c r="W21" s="221">
        <v>0.33329999999999999</v>
      </c>
      <c r="X21" s="212">
        <v>377</v>
      </c>
      <c r="Y21" s="139"/>
      <c r="AD21" s="222"/>
    </row>
    <row r="22" spans="1:32" customFormat="1" x14ac:dyDescent="0.2">
      <c r="A22" s="211" t="s">
        <v>624</v>
      </c>
      <c r="B22" s="212">
        <v>1</v>
      </c>
      <c r="C22" s="211">
        <v>1</v>
      </c>
      <c r="D22" s="213">
        <v>0</v>
      </c>
      <c r="E22" s="213">
        <v>0</v>
      </c>
      <c r="F22" s="214">
        <v>0</v>
      </c>
      <c r="G22" s="211">
        <v>0</v>
      </c>
      <c r="H22" s="213">
        <v>0</v>
      </c>
      <c r="I22" s="214">
        <v>0</v>
      </c>
      <c r="J22" s="211">
        <v>0</v>
      </c>
      <c r="K22" s="214">
        <v>1</v>
      </c>
      <c r="L22" s="211">
        <v>0</v>
      </c>
      <c r="M22" s="214">
        <v>0</v>
      </c>
      <c r="N22" s="215">
        <v>0</v>
      </c>
      <c r="O22" s="214">
        <v>0</v>
      </c>
      <c r="P22" s="216">
        <v>0</v>
      </c>
      <c r="Q22" s="217">
        <v>0</v>
      </c>
      <c r="R22" s="218">
        <v>0</v>
      </c>
      <c r="S22" s="217">
        <v>0</v>
      </c>
      <c r="T22" s="212">
        <v>1</v>
      </c>
      <c r="U22" s="219">
        <v>0</v>
      </c>
      <c r="V22" s="220">
        <v>0</v>
      </c>
      <c r="W22" s="221">
        <v>1</v>
      </c>
      <c r="X22" s="212">
        <v>83</v>
      </c>
      <c r="Y22" s="139"/>
    </row>
    <row r="23" spans="1:32" x14ac:dyDescent="0.2">
      <c r="A23" s="211" t="s">
        <v>625</v>
      </c>
      <c r="B23" s="212"/>
      <c r="C23" s="211"/>
      <c r="D23" s="213"/>
      <c r="E23" s="213"/>
      <c r="F23" s="214"/>
      <c r="G23" s="211"/>
      <c r="H23" s="213"/>
      <c r="I23" s="214"/>
      <c r="J23" s="211"/>
      <c r="K23" s="214"/>
      <c r="L23" s="211"/>
      <c r="M23" s="214"/>
      <c r="N23" s="215"/>
      <c r="O23" s="214"/>
      <c r="P23" s="216"/>
      <c r="Q23" s="217"/>
      <c r="R23" s="218"/>
      <c r="S23" s="217"/>
      <c r="T23" s="212"/>
      <c r="U23" s="219"/>
      <c r="V23" s="220"/>
      <c r="W23" s="221"/>
      <c r="X23" s="212">
        <v>256</v>
      </c>
      <c r="Y23" s="139"/>
      <c r="AD23" s="222"/>
      <c r="AE23"/>
      <c r="AF23"/>
    </row>
    <row r="24" spans="1:32" x14ac:dyDescent="0.2">
      <c r="A24" s="211" t="s">
        <v>626</v>
      </c>
      <c r="B24" s="212"/>
      <c r="C24" s="211"/>
      <c r="D24" s="213"/>
      <c r="E24" s="213"/>
      <c r="F24" s="214"/>
      <c r="G24" s="211"/>
      <c r="H24" s="213"/>
      <c r="I24" s="214"/>
      <c r="J24" s="211"/>
      <c r="K24" s="214"/>
      <c r="L24" s="211"/>
      <c r="M24" s="214"/>
      <c r="N24" s="215"/>
      <c r="O24" s="214"/>
      <c r="P24" s="216"/>
      <c r="Q24" s="217"/>
      <c r="R24" s="218"/>
      <c r="S24" s="217"/>
      <c r="T24" s="212"/>
      <c r="U24" s="219"/>
      <c r="V24" s="220"/>
      <c r="W24" s="221"/>
      <c r="X24" s="212">
        <v>145</v>
      </c>
      <c r="Y24" s="139"/>
      <c r="Z24"/>
      <c r="AA24"/>
      <c r="AB24"/>
      <c r="AC24"/>
      <c r="AD24"/>
      <c r="AE24"/>
      <c r="AF24"/>
    </row>
    <row r="25" spans="1:32" customFormat="1" x14ac:dyDescent="0.2">
      <c r="A25" s="211" t="s">
        <v>627</v>
      </c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>
        <v>122</v>
      </c>
      <c r="Y25" s="1"/>
      <c r="Z25" s="1"/>
      <c r="AA25" s="1"/>
      <c r="AB25" s="1"/>
      <c r="AC25" s="1"/>
      <c r="AD25" s="1"/>
      <c r="AE25" s="1"/>
      <c r="AF25" s="1"/>
    </row>
    <row r="26" spans="1:32" s="188" customFormat="1" x14ac:dyDescent="0.2">
      <c r="A26" s="211" t="s">
        <v>629</v>
      </c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>
        <v>110</v>
      </c>
      <c r="Y26" s="139"/>
      <c r="Z26" s="1"/>
      <c r="AA26" s="1"/>
      <c r="AB26" s="1"/>
      <c r="AC26" s="1"/>
      <c r="AD26" s="1"/>
    </row>
    <row r="27" spans="1:32" customFormat="1" ht="13.5" thickBot="1" x14ac:dyDescent="0.25">
      <c r="A27" s="211" t="s">
        <v>630</v>
      </c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>
        <v>161</v>
      </c>
      <c r="Y27" s="139"/>
      <c r="Z27" s="1"/>
      <c r="AA27" s="1"/>
      <c r="AB27" s="1"/>
      <c r="AC27" s="1"/>
      <c r="AD27" s="1"/>
    </row>
    <row r="28" spans="1:32" hidden="1" x14ac:dyDescent="0.2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AD28" s="222"/>
    </row>
    <row r="29" spans="1:32" customFormat="1" hidden="1" x14ac:dyDescent="0.2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  <c r="Y29" s="139"/>
      <c r="Z29" s="1"/>
      <c r="AA29" s="1"/>
      <c r="AB29" s="1"/>
      <c r="AC29" s="1"/>
      <c r="AD29" s="1"/>
    </row>
    <row r="30" spans="1:32" customFormat="1" hidden="1" x14ac:dyDescent="0.2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  <c r="Y30" s="139"/>
    </row>
    <row r="31" spans="1:32" hidden="1" x14ac:dyDescent="0.2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  <c r="Y31" s="139"/>
    </row>
    <row r="32" spans="1:32" hidden="1" x14ac:dyDescent="0.2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hidden="1" x14ac:dyDescent="0.2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hidden="1" x14ac:dyDescent="0.2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5473</v>
      </c>
      <c r="D36" s="250">
        <f t="shared" si="0"/>
        <v>645</v>
      </c>
      <c r="E36" s="250">
        <f t="shared" si="0"/>
        <v>1215</v>
      </c>
      <c r="F36" s="251">
        <f t="shared" si="0"/>
        <v>621</v>
      </c>
      <c r="G36" s="249">
        <f t="shared" si="0"/>
        <v>294</v>
      </c>
      <c r="H36" s="250">
        <f t="shared" si="0"/>
        <v>23</v>
      </c>
      <c r="I36" s="251">
        <f t="shared" si="0"/>
        <v>199</v>
      </c>
      <c r="J36" s="249">
        <f t="shared" si="0"/>
        <v>409</v>
      </c>
      <c r="K36" s="251">
        <f t="shared" si="0"/>
        <v>1344</v>
      </c>
      <c r="L36" s="249">
        <f t="shared" si="0"/>
        <v>87</v>
      </c>
      <c r="M36" s="251">
        <f t="shared" si="0"/>
        <v>24</v>
      </c>
      <c r="N36" s="249">
        <f t="shared" si="0"/>
        <v>75</v>
      </c>
      <c r="O36" s="251">
        <f t="shared" si="0"/>
        <v>72</v>
      </c>
      <c r="P36" s="252">
        <f>IF(C36=0,"",E36/C36)</f>
        <v>0.22199890370911748</v>
      </c>
      <c r="Q36" s="253">
        <f>IF(C36=0,"",(E36+J36+O36)/(C36+J36+O36))</f>
        <v>0.2848505206583809</v>
      </c>
      <c r="R36" s="254">
        <f>IF(C36=0,"",(I36*3+H36*2+G36*1+E36)/C36)</f>
        <v>0.39320299652841223</v>
      </c>
      <c r="S36" s="253">
        <f>Q36+R36</f>
        <v>0.67805351718679319</v>
      </c>
      <c r="T36" s="248">
        <f>SUM(T6:T35)</f>
        <v>5954</v>
      </c>
      <c r="U36" s="255">
        <f>L36/(L36+M36)</f>
        <v>0.78378378378378377</v>
      </c>
      <c r="V36" s="256">
        <f>J36/(C36+J36+O36)</f>
        <v>6.8693315418206252E-2</v>
      </c>
      <c r="W36" s="257">
        <f>K36/(C36+J36+O36)</f>
        <v>0.22573060127645281</v>
      </c>
      <c r="X36" s="258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266" t="s">
        <v>532</v>
      </c>
      <c r="X41" s="267" t="s">
        <v>537</v>
      </c>
      <c r="Y41" s="1"/>
      <c r="AA41" s="1"/>
      <c r="AB41" s="1"/>
      <c r="AC41" s="1"/>
      <c r="AD41" s="1"/>
      <c r="AE41" s="222"/>
    </row>
    <row r="42" spans="1:32" customFormat="1" x14ac:dyDescent="0.2">
      <c r="A42" s="199" t="s">
        <v>418</v>
      </c>
      <c r="B42" s="199">
        <v>60</v>
      </c>
      <c r="C42" s="202">
        <v>0</v>
      </c>
      <c r="D42" s="199">
        <v>0</v>
      </c>
      <c r="E42" s="202">
        <v>0</v>
      </c>
      <c r="F42" s="199">
        <v>2</v>
      </c>
      <c r="G42" s="201">
        <v>1</v>
      </c>
      <c r="H42" s="674">
        <v>48</v>
      </c>
      <c r="I42" s="269">
        <v>0.66669999999999996</v>
      </c>
      <c r="J42" s="270">
        <v>72.666663999999997</v>
      </c>
      <c r="K42" s="201">
        <v>34</v>
      </c>
      <c r="L42" s="201">
        <v>13</v>
      </c>
      <c r="M42" s="201">
        <v>11</v>
      </c>
      <c r="N42" s="201">
        <v>22</v>
      </c>
      <c r="O42" s="202">
        <v>70</v>
      </c>
      <c r="P42" s="200">
        <v>6</v>
      </c>
      <c r="Q42" s="271">
        <v>1.3624000000000001</v>
      </c>
      <c r="R42" s="272">
        <v>0.77059999999999995</v>
      </c>
      <c r="S42" s="679">
        <v>4.2110000000000003</v>
      </c>
      <c r="T42" s="274">
        <v>2.7248000000000001</v>
      </c>
      <c r="U42" s="274">
        <v>8.6697000000000006</v>
      </c>
      <c r="V42" s="275">
        <v>0.74309999999999998</v>
      </c>
      <c r="W42" s="203">
        <v>0</v>
      </c>
      <c r="X42" s="276">
        <v>1.6633359999999999</v>
      </c>
      <c r="Y42" s="1"/>
      <c r="Z42" s="277"/>
      <c r="AA42" s="1"/>
      <c r="AB42" s="1"/>
      <c r="AC42" s="1"/>
      <c r="AD42" s="1"/>
      <c r="AE42" s="222"/>
    </row>
    <row r="43" spans="1:32" customFormat="1" x14ac:dyDescent="0.2">
      <c r="A43" s="211" t="s">
        <v>777</v>
      </c>
      <c r="B43" s="211">
        <v>18</v>
      </c>
      <c r="C43" s="214">
        <v>0</v>
      </c>
      <c r="D43" s="211">
        <v>0</v>
      </c>
      <c r="E43" s="214">
        <v>0</v>
      </c>
      <c r="F43" s="211">
        <v>0</v>
      </c>
      <c r="G43" s="213">
        <v>0</v>
      </c>
      <c r="H43" s="278">
        <v>0</v>
      </c>
      <c r="I43" s="279">
        <v>0</v>
      </c>
      <c r="J43" s="280">
        <v>19.333334000000001</v>
      </c>
      <c r="K43" s="213">
        <v>10</v>
      </c>
      <c r="L43" s="213">
        <v>4</v>
      </c>
      <c r="M43" s="213">
        <v>3</v>
      </c>
      <c r="N43" s="213">
        <v>7</v>
      </c>
      <c r="O43" s="214">
        <v>19</v>
      </c>
      <c r="P43" s="212">
        <v>1</v>
      </c>
      <c r="Q43" s="281">
        <v>1.3966000000000001</v>
      </c>
      <c r="R43" s="282">
        <v>0.87929999999999997</v>
      </c>
      <c r="S43" s="281">
        <v>4.6551999999999998</v>
      </c>
      <c r="T43" s="283">
        <v>3.2585999999999999</v>
      </c>
      <c r="U43" s="283">
        <v>8.8447999999999993</v>
      </c>
      <c r="V43" s="284">
        <v>0.46550000000000002</v>
      </c>
      <c r="W43" s="215">
        <v>9</v>
      </c>
      <c r="X43" s="284">
        <v>9.9966659999999994</v>
      </c>
      <c r="Y43" s="1"/>
      <c r="Z43" s="277"/>
      <c r="AA43" s="1"/>
      <c r="AB43" s="1"/>
      <c r="AC43" s="1"/>
      <c r="AD43" s="1"/>
      <c r="AE43" s="222"/>
    </row>
    <row r="44" spans="1:32" x14ac:dyDescent="0.2">
      <c r="A44" s="211" t="s">
        <v>781</v>
      </c>
      <c r="B44" s="211">
        <v>6</v>
      </c>
      <c r="C44" s="214">
        <v>0</v>
      </c>
      <c r="D44" s="211">
        <v>0</v>
      </c>
      <c r="E44" s="214">
        <v>0</v>
      </c>
      <c r="F44" s="211">
        <v>1</v>
      </c>
      <c r="G44" s="213">
        <v>0</v>
      </c>
      <c r="H44" s="278">
        <v>0</v>
      </c>
      <c r="I44" s="279">
        <v>1</v>
      </c>
      <c r="J44" s="280">
        <v>8.6666659999999993</v>
      </c>
      <c r="K44" s="213">
        <v>8</v>
      </c>
      <c r="L44" s="213">
        <v>2</v>
      </c>
      <c r="M44" s="213">
        <v>2</v>
      </c>
      <c r="N44" s="213">
        <v>1</v>
      </c>
      <c r="O44" s="214">
        <v>6</v>
      </c>
      <c r="P44" s="212">
        <v>1</v>
      </c>
      <c r="Q44" s="281">
        <v>2.0769000000000002</v>
      </c>
      <c r="R44" s="282">
        <v>1.0385</v>
      </c>
      <c r="S44" s="281">
        <v>8.3077000000000005</v>
      </c>
      <c r="T44" s="283">
        <v>1.0385</v>
      </c>
      <c r="U44" s="283">
        <v>6.2308000000000003</v>
      </c>
      <c r="V44" s="284">
        <v>1.0385</v>
      </c>
      <c r="W44" s="215">
        <v>0</v>
      </c>
      <c r="X44" s="284">
        <v>3.6633339999999999</v>
      </c>
      <c r="Y44" s="139"/>
      <c r="Z44" s="172"/>
    </row>
    <row r="45" spans="1:32" x14ac:dyDescent="0.2">
      <c r="A45" s="211" t="s">
        <v>1817</v>
      </c>
      <c r="B45" s="211">
        <v>50</v>
      </c>
      <c r="C45" s="214">
        <v>0</v>
      </c>
      <c r="D45" s="211">
        <v>0</v>
      </c>
      <c r="E45" s="214">
        <v>0</v>
      </c>
      <c r="F45" s="211">
        <v>1</v>
      </c>
      <c r="G45" s="213">
        <v>4</v>
      </c>
      <c r="H45" s="278">
        <v>0</v>
      </c>
      <c r="I45" s="279">
        <v>0.2</v>
      </c>
      <c r="J45" s="280">
        <v>51.000002000000002</v>
      </c>
      <c r="K45" s="213">
        <v>27</v>
      </c>
      <c r="L45" s="213">
        <v>13</v>
      </c>
      <c r="M45" s="213">
        <v>13</v>
      </c>
      <c r="N45" s="213">
        <v>21</v>
      </c>
      <c r="O45" s="214">
        <v>45</v>
      </c>
      <c r="P45" s="212">
        <v>6</v>
      </c>
      <c r="Q45" s="281">
        <v>2.2940999999999998</v>
      </c>
      <c r="R45" s="282">
        <v>0.94120000000000004</v>
      </c>
      <c r="S45" s="281">
        <v>4.7647000000000004</v>
      </c>
      <c r="T45" s="283">
        <v>3.7059000000000002</v>
      </c>
      <c r="U45" s="283">
        <v>7.9412000000000003</v>
      </c>
      <c r="V45" s="284">
        <v>1.0588</v>
      </c>
      <c r="W45" s="215">
        <v>0</v>
      </c>
      <c r="X45" s="284">
        <v>-1.9999999999999999E-6</v>
      </c>
      <c r="Z45" s="277"/>
    </row>
    <row r="46" spans="1:32" customFormat="1" x14ac:dyDescent="0.2">
      <c r="A46" s="211" t="s">
        <v>399</v>
      </c>
      <c r="B46" s="211">
        <v>77</v>
      </c>
      <c r="C46" s="214">
        <v>0</v>
      </c>
      <c r="D46" s="211">
        <v>0</v>
      </c>
      <c r="E46" s="214">
        <v>0</v>
      </c>
      <c r="F46" s="211">
        <v>5</v>
      </c>
      <c r="G46" s="213">
        <v>0</v>
      </c>
      <c r="H46" s="278">
        <v>0</v>
      </c>
      <c r="I46" s="279">
        <v>1</v>
      </c>
      <c r="J46" s="280">
        <v>55.333334000000001</v>
      </c>
      <c r="K46" s="213">
        <v>39</v>
      </c>
      <c r="L46" s="213">
        <v>16</v>
      </c>
      <c r="M46" s="213">
        <v>15</v>
      </c>
      <c r="N46" s="213">
        <v>20</v>
      </c>
      <c r="O46" s="214">
        <v>57</v>
      </c>
      <c r="P46" s="212">
        <v>5</v>
      </c>
      <c r="Q46" s="281">
        <v>2.4398</v>
      </c>
      <c r="R46" s="282">
        <v>1.0663</v>
      </c>
      <c r="S46" s="281">
        <v>6.3433999999999999</v>
      </c>
      <c r="T46" s="283">
        <v>3.2530000000000001</v>
      </c>
      <c r="U46" s="283">
        <v>9.2711000000000006</v>
      </c>
      <c r="V46" s="284">
        <v>0.81330000000000002</v>
      </c>
      <c r="W46" s="215">
        <v>0</v>
      </c>
      <c r="X46" s="284">
        <v>3.6666660000000002</v>
      </c>
      <c r="Y46" s="139"/>
      <c r="Z46" s="172"/>
      <c r="AA46" s="1"/>
      <c r="AB46" s="1"/>
      <c r="AC46" s="1"/>
      <c r="AD46" s="1"/>
      <c r="AE46" s="1"/>
      <c r="AF46" s="1"/>
    </row>
    <row r="47" spans="1:32" x14ac:dyDescent="0.2">
      <c r="A47" s="211" t="s">
        <v>477</v>
      </c>
      <c r="B47" s="211">
        <v>67</v>
      </c>
      <c r="C47" s="214">
        <v>0</v>
      </c>
      <c r="D47" s="211">
        <v>0</v>
      </c>
      <c r="E47" s="214">
        <v>0</v>
      </c>
      <c r="F47" s="211">
        <v>2</v>
      </c>
      <c r="G47" s="213">
        <v>2</v>
      </c>
      <c r="H47" s="278">
        <v>1</v>
      </c>
      <c r="I47" s="279">
        <v>0.5</v>
      </c>
      <c r="J47" s="280">
        <v>56.999999000000003</v>
      </c>
      <c r="K47" s="213">
        <v>37</v>
      </c>
      <c r="L47" s="213">
        <v>18</v>
      </c>
      <c r="M47" s="213">
        <v>16</v>
      </c>
      <c r="N47" s="213">
        <v>9</v>
      </c>
      <c r="O47" s="214">
        <v>46</v>
      </c>
      <c r="P47" s="212">
        <v>8</v>
      </c>
      <c r="Q47" s="281">
        <v>2.5263</v>
      </c>
      <c r="R47" s="282">
        <v>0.80700000000000005</v>
      </c>
      <c r="S47" s="281">
        <v>5.8421000000000003</v>
      </c>
      <c r="T47" s="283">
        <v>1.4211</v>
      </c>
      <c r="U47" s="283">
        <v>7.2632000000000003</v>
      </c>
      <c r="V47" s="284">
        <v>1.2632000000000001</v>
      </c>
      <c r="W47" s="215">
        <v>0</v>
      </c>
      <c r="X47" s="284">
        <v>2.0000010000000001</v>
      </c>
      <c r="Z47" s="277"/>
    </row>
    <row r="48" spans="1:32" x14ac:dyDescent="0.2">
      <c r="A48" s="211" t="s">
        <v>1028</v>
      </c>
      <c r="B48" s="211">
        <v>57</v>
      </c>
      <c r="C48" s="214">
        <v>3</v>
      </c>
      <c r="D48" s="211">
        <v>0</v>
      </c>
      <c r="E48" s="214">
        <v>0</v>
      </c>
      <c r="F48" s="211">
        <v>3</v>
      </c>
      <c r="G48" s="213">
        <v>3</v>
      </c>
      <c r="H48" s="278">
        <v>0</v>
      </c>
      <c r="I48" s="279">
        <v>0.5</v>
      </c>
      <c r="J48" s="280">
        <v>72.666666000000006</v>
      </c>
      <c r="K48" s="213">
        <v>57</v>
      </c>
      <c r="L48" s="213">
        <v>23</v>
      </c>
      <c r="M48" s="213">
        <v>22</v>
      </c>
      <c r="N48" s="213">
        <v>29</v>
      </c>
      <c r="O48" s="214">
        <v>55</v>
      </c>
      <c r="P48" s="212">
        <v>9</v>
      </c>
      <c r="Q48" s="281">
        <v>2.7248000000000001</v>
      </c>
      <c r="R48" s="282">
        <v>1.1835</v>
      </c>
      <c r="S48" s="281">
        <v>7.0595999999999997</v>
      </c>
      <c r="T48" s="283">
        <v>3.5916999999999999</v>
      </c>
      <c r="U48" s="283">
        <v>6.8118999999999996</v>
      </c>
      <c r="V48" s="284">
        <v>1.1147</v>
      </c>
      <c r="W48" s="215">
        <v>0</v>
      </c>
      <c r="X48" s="284">
        <v>3.3340000000000002E-3</v>
      </c>
      <c r="Z48" s="277"/>
    </row>
    <row r="49" spans="1:32" x14ac:dyDescent="0.2">
      <c r="A49" s="211" t="s">
        <v>406</v>
      </c>
      <c r="B49" s="211">
        <v>78</v>
      </c>
      <c r="C49" s="214">
        <v>0</v>
      </c>
      <c r="D49" s="211">
        <v>0</v>
      </c>
      <c r="E49" s="214">
        <v>0</v>
      </c>
      <c r="F49" s="211">
        <v>6</v>
      </c>
      <c r="G49" s="213">
        <v>4</v>
      </c>
      <c r="H49" s="278">
        <v>1</v>
      </c>
      <c r="I49" s="279">
        <v>0.6</v>
      </c>
      <c r="J49" s="280">
        <v>91.000000999999997</v>
      </c>
      <c r="K49" s="213">
        <v>67</v>
      </c>
      <c r="L49" s="213">
        <v>30</v>
      </c>
      <c r="M49" s="213">
        <v>30</v>
      </c>
      <c r="N49" s="213">
        <v>20</v>
      </c>
      <c r="O49" s="214">
        <v>74</v>
      </c>
      <c r="P49" s="212">
        <v>9</v>
      </c>
      <c r="Q49" s="281">
        <v>2.9670000000000001</v>
      </c>
      <c r="R49" s="282">
        <v>0.95599999999999996</v>
      </c>
      <c r="S49" s="281">
        <v>6.6264000000000003</v>
      </c>
      <c r="T49" s="283">
        <v>1.978</v>
      </c>
      <c r="U49" s="283">
        <v>7.3186999999999998</v>
      </c>
      <c r="V49" s="284">
        <v>0.8901</v>
      </c>
      <c r="W49" s="215">
        <v>9</v>
      </c>
      <c r="X49" s="284">
        <v>3.3299989999999999</v>
      </c>
      <c r="Y49" s="139"/>
      <c r="Z49" s="172"/>
    </row>
    <row r="50" spans="1:32" customFormat="1" x14ac:dyDescent="0.2">
      <c r="A50" s="211" t="s">
        <v>403</v>
      </c>
      <c r="B50" s="211">
        <v>77</v>
      </c>
      <c r="C50" s="214">
        <v>0</v>
      </c>
      <c r="D50" s="211">
        <v>0</v>
      </c>
      <c r="E50" s="214">
        <v>0</v>
      </c>
      <c r="F50" s="211">
        <v>5</v>
      </c>
      <c r="G50" s="213">
        <v>7</v>
      </c>
      <c r="H50" s="278">
        <v>0</v>
      </c>
      <c r="I50" s="279">
        <v>0.41670000000000001</v>
      </c>
      <c r="J50" s="280">
        <v>70.333332999999996</v>
      </c>
      <c r="K50" s="213">
        <v>45</v>
      </c>
      <c r="L50" s="213">
        <v>26</v>
      </c>
      <c r="M50" s="213">
        <v>26</v>
      </c>
      <c r="N50" s="213">
        <v>22</v>
      </c>
      <c r="O50" s="214">
        <v>78</v>
      </c>
      <c r="P50" s="212">
        <v>9</v>
      </c>
      <c r="Q50" s="281">
        <v>3.327</v>
      </c>
      <c r="R50" s="282">
        <v>0.9526</v>
      </c>
      <c r="S50" s="281">
        <v>5.7583000000000002</v>
      </c>
      <c r="T50" s="283">
        <v>2.8151999999999999</v>
      </c>
      <c r="U50" s="283">
        <v>9.9809999999999999</v>
      </c>
      <c r="V50" s="284">
        <v>1.1516999999999999</v>
      </c>
      <c r="W50" s="215">
        <v>0</v>
      </c>
      <c r="X50" s="284">
        <v>3.3366669999999998</v>
      </c>
      <c r="Y50" s="139"/>
      <c r="Z50" s="172"/>
      <c r="AA50" s="1"/>
      <c r="AB50" s="1"/>
      <c r="AC50" s="1"/>
      <c r="AD50" s="1"/>
      <c r="AE50" s="1"/>
      <c r="AF50" s="1"/>
    </row>
    <row r="51" spans="1:32" customFormat="1" x14ac:dyDescent="0.2">
      <c r="A51" s="211" t="s">
        <v>633</v>
      </c>
      <c r="B51" s="211">
        <v>26</v>
      </c>
      <c r="C51" s="214">
        <v>26</v>
      </c>
      <c r="D51" s="211">
        <v>1</v>
      </c>
      <c r="E51" s="214">
        <v>0</v>
      </c>
      <c r="F51" s="211">
        <v>9</v>
      </c>
      <c r="G51" s="213">
        <v>4</v>
      </c>
      <c r="H51" s="278">
        <v>0</v>
      </c>
      <c r="I51" s="279">
        <v>0.69230000000000003</v>
      </c>
      <c r="J51" s="280">
        <v>144.33333300000001</v>
      </c>
      <c r="K51" s="213">
        <v>129</v>
      </c>
      <c r="L51" s="213">
        <v>60</v>
      </c>
      <c r="M51" s="213">
        <v>56</v>
      </c>
      <c r="N51" s="213">
        <v>56</v>
      </c>
      <c r="O51" s="214">
        <v>131</v>
      </c>
      <c r="P51" s="212">
        <v>13</v>
      </c>
      <c r="Q51" s="281">
        <v>3.4918999999999998</v>
      </c>
      <c r="R51" s="282">
        <v>1.2818000000000001</v>
      </c>
      <c r="S51" s="281">
        <v>8.0439000000000007</v>
      </c>
      <c r="T51" s="283">
        <v>3.4918999999999998</v>
      </c>
      <c r="U51" s="283">
        <v>8.1685999999999996</v>
      </c>
      <c r="V51" s="284">
        <v>0.81059999999999999</v>
      </c>
      <c r="W51" s="215">
        <v>0</v>
      </c>
      <c r="X51" s="284">
        <v>-14.333333</v>
      </c>
      <c r="Y51" s="1"/>
      <c r="Z51" s="277"/>
      <c r="AA51" s="1"/>
      <c r="AB51" s="1"/>
      <c r="AC51" s="1"/>
      <c r="AD51" s="1"/>
      <c r="AE51" s="222"/>
    </row>
    <row r="52" spans="1:32" customFormat="1" x14ac:dyDescent="0.2">
      <c r="A52" s="211" t="s">
        <v>475</v>
      </c>
      <c r="B52" s="211">
        <v>31</v>
      </c>
      <c r="C52" s="214">
        <v>31</v>
      </c>
      <c r="D52" s="211">
        <v>4</v>
      </c>
      <c r="E52" s="214">
        <v>1</v>
      </c>
      <c r="F52" s="211">
        <v>14</v>
      </c>
      <c r="G52" s="213">
        <v>10</v>
      </c>
      <c r="H52" s="278">
        <v>0</v>
      </c>
      <c r="I52" s="279">
        <v>0.58330000000000004</v>
      </c>
      <c r="J52" s="280">
        <v>200.66666799999999</v>
      </c>
      <c r="K52" s="213">
        <v>168</v>
      </c>
      <c r="L52" s="213">
        <v>81</v>
      </c>
      <c r="M52" s="213">
        <v>78</v>
      </c>
      <c r="N52" s="213">
        <v>50</v>
      </c>
      <c r="O52" s="214">
        <v>205</v>
      </c>
      <c r="P52" s="212">
        <v>26</v>
      </c>
      <c r="Q52" s="281">
        <v>3.4983</v>
      </c>
      <c r="R52" s="282">
        <v>1.0864</v>
      </c>
      <c r="S52" s="281">
        <v>7.5349000000000004</v>
      </c>
      <c r="T52" s="283">
        <v>2.2425000000000002</v>
      </c>
      <c r="U52" s="283">
        <v>9.1943999999999999</v>
      </c>
      <c r="V52" s="284">
        <v>1.1660999999999999</v>
      </c>
      <c r="W52" s="215">
        <v>0</v>
      </c>
      <c r="X52" s="284">
        <v>-18.996668</v>
      </c>
      <c r="Y52" s="139"/>
      <c r="Z52" s="172"/>
    </row>
    <row r="53" spans="1:32" customFormat="1" x14ac:dyDescent="0.2">
      <c r="A53" s="211" t="s">
        <v>390</v>
      </c>
      <c r="B53" s="211">
        <v>78</v>
      </c>
      <c r="C53" s="214">
        <v>17</v>
      </c>
      <c r="D53" s="211">
        <v>3</v>
      </c>
      <c r="E53" s="214">
        <v>2</v>
      </c>
      <c r="F53" s="211">
        <v>8</v>
      </c>
      <c r="G53" s="213">
        <v>12</v>
      </c>
      <c r="H53" s="278">
        <v>1</v>
      </c>
      <c r="I53" s="279">
        <v>0.4</v>
      </c>
      <c r="J53" s="280">
        <v>150.66666799999999</v>
      </c>
      <c r="K53" s="213">
        <v>122</v>
      </c>
      <c r="L53" s="213">
        <v>70</v>
      </c>
      <c r="M53" s="213">
        <v>63</v>
      </c>
      <c r="N53" s="213">
        <v>49</v>
      </c>
      <c r="O53" s="214">
        <v>125</v>
      </c>
      <c r="P53" s="212">
        <v>18</v>
      </c>
      <c r="Q53" s="281">
        <v>3.7633000000000001</v>
      </c>
      <c r="R53" s="282">
        <v>1.135</v>
      </c>
      <c r="S53" s="281">
        <v>7.2876000000000003</v>
      </c>
      <c r="T53" s="283">
        <v>2.927</v>
      </c>
      <c r="U53" s="283">
        <v>7.4668000000000001</v>
      </c>
      <c r="V53" s="284">
        <v>1.0751999999999999</v>
      </c>
      <c r="W53" s="215">
        <v>12</v>
      </c>
      <c r="X53" s="284">
        <v>16.663332</v>
      </c>
      <c r="Y53" s="139"/>
      <c r="Z53" s="172"/>
      <c r="AA53" s="1"/>
      <c r="AB53" s="1"/>
      <c r="AC53" s="1"/>
      <c r="AD53" s="1"/>
      <c r="AE53" s="1"/>
      <c r="AF53" s="1"/>
    </row>
    <row r="54" spans="1:32" customFormat="1" x14ac:dyDescent="0.2">
      <c r="A54" s="211" t="s">
        <v>632</v>
      </c>
      <c r="B54" s="211">
        <v>28</v>
      </c>
      <c r="C54" s="214">
        <v>28</v>
      </c>
      <c r="D54" s="211">
        <v>3</v>
      </c>
      <c r="E54" s="214">
        <v>2</v>
      </c>
      <c r="F54" s="211">
        <v>8</v>
      </c>
      <c r="G54" s="213">
        <v>7</v>
      </c>
      <c r="H54" s="278">
        <v>0</v>
      </c>
      <c r="I54" s="279">
        <v>0.5333</v>
      </c>
      <c r="J54" s="280">
        <v>153.33333400000001</v>
      </c>
      <c r="K54" s="213">
        <v>157</v>
      </c>
      <c r="L54" s="213">
        <v>70</v>
      </c>
      <c r="M54" s="213">
        <v>65</v>
      </c>
      <c r="N54" s="213">
        <v>31</v>
      </c>
      <c r="O54" s="214">
        <v>133</v>
      </c>
      <c r="P54" s="212">
        <v>17</v>
      </c>
      <c r="Q54" s="281">
        <v>3.8151999999999999</v>
      </c>
      <c r="R54" s="282">
        <v>1.2261</v>
      </c>
      <c r="S54" s="281">
        <v>9.2151999999999994</v>
      </c>
      <c r="T54" s="283">
        <v>1.8196000000000001</v>
      </c>
      <c r="U54" s="283">
        <v>7.8064999999999998</v>
      </c>
      <c r="V54" s="284">
        <v>0.99780000000000002</v>
      </c>
      <c r="W54" s="215">
        <v>5</v>
      </c>
      <c r="X54" s="284">
        <v>34.336666000000001</v>
      </c>
      <c r="Y54" s="1"/>
      <c r="Z54" s="277"/>
      <c r="AA54" s="1"/>
      <c r="AB54" s="1"/>
      <c r="AC54" s="1"/>
      <c r="AD54" s="1"/>
      <c r="AE54" s="222"/>
    </row>
    <row r="55" spans="1:32" customFormat="1" x14ac:dyDescent="0.2">
      <c r="A55" s="211" t="s">
        <v>1818</v>
      </c>
      <c r="B55" s="211">
        <v>67</v>
      </c>
      <c r="C55" s="214">
        <v>0</v>
      </c>
      <c r="D55" s="211">
        <v>0</v>
      </c>
      <c r="E55" s="214">
        <v>0</v>
      </c>
      <c r="F55" s="211">
        <v>3</v>
      </c>
      <c r="G55" s="213">
        <v>1</v>
      </c>
      <c r="H55" s="278">
        <v>0</v>
      </c>
      <c r="I55" s="279">
        <v>0.75</v>
      </c>
      <c r="J55" s="280">
        <v>27.999998999999999</v>
      </c>
      <c r="K55" s="213">
        <v>20</v>
      </c>
      <c r="L55" s="213">
        <v>12</v>
      </c>
      <c r="M55" s="213">
        <v>12</v>
      </c>
      <c r="N55" s="213">
        <v>1</v>
      </c>
      <c r="O55" s="214">
        <v>28</v>
      </c>
      <c r="P55" s="212">
        <v>7</v>
      </c>
      <c r="Q55" s="281">
        <v>3.8571</v>
      </c>
      <c r="R55" s="282">
        <v>0.75</v>
      </c>
      <c r="S55" s="281">
        <v>6.4286000000000003</v>
      </c>
      <c r="T55" s="283">
        <v>0.32140000000000002</v>
      </c>
      <c r="U55" s="283">
        <v>9</v>
      </c>
      <c r="V55" s="284">
        <v>2.25</v>
      </c>
      <c r="W55" s="215">
        <v>0</v>
      </c>
      <c r="X55" s="284">
        <v>9.9999999999999995E-7</v>
      </c>
      <c r="Y55" s="1"/>
      <c r="Z55" s="277"/>
      <c r="AA55" s="1"/>
      <c r="AB55" s="1"/>
      <c r="AC55" s="1"/>
      <c r="AD55" s="1"/>
      <c r="AE55" s="222"/>
    </row>
    <row r="56" spans="1:32" x14ac:dyDescent="0.2">
      <c r="A56" s="211" t="s">
        <v>638</v>
      </c>
      <c r="B56" s="211">
        <v>13</v>
      </c>
      <c r="C56" s="214">
        <v>13</v>
      </c>
      <c r="D56" s="211">
        <v>2</v>
      </c>
      <c r="E56" s="214">
        <v>0</v>
      </c>
      <c r="F56" s="211">
        <v>5</v>
      </c>
      <c r="G56" s="213">
        <v>6</v>
      </c>
      <c r="H56" s="278">
        <v>0</v>
      </c>
      <c r="I56" s="279">
        <v>0.45450000000000002</v>
      </c>
      <c r="J56" s="280">
        <v>84.333331000000001</v>
      </c>
      <c r="K56" s="213">
        <v>82</v>
      </c>
      <c r="L56" s="213">
        <v>42</v>
      </c>
      <c r="M56" s="213">
        <v>40</v>
      </c>
      <c r="N56" s="213">
        <v>26</v>
      </c>
      <c r="O56" s="214">
        <v>76</v>
      </c>
      <c r="P56" s="212">
        <v>11</v>
      </c>
      <c r="Q56" s="281">
        <v>4.2687999999999997</v>
      </c>
      <c r="R56" s="282">
        <v>1.2806</v>
      </c>
      <c r="S56" s="281">
        <v>8.7509999999999994</v>
      </c>
      <c r="T56" s="283">
        <v>2.7747000000000002</v>
      </c>
      <c r="U56" s="283">
        <v>8.1106999999999996</v>
      </c>
      <c r="V56" s="284">
        <v>1.1738999999999999</v>
      </c>
      <c r="W56" s="215">
        <v>0</v>
      </c>
      <c r="X56" s="284">
        <v>-8.0033309999999993</v>
      </c>
      <c r="Z56" s="277"/>
      <c r="AE56" s="222"/>
      <c r="AF56"/>
    </row>
    <row r="57" spans="1:32" x14ac:dyDescent="0.2">
      <c r="A57" s="223" t="s">
        <v>635</v>
      </c>
      <c r="B57" s="211">
        <v>17</v>
      </c>
      <c r="C57" s="214">
        <v>17</v>
      </c>
      <c r="D57" s="211">
        <v>3</v>
      </c>
      <c r="E57" s="214">
        <v>2</v>
      </c>
      <c r="F57" s="211">
        <v>4</v>
      </c>
      <c r="G57" s="213">
        <v>3</v>
      </c>
      <c r="H57" s="278">
        <v>0</v>
      </c>
      <c r="I57" s="279">
        <v>0.57140000000000002</v>
      </c>
      <c r="J57" s="280">
        <v>81</v>
      </c>
      <c r="K57" s="213">
        <v>81</v>
      </c>
      <c r="L57" s="213">
        <v>41</v>
      </c>
      <c r="M57" s="213">
        <v>40</v>
      </c>
      <c r="N57" s="213">
        <v>22</v>
      </c>
      <c r="O57" s="214">
        <v>62</v>
      </c>
      <c r="P57" s="212">
        <v>17</v>
      </c>
      <c r="Q57" s="281">
        <v>4.4443999999999999</v>
      </c>
      <c r="R57" s="282">
        <v>1.2716000000000001</v>
      </c>
      <c r="S57" s="281">
        <v>9</v>
      </c>
      <c r="T57" s="283">
        <v>2.4443999999999999</v>
      </c>
      <c r="U57" s="283">
        <v>6.8888999999999996</v>
      </c>
      <c r="V57" s="284">
        <v>1.8889</v>
      </c>
      <c r="W57" s="215">
        <v>15</v>
      </c>
      <c r="X57" s="284">
        <v>99.67</v>
      </c>
      <c r="Z57" s="277"/>
      <c r="AE57" s="222"/>
      <c r="AF57"/>
    </row>
    <row r="58" spans="1:32" customFormat="1" x14ac:dyDescent="0.2">
      <c r="A58" s="211" t="s">
        <v>634</v>
      </c>
      <c r="B58" s="211">
        <v>28</v>
      </c>
      <c r="C58" s="214">
        <v>27</v>
      </c>
      <c r="D58" s="211">
        <v>0</v>
      </c>
      <c r="E58" s="214">
        <v>0</v>
      </c>
      <c r="F58" s="211">
        <v>6</v>
      </c>
      <c r="G58" s="213">
        <v>16</v>
      </c>
      <c r="H58" s="278">
        <v>0</v>
      </c>
      <c r="I58" s="279">
        <v>0.2727</v>
      </c>
      <c r="J58" s="280">
        <v>120.00000199999999</v>
      </c>
      <c r="K58" s="213">
        <v>137</v>
      </c>
      <c r="L58" s="213">
        <v>86</v>
      </c>
      <c r="M58" s="213">
        <v>83</v>
      </c>
      <c r="N58" s="213">
        <v>49</v>
      </c>
      <c r="O58" s="214">
        <v>140</v>
      </c>
      <c r="P58" s="212">
        <v>20</v>
      </c>
      <c r="Q58" s="281">
        <v>6.2249999999999996</v>
      </c>
      <c r="R58" s="282">
        <v>1.55</v>
      </c>
      <c r="S58" s="281">
        <v>10.275</v>
      </c>
      <c r="T58" s="283">
        <v>3.6749999999999998</v>
      </c>
      <c r="U58" s="283">
        <v>10.5</v>
      </c>
      <c r="V58" s="284">
        <v>1.5</v>
      </c>
      <c r="W58" s="215">
        <v>1</v>
      </c>
      <c r="X58" s="284">
        <v>46.329998000000003</v>
      </c>
      <c r="Y58" s="139"/>
      <c r="Z58" s="172"/>
    </row>
    <row r="59" spans="1:32" x14ac:dyDescent="0.2">
      <c r="A59" s="211" t="s">
        <v>636</v>
      </c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>
        <v>25</v>
      </c>
      <c r="X59" s="284">
        <v>138</v>
      </c>
      <c r="Y59" s="139"/>
      <c r="Z59" s="172"/>
      <c r="AA59"/>
      <c r="AB59"/>
      <c r="AC59"/>
      <c r="AD59"/>
      <c r="AE59"/>
      <c r="AF59"/>
    </row>
    <row r="60" spans="1:32" customFormat="1" x14ac:dyDescent="0.2">
      <c r="A60" s="211" t="s">
        <v>637</v>
      </c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>
        <v>29</v>
      </c>
      <c r="X60" s="284">
        <v>147</v>
      </c>
      <c r="Y60" s="139"/>
      <c r="Z60" s="172"/>
      <c r="AA60" s="1"/>
      <c r="AB60" s="1"/>
      <c r="AC60" s="1"/>
      <c r="AD60" s="1"/>
      <c r="AE60" s="1"/>
      <c r="AF60" s="1"/>
    </row>
    <row r="61" spans="1:32" x14ac:dyDescent="0.2">
      <c r="A61" s="211" t="s">
        <v>811</v>
      </c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>
        <v>20</v>
      </c>
      <c r="X61" s="284">
        <v>109.67</v>
      </c>
      <c r="Y61" s="139"/>
      <c r="Z61" s="172"/>
      <c r="AA61"/>
      <c r="AB61"/>
      <c r="AC61"/>
      <c r="AD61"/>
      <c r="AE61"/>
      <c r="AF61"/>
    </row>
    <row r="62" spans="1:32" customFormat="1" x14ac:dyDescent="0.2">
      <c r="A62" s="211" t="s">
        <v>639</v>
      </c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>
        <v>7</v>
      </c>
      <c r="X62" s="284">
        <v>33</v>
      </c>
      <c r="Y62" s="139"/>
      <c r="Z62" s="172"/>
    </row>
    <row r="63" spans="1:32" customFormat="1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"/>
      <c r="Z63" s="277"/>
      <c r="AA63" s="1"/>
      <c r="AB63" s="1"/>
      <c r="AC63" s="1"/>
      <c r="AD63" s="1"/>
      <c r="AE63" s="222"/>
    </row>
    <row r="64" spans="1:32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"/>
      <c r="Z64" s="1"/>
      <c r="AA64" s="1"/>
      <c r="AB64" s="1"/>
      <c r="AC64" s="1"/>
      <c r="AD64" s="222"/>
    </row>
    <row r="65" spans="1:30" customFormat="1" ht="13.5" thickBot="1" x14ac:dyDescent="0.25">
      <c r="A65" s="312" t="s">
        <v>558</v>
      </c>
      <c r="B65" s="313"/>
      <c r="C65" s="314"/>
      <c r="D65" s="313"/>
      <c r="E65" s="314">
        <v>5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"/>
      <c r="Z65" s="1"/>
      <c r="AA65" s="1"/>
      <c r="AB65" s="1"/>
      <c r="AC65" s="1"/>
      <c r="AD65" s="222"/>
    </row>
    <row r="66" spans="1:30" customFormat="1" ht="13.5" thickBot="1" x14ac:dyDescent="0.25">
      <c r="A66" s="248" t="s">
        <v>529</v>
      </c>
      <c r="B66" s="249">
        <f t="shared" ref="B66:P66" si="1">SUM(B42:B65)</f>
        <v>778</v>
      </c>
      <c r="C66" s="251">
        <f t="shared" si="1"/>
        <v>162</v>
      </c>
      <c r="D66" s="249">
        <f t="shared" si="1"/>
        <v>16</v>
      </c>
      <c r="E66" s="251">
        <f t="shared" si="1"/>
        <v>12</v>
      </c>
      <c r="F66" s="249">
        <f t="shared" si="1"/>
        <v>82</v>
      </c>
      <c r="G66" s="250">
        <f t="shared" si="1"/>
        <v>80</v>
      </c>
      <c r="H66" s="302">
        <f t="shared" si="1"/>
        <v>51</v>
      </c>
      <c r="I66" s="303">
        <f>F66/(F66+G66)</f>
        <v>0.50617283950617287</v>
      </c>
      <c r="J66" s="304">
        <f t="shared" si="1"/>
        <v>1460.3333339999999</v>
      </c>
      <c r="K66" s="250">
        <f t="shared" si="1"/>
        <v>1220</v>
      </c>
      <c r="L66" s="250">
        <f t="shared" si="1"/>
        <v>607</v>
      </c>
      <c r="M66" s="250">
        <f t="shared" si="1"/>
        <v>575</v>
      </c>
      <c r="N66" s="250">
        <f t="shared" si="1"/>
        <v>435</v>
      </c>
      <c r="O66" s="251">
        <f t="shared" si="1"/>
        <v>1350</v>
      </c>
      <c r="P66" s="305">
        <f t="shared" si="1"/>
        <v>183</v>
      </c>
      <c r="Q66" s="306">
        <f>IF(J66=0,"",M66*9/J66)</f>
        <v>3.5437114797791778</v>
      </c>
      <c r="R66" s="307">
        <f>(N66+K66)/J66</f>
        <v>1.1333028983641622</v>
      </c>
      <c r="S66" s="304">
        <f>K66*9/J66</f>
        <v>7.5188313136184295</v>
      </c>
      <c r="T66" s="308">
        <f>N66*9/J66</f>
        <v>2.6808947716590303</v>
      </c>
      <c r="U66" s="308">
        <f>O66*9/J66</f>
        <v>8.3200182568728529</v>
      </c>
      <c r="V66" s="309">
        <f>P66*9/J66</f>
        <v>1.1278246970427643</v>
      </c>
      <c r="W66" s="310"/>
      <c r="X66" s="310"/>
      <c r="Z66" s="1"/>
      <c r="AA66" s="1"/>
      <c r="AB66" s="1"/>
      <c r="AC66" s="1"/>
      <c r="AD66" s="222"/>
    </row>
    <row r="68" spans="1:30" x14ac:dyDescent="0.2">
      <c r="A68" s="137" t="s">
        <v>877</v>
      </c>
    </row>
    <row r="69" spans="1:30" x14ac:dyDescent="0.2">
      <c r="A69" s="137" t="s">
        <v>878</v>
      </c>
    </row>
    <row r="70" spans="1:30" x14ac:dyDescent="0.2">
      <c r="A70" s="137"/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2A74-8E43-42C0-A588-CD28380CE73A}">
  <sheetPr>
    <pageSetUpPr fitToPage="1"/>
  </sheetPr>
  <dimension ref="A1:AF70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24.5703125" bestFit="1" customWidth="1"/>
    <col min="2" max="2" width="4.7109375" customWidth="1"/>
    <col min="3" max="3" width="5" customWidth="1"/>
    <col min="4" max="4" width="4.85546875" customWidth="1"/>
    <col min="5" max="5" width="5" customWidth="1"/>
    <col min="6" max="6" width="4.140625" customWidth="1"/>
    <col min="7" max="7" width="4" customWidth="1"/>
    <col min="8" max="8" width="3.28515625" customWidth="1"/>
    <col min="9" max="9" width="5.5703125" customWidth="1"/>
    <col min="10" max="10" width="7.5703125" bestFit="1" customWidth="1"/>
    <col min="11" max="11" width="5" customWidth="1"/>
    <col min="12" max="13" width="4.7109375" customWidth="1"/>
    <col min="14" max="14" width="4.28515625" customWidth="1"/>
    <col min="15" max="15" width="5" customWidth="1"/>
    <col min="16" max="16" width="5.28515625" customWidth="1"/>
    <col min="17" max="17" width="5.5703125" customWidth="1"/>
    <col min="18" max="18" width="5.85546875" bestFit="1" customWidth="1"/>
    <col min="19" max="19" width="6.28515625" customWidth="1"/>
    <col min="20" max="20" width="5.5703125" customWidth="1"/>
    <col min="21" max="23" width="7.28515625" customWidth="1"/>
    <col min="24" max="24" width="6.5703125" customWidth="1"/>
  </cols>
  <sheetData>
    <row r="1" spans="1:32" s="1" customFormat="1" ht="30" x14ac:dyDescent="0.4">
      <c r="A1" s="659" t="s">
        <v>2010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ht="13.5" thickBot="1" x14ac:dyDescent="0.25">
      <c r="A4" s="311" t="s">
        <v>585</v>
      </c>
      <c r="B4" s="56" t="s">
        <v>2009</v>
      </c>
      <c r="C4" s="57"/>
      <c r="D4" s="57"/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x14ac:dyDescent="0.2">
      <c r="A6" s="199" t="s">
        <v>305</v>
      </c>
      <c r="B6" s="200">
        <v>122</v>
      </c>
      <c r="C6" s="199">
        <v>420</v>
      </c>
      <c r="D6" s="201">
        <v>72</v>
      </c>
      <c r="E6" s="201">
        <v>120</v>
      </c>
      <c r="F6" s="202">
        <v>69</v>
      </c>
      <c r="G6" s="199">
        <v>21</v>
      </c>
      <c r="H6" s="201">
        <v>3</v>
      </c>
      <c r="I6" s="202">
        <v>28</v>
      </c>
      <c r="J6" s="199">
        <v>27</v>
      </c>
      <c r="K6" s="202">
        <v>109</v>
      </c>
      <c r="L6" s="199">
        <v>23</v>
      </c>
      <c r="M6" s="202">
        <v>3</v>
      </c>
      <c r="N6" s="203">
        <v>7</v>
      </c>
      <c r="O6" s="202">
        <v>5</v>
      </c>
      <c r="P6" s="204">
        <v>0.28570000000000001</v>
      </c>
      <c r="Q6" s="205">
        <v>0.33629999999999999</v>
      </c>
      <c r="R6" s="206">
        <v>0.55000000000000004</v>
      </c>
      <c r="S6" s="205">
        <v>0.88629999999999998</v>
      </c>
      <c r="T6" s="200">
        <v>452</v>
      </c>
      <c r="U6" s="207">
        <v>0.88460000000000005</v>
      </c>
      <c r="V6" s="208">
        <v>5.9700000000000003E-2</v>
      </c>
      <c r="W6" s="209">
        <v>0.2412</v>
      </c>
      <c r="X6" s="210">
        <v>24</v>
      </c>
      <c r="Y6" s="139"/>
      <c r="Z6" s="1"/>
      <c r="AA6" s="1"/>
      <c r="AB6" s="1"/>
      <c r="AC6" s="1"/>
      <c r="AD6" s="222"/>
      <c r="AE6" s="1"/>
      <c r="AF6" s="1"/>
    </row>
    <row r="7" spans="1:32" x14ac:dyDescent="0.2">
      <c r="A7" s="211" t="s">
        <v>304</v>
      </c>
      <c r="B7" s="212">
        <v>152</v>
      </c>
      <c r="C7" s="211">
        <v>569</v>
      </c>
      <c r="D7" s="213">
        <v>71</v>
      </c>
      <c r="E7" s="213">
        <v>151</v>
      </c>
      <c r="F7" s="214">
        <v>65</v>
      </c>
      <c r="G7" s="211">
        <v>38</v>
      </c>
      <c r="H7" s="213">
        <v>5</v>
      </c>
      <c r="I7" s="214">
        <v>20</v>
      </c>
      <c r="J7" s="211">
        <v>29</v>
      </c>
      <c r="K7" s="214">
        <v>113</v>
      </c>
      <c r="L7" s="211">
        <v>2</v>
      </c>
      <c r="M7" s="214">
        <v>0</v>
      </c>
      <c r="N7" s="215">
        <v>12</v>
      </c>
      <c r="O7" s="214">
        <v>1</v>
      </c>
      <c r="P7" s="216">
        <v>0.26540000000000002</v>
      </c>
      <c r="Q7" s="217">
        <v>0.30220000000000002</v>
      </c>
      <c r="R7" s="218">
        <v>0.45519999999999999</v>
      </c>
      <c r="S7" s="217">
        <v>0.75739999999999996</v>
      </c>
      <c r="T7" s="212">
        <v>599</v>
      </c>
      <c r="U7" s="219">
        <v>1</v>
      </c>
      <c r="V7" s="220">
        <v>4.8399999999999999E-2</v>
      </c>
      <c r="W7" s="221">
        <v>0.18859999999999999</v>
      </c>
      <c r="X7" s="212">
        <v>16</v>
      </c>
      <c r="Y7" s="139"/>
      <c r="Z7" s="1"/>
      <c r="AA7" s="1"/>
      <c r="AB7" s="1"/>
      <c r="AC7" s="1"/>
      <c r="AD7" s="222"/>
    </row>
    <row r="8" spans="1:32" s="1" customFormat="1" x14ac:dyDescent="0.2">
      <c r="A8" s="223" t="s">
        <v>325</v>
      </c>
      <c r="B8" s="212">
        <v>141</v>
      </c>
      <c r="C8" s="211">
        <v>494</v>
      </c>
      <c r="D8" s="213">
        <v>58</v>
      </c>
      <c r="E8" s="213">
        <v>125</v>
      </c>
      <c r="F8" s="214">
        <v>65</v>
      </c>
      <c r="G8" s="211">
        <v>35</v>
      </c>
      <c r="H8" s="213">
        <v>1</v>
      </c>
      <c r="I8" s="214">
        <v>27</v>
      </c>
      <c r="J8" s="211">
        <v>46</v>
      </c>
      <c r="K8" s="214">
        <v>100</v>
      </c>
      <c r="L8" s="211">
        <v>1</v>
      </c>
      <c r="M8" s="214">
        <v>0</v>
      </c>
      <c r="N8" s="215">
        <v>6</v>
      </c>
      <c r="O8" s="214">
        <v>3</v>
      </c>
      <c r="P8" s="216">
        <v>0.253</v>
      </c>
      <c r="Q8" s="217">
        <v>0.32040000000000002</v>
      </c>
      <c r="R8" s="218">
        <v>0.4919</v>
      </c>
      <c r="S8" s="217">
        <v>0.81230000000000002</v>
      </c>
      <c r="T8" s="212">
        <v>543</v>
      </c>
      <c r="U8" s="219">
        <v>1</v>
      </c>
      <c r="V8" s="220">
        <v>8.4699999999999998E-2</v>
      </c>
      <c r="W8" s="221">
        <v>0.1842</v>
      </c>
      <c r="X8" s="212">
        <v>2</v>
      </c>
      <c r="Y8" s="139"/>
      <c r="AA8"/>
      <c r="AB8"/>
      <c r="AC8"/>
      <c r="AD8"/>
    </row>
    <row r="9" spans="1:32" s="1" customFormat="1" x14ac:dyDescent="0.2">
      <c r="A9" s="211" t="s">
        <v>309</v>
      </c>
      <c r="B9" s="212">
        <v>160</v>
      </c>
      <c r="C9" s="211">
        <v>585</v>
      </c>
      <c r="D9" s="213">
        <v>87</v>
      </c>
      <c r="E9" s="213">
        <v>147</v>
      </c>
      <c r="F9" s="214">
        <v>73</v>
      </c>
      <c r="G9" s="211">
        <v>37</v>
      </c>
      <c r="H9" s="213">
        <v>0</v>
      </c>
      <c r="I9" s="214">
        <v>30</v>
      </c>
      <c r="J9" s="211">
        <v>59</v>
      </c>
      <c r="K9" s="214">
        <v>161</v>
      </c>
      <c r="L9" s="211">
        <v>18</v>
      </c>
      <c r="M9" s="214">
        <v>4</v>
      </c>
      <c r="N9" s="215">
        <v>7</v>
      </c>
      <c r="O9" s="214">
        <v>0</v>
      </c>
      <c r="P9" s="216">
        <v>0.25130000000000002</v>
      </c>
      <c r="Q9" s="217">
        <v>0.31990000000000002</v>
      </c>
      <c r="R9" s="218">
        <v>0.46839999999999998</v>
      </c>
      <c r="S9" s="217">
        <v>0.7883</v>
      </c>
      <c r="T9" s="212">
        <v>644</v>
      </c>
      <c r="U9" s="219">
        <v>0.81820000000000004</v>
      </c>
      <c r="V9" s="220">
        <v>9.1600000000000001E-2</v>
      </c>
      <c r="W9" s="221">
        <v>0.25</v>
      </c>
      <c r="X9" s="212">
        <v>25</v>
      </c>
      <c r="Y9" s="139"/>
      <c r="AE9"/>
      <c r="AF9"/>
    </row>
    <row r="10" spans="1:32" s="1" customFormat="1" x14ac:dyDescent="0.2">
      <c r="A10" s="211" t="s">
        <v>589</v>
      </c>
      <c r="B10" s="212">
        <v>9</v>
      </c>
      <c r="C10" s="211">
        <v>12</v>
      </c>
      <c r="D10" s="213">
        <v>2</v>
      </c>
      <c r="E10" s="213">
        <v>3</v>
      </c>
      <c r="F10" s="214">
        <v>1</v>
      </c>
      <c r="G10" s="211">
        <v>0</v>
      </c>
      <c r="H10" s="213">
        <v>0</v>
      </c>
      <c r="I10" s="214">
        <v>1</v>
      </c>
      <c r="J10" s="211">
        <v>1</v>
      </c>
      <c r="K10" s="214">
        <v>5</v>
      </c>
      <c r="L10" s="211">
        <v>0</v>
      </c>
      <c r="M10" s="214">
        <v>0</v>
      </c>
      <c r="N10" s="215">
        <v>0</v>
      </c>
      <c r="O10" s="214">
        <v>0</v>
      </c>
      <c r="P10" s="216">
        <v>0.25</v>
      </c>
      <c r="Q10" s="217">
        <v>0.30769999999999997</v>
      </c>
      <c r="R10" s="218">
        <v>0.5</v>
      </c>
      <c r="S10" s="217">
        <v>0.80769999999999997</v>
      </c>
      <c r="T10" s="212">
        <v>13</v>
      </c>
      <c r="U10" s="219">
        <v>0</v>
      </c>
      <c r="V10" s="220">
        <v>7.6899999999999996E-2</v>
      </c>
      <c r="W10" s="221">
        <v>0.3846</v>
      </c>
      <c r="X10" s="212">
        <v>342</v>
      </c>
      <c r="Y10" s="139"/>
      <c r="AA10" s="188"/>
      <c r="AB10" s="188"/>
      <c r="AC10" s="188"/>
      <c r="AD10" s="188"/>
    </row>
    <row r="11" spans="1:32" x14ac:dyDescent="0.2">
      <c r="A11" s="211" t="s">
        <v>587</v>
      </c>
      <c r="B11" s="212">
        <v>65</v>
      </c>
      <c r="C11" s="211">
        <v>211</v>
      </c>
      <c r="D11" s="213">
        <v>15</v>
      </c>
      <c r="E11" s="213">
        <v>51</v>
      </c>
      <c r="F11" s="214">
        <v>11</v>
      </c>
      <c r="G11" s="211">
        <v>7</v>
      </c>
      <c r="H11" s="213">
        <v>0</v>
      </c>
      <c r="I11" s="214">
        <v>0</v>
      </c>
      <c r="J11" s="211">
        <v>7</v>
      </c>
      <c r="K11" s="214">
        <v>45</v>
      </c>
      <c r="L11" s="211">
        <v>13</v>
      </c>
      <c r="M11" s="214">
        <v>2</v>
      </c>
      <c r="N11" s="215">
        <v>0</v>
      </c>
      <c r="O11" s="214">
        <v>0</v>
      </c>
      <c r="P11" s="216">
        <v>0.2417</v>
      </c>
      <c r="Q11" s="217">
        <v>0.2661</v>
      </c>
      <c r="R11" s="218">
        <v>0.27489999999999998</v>
      </c>
      <c r="S11" s="217">
        <v>0.54090000000000005</v>
      </c>
      <c r="T11" s="212">
        <v>218</v>
      </c>
      <c r="U11" s="219">
        <v>0.86670000000000003</v>
      </c>
      <c r="V11" s="220">
        <v>3.2099999999999997E-2</v>
      </c>
      <c r="W11" s="221">
        <v>0.2064</v>
      </c>
      <c r="X11" s="212">
        <v>257</v>
      </c>
      <c r="Y11" s="139"/>
      <c r="Z11" s="1"/>
      <c r="AA11" s="1"/>
      <c r="AB11" s="1"/>
      <c r="AC11" s="1"/>
      <c r="AD11" s="222"/>
    </row>
    <row r="12" spans="1:32" s="1" customFormat="1" x14ac:dyDescent="0.2">
      <c r="A12" s="211" t="s">
        <v>332</v>
      </c>
      <c r="B12" s="212">
        <v>69</v>
      </c>
      <c r="C12" s="211">
        <v>221</v>
      </c>
      <c r="D12" s="213">
        <v>23</v>
      </c>
      <c r="E12" s="213">
        <v>53</v>
      </c>
      <c r="F12" s="214">
        <v>32</v>
      </c>
      <c r="G12" s="211">
        <v>12</v>
      </c>
      <c r="H12" s="213">
        <v>5</v>
      </c>
      <c r="I12" s="214">
        <v>9</v>
      </c>
      <c r="J12" s="211">
        <v>18</v>
      </c>
      <c r="K12" s="214">
        <v>58</v>
      </c>
      <c r="L12" s="211">
        <v>8</v>
      </c>
      <c r="M12" s="214">
        <v>4</v>
      </c>
      <c r="N12" s="215">
        <v>4</v>
      </c>
      <c r="O12" s="214">
        <v>0</v>
      </c>
      <c r="P12" s="216">
        <v>0.23980000000000001</v>
      </c>
      <c r="Q12" s="217">
        <v>0.29709999999999998</v>
      </c>
      <c r="R12" s="218">
        <v>0.46150000000000002</v>
      </c>
      <c r="S12" s="217">
        <v>0.75860000000000005</v>
      </c>
      <c r="T12" s="212">
        <v>239</v>
      </c>
      <c r="U12" s="219">
        <v>0.66669999999999996</v>
      </c>
      <c r="V12" s="220">
        <v>7.5300000000000006E-2</v>
      </c>
      <c r="W12" s="221">
        <v>0.2427</v>
      </c>
      <c r="X12" s="212">
        <v>49</v>
      </c>
      <c r="Y12" s="139"/>
    </row>
    <row r="13" spans="1:32" x14ac:dyDescent="0.2">
      <c r="A13" s="211" t="s">
        <v>367</v>
      </c>
      <c r="B13" s="212">
        <v>148</v>
      </c>
      <c r="C13" s="211">
        <v>560</v>
      </c>
      <c r="D13" s="213">
        <v>69</v>
      </c>
      <c r="E13" s="213">
        <v>129</v>
      </c>
      <c r="F13" s="214">
        <v>70</v>
      </c>
      <c r="G13" s="211">
        <v>22</v>
      </c>
      <c r="H13" s="213">
        <v>5</v>
      </c>
      <c r="I13" s="214">
        <v>28</v>
      </c>
      <c r="J13" s="211">
        <v>42</v>
      </c>
      <c r="K13" s="214">
        <v>127</v>
      </c>
      <c r="L13" s="211">
        <v>34</v>
      </c>
      <c r="M13" s="214">
        <v>5</v>
      </c>
      <c r="N13" s="215">
        <v>8</v>
      </c>
      <c r="O13" s="214">
        <v>3</v>
      </c>
      <c r="P13" s="216">
        <v>0.23039999999999999</v>
      </c>
      <c r="Q13" s="217">
        <v>0.28760000000000002</v>
      </c>
      <c r="R13" s="218">
        <v>0.4375</v>
      </c>
      <c r="S13" s="217">
        <v>0.72509999999999997</v>
      </c>
      <c r="T13" s="212">
        <v>605</v>
      </c>
      <c r="U13" s="219">
        <v>0.87180000000000002</v>
      </c>
      <c r="V13" s="220">
        <v>6.9400000000000003E-2</v>
      </c>
      <c r="W13" s="221">
        <v>0.2099</v>
      </c>
      <c r="X13" s="212">
        <v>14</v>
      </c>
      <c r="Y13" s="139"/>
      <c r="Z13" s="1"/>
      <c r="AA13" s="1"/>
      <c r="AB13" s="1"/>
      <c r="AC13" s="1"/>
      <c r="AD13" s="1"/>
      <c r="AE13" s="1"/>
      <c r="AF13" s="1"/>
    </row>
    <row r="14" spans="1:32" x14ac:dyDescent="0.2">
      <c r="A14" s="211" t="s">
        <v>590</v>
      </c>
      <c r="B14" s="212">
        <v>138</v>
      </c>
      <c r="C14" s="211">
        <v>502</v>
      </c>
      <c r="D14" s="213">
        <v>62</v>
      </c>
      <c r="E14" s="213">
        <v>114</v>
      </c>
      <c r="F14" s="214">
        <v>50</v>
      </c>
      <c r="G14" s="211">
        <v>19</v>
      </c>
      <c r="H14" s="213">
        <v>1</v>
      </c>
      <c r="I14" s="214">
        <v>16</v>
      </c>
      <c r="J14" s="211">
        <v>44</v>
      </c>
      <c r="K14" s="214">
        <v>116</v>
      </c>
      <c r="L14" s="211">
        <v>32</v>
      </c>
      <c r="M14" s="214">
        <v>7</v>
      </c>
      <c r="N14" s="215">
        <v>9</v>
      </c>
      <c r="O14" s="214">
        <v>1</v>
      </c>
      <c r="P14" s="216">
        <v>0.2271</v>
      </c>
      <c r="Q14" s="217">
        <v>0.29070000000000001</v>
      </c>
      <c r="R14" s="218">
        <v>0.36449999999999999</v>
      </c>
      <c r="S14" s="217">
        <v>0.6552</v>
      </c>
      <c r="T14" s="212">
        <v>547</v>
      </c>
      <c r="U14" s="219">
        <v>0.82050000000000001</v>
      </c>
      <c r="V14" s="220">
        <v>8.0399999999999999E-2</v>
      </c>
      <c r="W14" s="221">
        <v>0.21210000000000001</v>
      </c>
      <c r="X14" s="212">
        <v>4</v>
      </c>
      <c r="Y14" s="139"/>
      <c r="Z14" s="1"/>
      <c r="AA14" s="1"/>
      <c r="AB14" s="1"/>
      <c r="AC14" s="1"/>
      <c r="AD14" s="1"/>
      <c r="AE14" s="1"/>
      <c r="AF14" s="1"/>
    </row>
    <row r="15" spans="1:32" s="1" customFormat="1" x14ac:dyDescent="0.2">
      <c r="A15" s="211" t="s">
        <v>594</v>
      </c>
      <c r="B15" s="212">
        <v>137</v>
      </c>
      <c r="C15" s="211">
        <v>456</v>
      </c>
      <c r="D15" s="213">
        <v>39</v>
      </c>
      <c r="E15" s="213">
        <v>101</v>
      </c>
      <c r="F15" s="214">
        <v>48</v>
      </c>
      <c r="G15" s="211">
        <v>24</v>
      </c>
      <c r="H15" s="213">
        <v>1</v>
      </c>
      <c r="I15" s="214">
        <v>10</v>
      </c>
      <c r="J15" s="211">
        <v>34</v>
      </c>
      <c r="K15" s="214">
        <v>112</v>
      </c>
      <c r="L15" s="211">
        <v>12</v>
      </c>
      <c r="M15" s="214">
        <v>3</v>
      </c>
      <c r="N15" s="215">
        <v>5</v>
      </c>
      <c r="O15" s="214">
        <v>3</v>
      </c>
      <c r="P15" s="216">
        <v>0.2215</v>
      </c>
      <c r="Q15" s="217">
        <v>0.27989999999999998</v>
      </c>
      <c r="R15" s="218">
        <v>0.34429999999999999</v>
      </c>
      <c r="S15" s="217">
        <v>0.62419999999999998</v>
      </c>
      <c r="T15" s="212">
        <v>493</v>
      </c>
      <c r="U15" s="219">
        <v>0.8</v>
      </c>
      <c r="V15" s="220">
        <v>6.9000000000000006E-2</v>
      </c>
      <c r="W15" s="221">
        <v>0.22720000000000001</v>
      </c>
      <c r="X15" s="212">
        <v>62</v>
      </c>
      <c r="Y15" s="139"/>
      <c r="AE15"/>
      <c r="AF15"/>
    </row>
    <row r="16" spans="1:32" s="1" customFormat="1" x14ac:dyDescent="0.2">
      <c r="A16" s="211" t="s">
        <v>592</v>
      </c>
      <c r="B16" s="212">
        <v>22</v>
      </c>
      <c r="C16" s="211">
        <v>64</v>
      </c>
      <c r="D16" s="213">
        <v>3</v>
      </c>
      <c r="E16" s="213">
        <v>14</v>
      </c>
      <c r="F16" s="214">
        <v>5</v>
      </c>
      <c r="G16" s="211">
        <v>4</v>
      </c>
      <c r="H16" s="213">
        <v>0</v>
      </c>
      <c r="I16" s="214">
        <v>1</v>
      </c>
      <c r="J16" s="211">
        <v>0</v>
      </c>
      <c r="K16" s="214">
        <v>17</v>
      </c>
      <c r="L16" s="211">
        <v>1</v>
      </c>
      <c r="M16" s="214">
        <v>1</v>
      </c>
      <c r="N16" s="215">
        <v>0</v>
      </c>
      <c r="O16" s="214">
        <v>3</v>
      </c>
      <c r="P16" s="216">
        <v>0.21879999999999999</v>
      </c>
      <c r="Q16" s="217">
        <v>0.25369999999999998</v>
      </c>
      <c r="R16" s="218">
        <v>0.3281</v>
      </c>
      <c r="S16" s="217">
        <v>0.58189999999999997</v>
      </c>
      <c r="T16" s="212">
        <v>67</v>
      </c>
      <c r="U16" s="219">
        <v>0.5</v>
      </c>
      <c r="V16" s="220">
        <v>0</v>
      </c>
      <c r="W16" s="221">
        <v>0.25369999999999998</v>
      </c>
      <c r="X16" s="212">
        <v>266</v>
      </c>
      <c r="Y16" s="139"/>
      <c r="AD16" s="222"/>
      <c r="AE16"/>
      <c r="AF16"/>
    </row>
    <row r="17" spans="1:32" s="1" customFormat="1" x14ac:dyDescent="0.2">
      <c r="A17" s="211" t="s">
        <v>586</v>
      </c>
      <c r="B17" s="212">
        <v>80</v>
      </c>
      <c r="C17" s="211">
        <v>229</v>
      </c>
      <c r="D17" s="213">
        <v>30</v>
      </c>
      <c r="E17" s="213">
        <v>49</v>
      </c>
      <c r="F17" s="214">
        <v>24</v>
      </c>
      <c r="G17" s="211">
        <v>9</v>
      </c>
      <c r="H17" s="213">
        <v>1</v>
      </c>
      <c r="I17" s="214">
        <v>9</v>
      </c>
      <c r="J17" s="211">
        <v>21</v>
      </c>
      <c r="K17" s="214">
        <v>62</v>
      </c>
      <c r="L17" s="211">
        <v>8</v>
      </c>
      <c r="M17" s="214">
        <v>1</v>
      </c>
      <c r="N17" s="215">
        <v>2</v>
      </c>
      <c r="O17" s="214">
        <v>2</v>
      </c>
      <c r="P17" s="216">
        <v>0.214</v>
      </c>
      <c r="Q17" s="217">
        <v>0.28570000000000001</v>
      </c>
      <c r="R17" s="218">
        <v>0.37990000000000002</v>
      </c>
      <c r="S17" s="217">
        <v>0.66559999999999997</v>
      </c>
      <c r="T17" s="212">
        <v>252</v>
      </c>
      <c r="U17" s="219">
        <v>0.88890000000000002</v>
      </c>
      <c r="V17" s="220">
        <v>8.3299999999999999E-2</v>
      </c>
      <c r="W17" s="221">
        <v>0.246</v>
      </c>
      <c r="X17" s="212">
        <v>163</v>
      </c>
      <c r="Y17" s="139"/>
    </row>
    <row r="18" spans="1:32" s="1" customFormat="1" x14ac:dyDescent="0.2">
      <c r="A18" s="211" t="s">
        <v>591</v>
      </c>
      <c r="B18" s="212">
        <v>130</v>
      </c>
      <c r="C18" s="211">
        <v>404</v>
      </c>
      <c r="D18" s="213">
        <v>45</v>
      </c>
      <c r="E18" s="213">
        <v>86</v>
      </c>
      <c r="F18" s="214">
        <v>54</v>
      </c>
      <c r="G18" s="211">
        <v>21</v>
      </c>
      <c r="H18" s="213">
        <v>4</v>
      </c>
      <c r="I18" s="214">
        <v>13</v>
      </c>
      <c r="J18" s="211">
        <v>29</v>
      </c>
      <c r="K18" s="214">
        <v>93</v>
      </c>
      <c r="L18" s="211">
        <v>8</v>
      </c>
      <c r="M18" s="214">
        <v>2</v>
      </c>
      <c r="N18" s="215">
        <v>6</v>
      </c>
      <c r="O18" s="214">
        <v>13</v>
      </c>
      <c r="P18" s="216">
        <v>0.21290000000000001</v>
      </c>
      <c r="Q18" s="217">
        <v>0.28699999999999998</v>
      </c>
      <c r="R18" s="218">
        <v>0.38119999999999998</v>
      </c>
      <c r="S18" s="217">
        <v>0.66820000000000002</v>
      </c>
      <c r="T18" s="212">
        <v>446</v>
      </c>
      <c r="U18" s="219">
        <v>0.8</v>
      </c>
      <c r="V18" s="220">
        <v>6.5000000000000002E-2</v>
      </c>
      <c r="W18" s="221">
        <v>0.20849999999999999</v>
      </c>
      <c r="X18" s="212">
        <v>57</v>
      </c>
      <c r="Y18" s="139"/>
      <c r="AA18"/>
      <c r="AB18"/>
      <c r="AC18"/>
      <c r="AD18"/>
    </row>
    <row r="19" spans="1:32" x14ac:dyDescent="0.2">
      <c r="A19" s="211" t="s">
        <v>595</v>
      </c>
      <c r="B19" s="212">
        <v>66</v>
      </c>
      <c r="C19" s="211">
        <v>174</v>
      </c>
      <c r="D19" s="213">
        <v>11</v>
      </c>
      <c r="E19" s="213">
        <v>36</v>
      </c>
      <c r="F19" s="214">
        <v>7</v>
      </c>
      <c r="G19" s="211">
        <v>8</v>
      </c>
      <c r="H19" s="213">
        <v>1</v>
      </c>
      <c r="I19" s="214">
        <v>1</v>
      </c>
      <c r="J19" s="211">
        <v>13</v>
      </c>
      <c r="K19" s="214">
        <v>36</v>
      </c>
      <c r="L19" s="211">
        <v>5</v>
      </c>
      <c r="M19" s="214">
        <v>5</v>
      </c>
      <c r="N19" s="215">
        <v>1</v>
      </c>
      <c r="O19" s="214">
        <v>0</v>
      </c>
      <c r="P19" s="216">
        <v>0.2069</v>
      </c>
      <c r="Q19" s="217">
        <v>0.26200000000000001</v>
      </c>
      <c r="R19" s="218">
        <v>0.28160000000000002</v>
      </c>
      <c r="S19" s="217">
        <v>0.54359999999999997</v>
      </c>
      <c r="T19" s="212">
        <v>187</v>
      </c>
      <c r="U19" s="219">
        <v>0.5</v>
      </c>
      <c r="V19" s="220">
        <v>6.9500000000000006E-2</v>
      </c>
      <c r="W19" s="221">
        <v>0.1925</v>
      </c>
      <c r="X19" s="212">
        <v>185</v>
      </c>
      <c r="Y19" s="139"/>
      <c r="Z19" s="1"/>
      <c r="AA19" s="1"/>
      <c r="AB19" s="1"/>
      <c r="AC19" s="1"/>
      <c r="AD19" s="222"/>
      <c r="AE19" s="1"/>
      <c r="AF19" s="1"/>
    </row>
    <row r="20" spans="1:32" s="1" customFormat="1" x14ac:dyDescent="0.2">
      <c r="A20" s="211" t="s">
        <v>588</v>
      </c>
      <c r="B20" s="212">
        <v>49</v>
      </c>
      <c r="C20" s="211">
        <v>130</v>
      </c>
      <c r="D20" s="213">
        <v>15</v>
      </c>
      <c r="E20" s="213">
        <v>25</v>
      </c>
      <c r="F20" s="214">
        <v>15</v>
      </c>
      <c r="G20" s="211">
        <v>4</v>
      </c>
      <c r="H20" s="213">
        <v>2</v>
      </c>
      <c r="I20" s="214">
        <v>3</v>
      </c>
      <c r="J20" s="211">
        <v>8</v>
      </c>
      <c r="K20" s="214">
        <v>27</v>
      </c>
      <c r="L20" s="211">
        <v>5</v>
      </c>
      <c r="M20" s="214">
        <v>0</v>
      </c>
      <c r="N20" s="215">
        <v>2</v>
      </c>
      <c r="O20" s="214">
        <v>3</v>
      </c>
      <c r="P20" s="216">
        <v>0.1923</v>
      </c>
      <c r="Q20" s="217">
        <v>0.25530000000000003</v>
      </c>
      <c r="R20" s="218">
        <v>0.3231</v>
      </c>
      <c r="S20" s="217">
        <v>0.57840000000000003</v>
      </c>
      <c r="T20" s="212">
        <v>141</v>
      </c>
      <c r="U20" s="219">
        <v>1</v>
      </c>
      <c r="V20" s="220">
        <v>5.67E-2</v>
      </c>
      <c r="W20" s="221">
        <v>0.1915</v>
      </c>
      <c r="X20" s="212">
        <v>254</v>
      </c>
      <c r="Y20" s="139"/>
    </row>
    <row r="21" spans="1:32" x14ac:dyDescent="0.2">
      <c r="A21" s="211" t="s">
        <v>596</v>
      </c>
      <c r="B21" s="212">
        <v>16</v>
      </c>
      <c r="C21" s="211">
        <v>28</v>
      </c>
      <c r="D21" s="213">
        <v>2</v>
      </c>
      <c r="E21" s="213">
        <v>5</v>
      </c>
      <c r="F21" s="214">
        <v>0</v>
      </c>
      <c r="G21" s="211">
        <v>1</v>
      </c>
      <c r="H21" s="213">
        <v>0</v>
      </c>
      <c r="I21" s="214">
        <v>0</v>
      </c>
      <c r="J21" s="211">
        <v>4</v>
      </c>
      <c r="K21" s="214">
        <v>7</v>
      </c>
      <c r="L21" s="211">
        <v>0</v>
      </c>
      <c r="M21" s="214">
        <v>1</v>
      </c>
      <c r="N21" s="215">
        <v>0</v>
      </c>
      <c r="O21" s="214">
        <v>0</v>
      </c>
      <c r="P21" s="216">
        <v>0.17860000000000001</v>
      </c>
      <c r="Q21" s="217">
        <v>0.28129999999999999</v>
      </c>
      <c r="R21" s="218">
        <v>0.21429999999999999</v>
      </c>
      <c r="S21" s="217">
        <v>0.4955</v>
      </c>
      <c r="T21" s="212">
        <v>32</v>
      </c>
      <c r="U21" s="219">
        <v>0</v>
      </c>
      <c r="V21" s="220">
        <v>0.125</v>
      </c>
      <c r="W21" s="221">
        <v>0.21879999999999999</v>
      </c>
      <c r="X21" s="212">
        <v>310</v>
      </c>
      <c r="Y21" s="139"/>
      <c r="Z21" s="1"/>
    </row>
    <row r="22" spans="1:32" s="1" customFormat="1" x14ac:dyDescent="0.2">
      <c r="A22" s="211" t="s">
        <v>593</v>
      </c>
      <c r="B22" s="212">
        <v>25</v>
      </c>
      <c r="C22" s="211">
        <v>63</v>
      </c>
      <c r="D22" s="213">
        <v>6</v>
      </c>
      <c r="E22" s="213">
        <v>11</v>
      </c>
      <c r="F22" s="214">
        <v>3</v>
      </c>
      <c r="G22" s="211">
        <v>2</v>
      </c>
      <c r="H22" s="213">
        <v>1</v>
      </c>
      <c r="I22" s="214">
        <v>3</v>
      </c>
      <c r="J22" s="211">
        <v>5</v>
      </c>
      <c r="K22" s="214">
        <v>19</v>
      </c>
      <c r="L22" s="211">
        <v>1</v>
      </c>
      <c r="M22" s="214">
        <v>0</v>
      </c>
      <c r="N22" s="215">
        <v>0</v>
      </c>
      <c r="O22" s="214">
        <v>0</v>
      </c>
      <c r="P22" s="216">
        <v>0.17460000000000001</v>
      </c>
      <c r="Q22" s="217">
        <v>0.23530000000000001</v>
      </c>
      <c r="R22" s="218">
        <v>0.38100000000000001</v>
      </c>
      <c r="S22" s="217">
        <v>0.61619999999999997</v>
      </c>
      <c r="T22" s="212">
        <v>68</v>
      </c>
      <c r="U22" s="219">
        <v>1</v>
      </c>
      <c r="V22" s="220">
        <v>7.3499999999999996E-2</v>
      </c>
      <c r="W22" s="221">
        <v>0.27939999999999998</v>
      </c>
      <c r="X22" s="212">
        <v>349</v>
      </c>
      <c r="AD22" s="222"/>
      <c r="AE22"/>
      <c r="AF22"/>
    </row>
    <row r="23" spans="1:32" s="1" customFormat="1" x14ac:dyDescent="0.2">
      <c r="A23" s="211" t="s">
        <v>597</v>
      </c>
      <c r="B23" s="212">
        <v>11</v>
      </c>
      <c r="C23" s="211">
        <v>19</v>
      </c>
      <c r="D23" s="213">
        <v>0</v>
      </c>
      <c r="E23" s="213">
        <v>3</v>
      </c>
      <c r="F23" s="214">
        <v>0</v>
      </c>
      <c r="G23" s="211">
        <v>1</v>
      </c>
      <c r="H23" s="213">
        <v>0</v>
      </c>
      <c r="I23" s="214">
        <v>0</v>
      </c>
      <c r="J23" s="211">
        <v>1</v>
      </c>
      <c r="K23" s="214">
        <v>4</v>
      </c>
      <c r="L23" s="211">
        <v>0</v>
      </c>
      <c r="M23" s="214">
        <v>0</v>
      </c>
      <c r="N23" s="215">
        <v>0</v>
      </c>
      <c r="O23" s="214">
        <v>0</v>
      </c>
      <c r="P23" s="216">
        <v>0.15790000000000001</v>
      </c>
      <c r="Q23" s="217">
        <v>0.2</v>
      </c>
      <c r="R23" s="218">
        <v>0.21049999999999999</v>
      </c>
      <c r="S23" s="217">
        <v>0.41049999999999998</v>
      </c>
      <c r="T23" s="212">
        <v>20</v>
      </c>
      <c r="U23" s="219">
        <v>0</v>
      </c>
      <c r="V23" s="220">
        <v>0.05</v>
      </c>
      <c r="W23" s="221">
        <v>0.2</v>
      </c>
      <c r="X23" s="212">
        <v>318</v>
      </c>
      <c r="Y23" s="139"/>
    </row>
    <row r="24" spans="1:32" x14ac:dyDescent="0.2">
      <c r="A24" s="211" t="s">
        <v>598</v>
      </c>
      <c r="B24" s="212">
        <v>72</v>
      </c>
      <c r="C24" s="211">
        <v>202</v>
      </c>
      <c r="D24" s="213">
        <v>10</v>
      </c>
      <c r="E24" s="213">
        <v>30</v>
      </c>
      <c r="F24" s="214">
        <v>10</v>
      </c>
      <c r="G24" s="211">
        <v>5</v>
      </c>
      <c r="H24" s="213">
        <v>0</v>
      </c>
      <c r="I24" s="214">
        <v>3</v>
      </c>
      <c r="J24" s="211">
        <v>16</v>
      </c>
      <c r="K24" s="214">
        <v>55</v>
      </c>
      <c r="L24" s="211">
        <v>2</v>
      </c>
      <c r="M24" s="214">
        <v>0</v>
      </c>
      <c r="N24" s="215">
        <v>1</v>
      </c>
      <c r="O24" s="214">
        <v>1</v>
      </c>
      <c r="P24" s="216">
        <v>0.14849999999999999</v>
      </c>
      <c r="Q24" s="217">
        <v>0.21460000000000001</v>
      </c>
      <c r="R24" s="218">
        <v>0.21779999999999999</v>
      </c>
      <c r="S24" s="217">
        <v>0.43240000000000001</v>
      </c>
      <c r="T24" s="212">
        <v>219</v>
      </c>
      <c r="U24" s="219">
        <v>1</v>
      </c>
      <c r="V24" s="220">
        <v>7.3099999999999998E-2</v>
      </c>
      <c r="W24" s="221">
        <v>0.25109999999999999</v>
      </c>
      <c r="X24" s="212">
        <v>123</v>
      </c>
      <c r="Y24" s="139"/>
      <c r="Z24" s="1"/>
      <c r="AA24" s="1"/>
      <c r="AB24" s="1"/>
      <c r="AC24" s="1"/>
      <c r="AD24" s="1"/>
      <c r="AE24" s="1"/>
      <c r="AF24" s="1"/>
    </row>
    <row r="25" spans="1:32" ht="13.5" thickBot="1" x14ac:dyDescent="0.25">
      <c r="A25" s="211" t="s">
        <v>599</v>
      </c>
      <c r="B25" s="212">
        <v>30</v>
      </c>
      <c r="C25" s="211">
        <v>57</v>
      </c>
      <c r="D25" s="213">
        <v>2</v>
      </c>
      <c r="E25" s="213">
        <v>7</v>
      </c>
      <c r="F25" s="214">
        <v>3</v>
      </c>
      <c r="G25" s="211">
        <v>1</v>
      </c>
      <c r="H25" s="213">
        <v>0</v>
      </c>
      <c r="I25" s="214">
        <v>1</v>
      </c>
      <c r="J25" s="211">
        <v>3</v>
      </c>
      <c r="K25" s="214">
        <v>19</v>
      </c>
      <c r="L25" s="211">
        <v>0</v>
      </c>
      <c r="M25" s="214">
        <v>0</v>
      </c>
      <c r="N25" s="215">
        <v>0</v>
      </c>
      <c r="O25" s="214">
        <v>0</v>
      </c>
      <c r="P25" s="216">
        <v>0.12280000000000001</v>
      </c>
      <c r="Q25" s="217">
        <v>0.16669999999999999</v>
      </c>
      <c r="R25" s="218">
        <v>0.193</v>
      </c>
      <c r="S25" s="217">
        <v>0.35959999999999998</v>
      </c>
      <c r="T25" s="212">
        <v>60</v>
      </c>
      <c r="U25" s="219">
        <v>0</v>
      </c>
      <c r="V25" s="220">
        <v>0.05</v>
      </c>
      <c r="W25" s="221">
        <v>0.31669999999999998</v>
      </c>
      <c r="X25" s="212">
        <v>268</v>
      </c>
      <c r="Y25" s="139"/>
      <c r="Z25" s="1"/>
      <c r="AA25" s="1"/>
      <c r="AB25" s="1"/>
      <c r="AC25" s="1"/>
      <c r="AD25" s="1"/>
    </row>
    <row r="26" spans="1:32" s="1" customFormat="1" ht="13.5" hidden="1" thickBot="1" x14ac:dyDescent="0.25">
      <c r="A26" s="211"/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/>
      <c r="Y26" s="139"/>
      <c r="Z26"/>
      <c r="AA26"/>
      <c r="AB26"/>
      <c r="AC26"/>
      <c r="AD26"/>
      <c r="AE26"/>
      <c r="AF26"/>
    </row>
    <row r="27" spans="1:32" s="1" customFormat="1" ht="13.5" hidden="1" thickBot="1" x14ac:dyDescent="0.25">
      <c r="A27" s="211"/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/>
      <c r="Y27" s="139"/>
      <c r="AD27" s="222"/>
    </row>
    <row r="28" spans="1:32" ht="13.5" hidden="1" thickBot="1" x14ac:dyDescent="0.25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Y28" s="139"/>
      <c r="Z28" s="1"/>
      <c r="AA28" s="1"/>
      <c r="AB28" s="1"/>
      <c r="AC28" s="1"/>
      <c r="AD28" s="1"/>
    </row>
    <row r="29" spans="1:32" s="188" customFormat="1" ht="13.5" hidden="1" thickBot="1" x14ac:dyDescent="0.25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  <c r="Y29" s="1"/>
      <c r="Z29" s="1"/>
      <c r="AA29" s="1"/>
      <c r="AB29" s="1"/>
      <c r="AC29" s="1"/>
      <c r="AD29" s="1"/>
    </row>
    <row r="30" spans="1:32" s="1" customFormat="1" ht="13.5" hidden="1" thickBot="1" x14ac:dyDescent="0.25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</row>
    <row r="31" spans="1:32" ht="13.5" hidden="1" thickBot="1" x14ac:dyDescent="0.25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  <c r="Y31" s="139"/>
      <c r="Z31" s="1"/>
      <c r="AA31" s="1"/>
      <c r="AB31" s="1"/>
      <c r="AC31" s="1"/>
      <c r="AD31" s="1"/>
    </row>
    <row r="32" spans="1:32" s="1" customFormat="1" ht="13.5" hidden="1" thickBot="1" x14ac:dyDescent="0.25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s="1" customFormat="1" ht="13.5" hidden="1" thickBot="1" x14ac:dyDescent="0.25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s="1" customFormat="1" ht="13.5" hidden="1" thickBot="1" x14ac:dyDescent="0.25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s="1" customFormat="1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s="1" customFormat="1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5400</v>
      </c>
      <c r="D36" s="250">
        <f t="shared" si="0"/>
        <v>622</v>
      </c>
      <c r="E36" s="250">
        <f t="shared" si="0"/>
        <v>1260</v>
      </c>
      <c r="F36" s="251">
        <f t="shared" si="0"/>
        <v>605</v>
      </c>
      <c r="G36" s="249">
        <f t="shared" si="0"/>
        <v>271</v>
      </c>
      <c r="H36" s="250">
        <f t="shared" si="0"/>
        <v>30</v>
      </c>
      <c r="I36" s="251">
        <f t="shared" si="0"/>
        <v>203</v>
      </c>
      <c r="J36" s="249">
        <f t="shared" si="0"/>
        <v>407</v>
      </c>
      <c r="K36" s="251">
        <f t="shared" si="0"/>
        <v>1285</v>
      </c>
      <c r="L36" s="249">
        <f t="shared" si="0"/>
        <v>173</v>
      </c>
      <c r="M36" s="251">
        <f t="shared" si="0"/>
        <v>38</v>
      </c>
      <c r="N36" s="249">
        <f t="shared" si="0"/>
        <v>70</v>
      </c>
      <c r="O36" s="251">
        <f t="shared" si="0"/>
        <v>38</v>
      </c>
      <c r="P36" s="252">
        <f>IF(C36=0,"",E36/C36)</f>
        <v>0.23333333333333334</v>
      </c>
      <c r="Q36" s="253">
        <f>IF(C36=0,"",(E36+J36+O36)/(C36+J36+O36))</f>
        <v>0.2917023096663815</v>
      </c>
      <c r="R36" s="254">
        <f>IF(C36=0,"",(I36*3+H36*2+G36*1+E36)/C36)</f>
        <v>0.40740740740740738</v>
      </c>
      <c r="S36" s="253">
        <f>Q36+R36</f>
        <v>0.69910971707378888</v>
      </c>
      <c r="T36" s="248">
        <f>SUM(T6:T35)</f>
        <v>5845</v>
      </c>
      <c r="U36" s="255">
        <f>L36/(L36+M36)</f>
        <v>0.81990521327014221</v>
      </c>
      <c r="V36" s="256">
        <f>J36/(C36+J36+O36)</f>
        <v>6.963216424294269E-2</v>
      </c>
      <c r="W36" s="257">
        <f>K36/(C36+J36+O36)</f>
        <v>0.21984602224123181</v>
      </c>
      <c r="X36" s="258"/>
    </row>
    <row r="37" spans="1:32" s="1" customForma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s="1" customFormat="1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s="1" customFormat="1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s="1" customFormat="1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266" t="s">
        <v>532</v>
      </c>
      <c r="X41" s="267" t="s">
        <v>537</v>
      </c>
      <c r="Y41" s="1"/>
      <c r="AA41" s="1"/>
      <c r="AB41" s="1"/>
      <c r="AC41" s="1"/>
      <c r="AD41" s="1"/>
      <c r="AE41" s="222"/>
    </row>
    <row r="42" spans="1:32" x14ac:dyDescent="0.2">
      <c r="A42" s="199" t="s">
        <v>609</v>
      </c>
      <c r="B42" s="199">
        <v>15</v>
      </c>
      <c r="C42" s="202">
        <v>0</v>
      </c>
      <c r="D42" s="199">
        <v>0</v>
      </c>
      <c r="E42" s="202">
        <v>0</v>
      </c>
      <c r="F42" s="199">
        <v>0</v>
      </c>
      <c r="G42" s="201">
        <v>1</v>
      </c>
      <c r="H42" s="268">
        <v>12</v>
      </c>
      <c r="I42" s="269">
        <v>0</v>
      </c>
      <c r="J42" s="270">
        <v>13.666665999999999</v>
      </c>
      <c r="K42" s="201">
        <v>7</v>
      </c>
      <c r="L42" s="201">
        <v>3</v>
      </c>
      <c r="M42" s="201">
        <v>2</v>
      </c>
      <c r="N42" s="201">
        <v>5</v>
      </c>
      <c r="O42" s="202">
        <v>18</v>
      </c>
      <c r="P42" s="200">
        <v>0</v>
      </c>
      <c r="Q42" s="271">
        <v>1.3170999999999999</v>
      </c>
      <c r="R42" s="272">
        <v>0.878</v>
      </c>
      <c r="S42" s="273">
        <v>4.6097999999999999</v>
      </c>
      <c r="T42" s="274">
        <v>3.2927</v>
      </c>
      <c r="U42" s="274">
        <v>11.8537</v>
      </c>
      <c r="V42" s="275">
        <v>0</v>
      </c>
      <c r="W42" s="203">
        <v>0</v>
      </c>
      <c r="X42" s="276">
        <v>17.663333999999999</v>
      </c>
      <c r="Y42" s="139"/>
      <c r="Z42" s="172"/>
    </row>
    <row r="43" spans="1:32" x14ac:dyDescent="0.2">
      <c r="A43" s="211" t="s">
        <v>416</v>
      </c>
      <c r="B43" s="211">
        <v>34</v>
      </c>
      <c r="C43" s="214">
        <v>0</v>
      </c>
      <c r="D43" s="211">
        <v>0</v>
      </c>
      <c r="E43" s="214">
        <v>0</v>
      </c>
      <c r="F43" s="211">
        <v>0</v>
      </c>
      <c r="G43" s="213">
        <v>1</v>
      </c>
      <c r="H43" s="278">
        <v>30</v>
      </c>
      <c r="I43" s="279">
        <v>0</v>
      </c>
      <c r="J43" s="280">
        <v>37</v>
      </c>
      <c r="K43" s="213">
        <v>18</v>
      </c>
      <c r="L43" s="213">
        <v>7</v>
      </c>
      <c r="M43" s="213">
        <v>7</v>
      </c>
      <c r="N43" s="213">
        <v>8</v>
      </c>
      <c r="O43" s="214">
        <v>49</v>
      </c>
      <c r="P43" s="212">
        <v>5</v>
      </c>
      <c r="Q43" s="281">
        <v>1.7027000000000001</v>
      </c>
      <c r="R43" s="282">
        <v>0.70269999999999999</v>
      </c>
      <c r="S43" s="281">
        <v>4.3784000000000001</v>
      </c>
      <c r="T43" s="283">
        <v>1.9459</v>
      </c>
      <c r="U43" s="283">
        <v>11.918900000000001</v>
      </c>
      <c r="V43" s="284">
        <v>1.2161999999999999</v>
      </c>
      <c r="W43" s="215">
        <v>0</v>
      </c>
      <c r="X43" s="284">
        <v>4.67</v>
      </c>
      <c r="Y43" s="139"/>
      <c r="Z43" s="172"/>
    </row>
    <row r="44" spans="1:32" s="1" customFormat="1" x14ac:dyDescent="0.2">
      <c r="A44" s="211" t="s">
        <v>602</v>
      </c>
      <c r="B44" s="211">
        <v>32</v>
      </c>
      <c r="C44" s="214">
        <v>0</v>
      </c>
      <c r="D44" s="211">
        <v>0</v>
      </c>
      <c r="E44" s="214">
        <v>0</v>
      </c>
      <c r="F44" s="211">
        <v>2</v>
      </c>
      <c r="G44" s="213">
        <v>0</v>
      </c>
      <c r="H44" s="278">
        <v>2</v>
      </c>
      <c r="I44" s="279">
        <v>1</v>
      </c>
      <c r="J44" s="280">
        <v>30.666667</v>
      </c>
      <c r="K44" s="213">
        <v>19</v>
      </c>
      <c r="L44" s="213">
        <v>6</v>
      </c>
      <c r="M44" s="213">
        <v>6</v>
      </c>
      <c r="N44" s="213">
        <v>11</v>
      </c>
      <c r="O44" s="214">
        <v>28</v>
      </c>
      <c r="P44" s="212">
        <v>2</v>
      </c>
      <c r="Q44" s="281">
        <v>1.7608999999999999</v>
      </c>
      <c r="R44" s="282">
        <v>0.97829999999999995</v>
      </c>
      <c r="S44" s="281">
        <v>5.5761000000000003</v>
      </c>
      <c r="T44" s="283">
        <v>3.2282999999999999</v>
      </c>
      <c r="U44" s="283">
        <v>8.2173999999999996</v>
      </c>
      <c r="V44" s="284">
        <v>0.58699999999999997</v>
      </c>
      <c r="W44" s="215">
        <v>0</v>
      </c>
      <c r="X44" s="284">
        <v>7.0033329999999996</v>
      </c>
      <c r="Z44" s="277"/>
    </row>
    <row r="45" spans="1:32" x14ac:dyDescent="0.2">
      <c r="A45" s="211" t="s">
        <v>601</v>
      </c>
      <c r="B45" s="211">
        <v>28</v>
      </c>
      <c r="C45" s="214">
        <v>0</v>
      </c>
      <c r="D45" s="211">
        <v>0</v>
      </c>
      <c r="E45" s="214">
        <v>0</v>
      </c>
      <c r="F45" s="211">
        <v>0</v>
      </c>
      <c r="G45" s="213">
        <v>0</v>
      </c>
      <c r="H45" s="278">
        <v>0</v>
      </c>
      <c r="I45" s="279">
        <v>0</v>
      </c>
      <c r="J45" s="280">
        <v>34.666666999999997</v>
      </c>
      <c r="K45" s="213">
        <v>25</v>
      </c>
      <c r="L45" s="213">
        <v>11</v>
      </c>
      <c r="M45" s="213">
        <v>9</v>
      </c>
      <c r="N45" s="213">
        <v>13</v>
      </c>
      <c r="O45" s="214">
        <v>33</v>
      </c>
      <c r="P45" s="212">
        <v>3</v>
      </c>
      <c r="Q45" s="281">
        <v>2.3365</v>
      </c>
      <c r="R45" s="282">
        <v>1.0962000000000001</v>
      </c>
      <c r="S45" s="281">
        <v>6.4904000000000002</v>
      </c>
      <c r="T45" s="283">
        <v>3.375</v>
      </c>
      <c r="U45" s="283">
        <v>8.5672999999999995</v>
      </c>
      <c r="V45" s="284">
        <v>0.77880000000000005</v>
      </c>
      <c r="W45" s="215">
        <v>0</v>
      </c>
      <c r="X45" s="284">
        <v>19.003333000000001</v>
      </c>
      <c r="Y45" s="139"/>
      <c r="Z45" s="172"/>
      <c r="AA45" s="1"/>
      <c r="AB45" s="1"/>
      <c r="AC45" s="1"/>
      <c r="AD45" s="1"/>
      <c r="AE45" s="1"/>
      <c r="AF45" s="1"/>
    </row>
    <row r="46" spans="1:32" x14ac:dyDescent="0.2">
      <c r="A46" s="223" t="s">
        <v>1830</v>
      </c>
      <c r="B46" s="211">
        <v>9</v>
      </c>
      <c r="C46" s="214">
        <v>9</v>
      </c>
      <c r="D46" s="211">
        <v>8</v>
      </c>
      <c r="E46" s="214">
        <v>1</v>
      </c>
      <c r="F46" s="211">
        <v>3</v>
      </c>
      <c r="G46" s="213">
        <v>6</v>
      </c>
      <c r="H46" s="278">
        <v>0</v>
      </c>
      <c r="I46" s="279">
        <v>0.33329999999999999</v>
      </c>
      <c r="J46" s="280">
        <v>74.333332999999996</v>
      </c>
      <c r="K46" s="213">
        <v>49</v>
      </c>
      <c r="L46" s="213">
        <v>24</v>
      </c>
      <c r="M46" s="213">
        <v>23</v>
      </c>
      <c r="N46" s="213">
        <v>20</v>
      </c>
      <c r="O46" s="214">
        <v>55</v>
      </c>
      <c r="P46" s="212">
        <v>10</v>
      </c>
      <c r="Q46" s="281">
        <v>2.7848000000000002</v>
      </c>
      <c r="R46" s="282">
        <v>0.92830000000000001</v>
      </c>
      <c r="S46" s="281">
        <v>5.9326999999999996</v>
      </c>
      <c r="T46" s="283">
        <v>2.4215</v>
      </c>
      <c r="U46" s="283">
        <v>6.6592000000000002</v>
      </c>
      <c r="V46" s="284">
        <v>1.2108000000000001</v>
      </c>
      <c r="W46" s="215">
        <v>0</v>
      </c>
      <c r="X46" s="284">
        <v>-7.6633329999999997</v>
      </c>
      <c r="Y46" s="139"/>
      <c r="Z46" s="172"/>
      <c r="AA46" s="1"/>
      <c r="AB46" s="1"/>
      <c r="AC46" s="1"/>
      <c r="AD46" s="1"/>
      <c r="AE46" s="1"/>
      <c r="AF46" s="1"/>
    </row>
    <row r="47" spans="1:32" s="1" customFormat="1" x14ac:dyDescent="0.2">
      <c r="A47" s="211" t="s">
        <v>427</v>
      </c>
      <c r="B47" s="211">
        <v>30</v>
      </c>
      <c r="C47" s="214">
        <v>30</v>
      </c>
      <c r="D47" s="211">
        <v>6</v>
      </c>
      <c r="E47" s="214">
        <v>2</v>
      </c>
      <c r="F47" s="211">
        <v>15</v>
      </c>
      <c r="G47" s="213">
        <v>11</v>
      </c>
      <c r="H47" s="278">
        <v>0</v>
      </c>
      <c r="I47" s="279">
        <v>0.57689999999999997</v>
      </c>
      <c r="J47" s="280">
        <v>215.66666599999999</v>
      </c>
      <c r="K47" s="213">
        <v>180</v>
      </c>
      <c r="L47" s="213">
        <v>85</v>
      </c>
      <c r="M47" s="213">
        <v>82</v>
      </c>
      <c r="N47" s="213">
        <v>48</v>
      </c>
      <c r="O47" s="214">
        <v>186</v>
      </c>
      <c r="P47" s="212">
        <v>35</v>
      </c>
      <c r="Q47" s="281">
        <v>3.4218999999999999</v>
      </c>
      <c r="R47" s="282">
        <v>1.0571999999999999</v>
      </c>
      <c r="S47" s="281">
        <v>7.5115999999999996</v>
      </c>
      <c r="T47" s="283">
        <v>2.0030999999999999</v>
      </c>
      <c r="U47" s="283">
        <v>7.7619999999999996</v>
      </c>
      <c r="V47" s="284">
        <v>1.4605999999999999</v>
      </c>
      <c r="W47" s="215">
        <v>0</v>
      </c>
      <c r="X47" s="284">
        <v>-36.996665999999998</v>
      </c>
      <c r="Z47" s="277"/>
      <c r="AE47" s="222"/>
      <c r="AF47"/>
    </row>
    <row r="48" spans="1:32" s="1" customFormat="1" x14ac:dyDescent="0.2">
      <c r="A48" s="211" t="s">
        <v>603</v>
      </c>
      <c r="B48" s="211">
        <v>39</v>
      </c>
      <c r="C48" s="214">
        <v>0</v>
      </c>
      <c r="D48" s="211">
        <v>0</v>
      </c>
      <c r="E48" s="214">
        <v>0</v>
      </c>
      <c r="F48" s="211">
        <v>3</v>
      </c>
      <c r="G48" s="213">
        <v>3</v>
      </c>
      <c r="H48" s="278">
        <v>1</v>
      </c>
      <c r="I48" s="279">
        <v>0.5</v>
      </c>
      <c r="J48" s="280">
        <v>44.333333000000003</v>
      </c>
      <c r="K48" s="213">
        <v>32</v>
      </c>
      <c r="L48" s="213">
        <v>18</v>
      </c>
      <c r="M48" s="213">
        <v>17</v>
      </c>
      <c r="N48" s="213">
        <v>16</v>
      </c>
      <c r="O48" s="214">
        <v>39</v>
      </c>
      <c r="P48" s="212">
        <v>4</v>
      </c>
      <c r="Q48" s="281">
        <v>3.4510999999999998</v>
      </c>
      <c r="R48" s="282">
        <v>1.0827</v>
      </c>
      <c r="S48" s="281">
        <v>6.4962</v>
      </c>
      <c r="T48" s="283">
        <v>3.2481</v>
      </c>
      <c r="U48" s="283">
        <v>7.9173</v>
      </c>
      <c r="V48" s="284">
        <v>0.81200000000000006</v>
      </c>
      <c r="W48" s="215">
        <v>0</v>
      </c>
      <c r="X48" s="284">
        <v>19.336666999999998</v>
      </c>
      <c r="Y48" s="139"/>
      <c r="Z48" s="172"/>
    </row>
    <row r="49" spans="1:32" x14ac:dyDescent="0.2">
      <c r="A49" s="211" t="s">
        <v>600</v>
      </c>
      <c r="B49" s="211">
        <v>28</v>
      </c>
      <c r="C49" s="214">
        <v>0</v>
      </c>
      <c r="D49" s="211">
        <v>0</v>
      </c>
      <c r="E49" s="214">
        <v>0</v>
      </c>
      <c r="F49" s="211">
        <v>1</v>
      </c>
      <c r="G49" s="213">
        <v>0</v>
      </c>
      <c r="H49" s="278">
        <v>0</v>
      </c>
      <c r="I49" s="279">
        <v>1</v>
      </c>
      <c r="J49" s="280">
        <v>42.333333000000003</v>
      </c>
      <c r="K49" s="213">
        <v>30</v>
      </c>
      <c r="L49" s="213">
        <v>20</v>
      </c>
      <c r="M49" s="213">
        <v>19</v>
      </c>
      <c r="N49" s="213">
        <v>23</v>
      </c>
      <c r="O49" s="214">
        <v>37</v>
      </c>
      <c r="P49" s="212">
        <v>4</v>
      </c>
      <c r="Q49" s="281">
        <v>4.0393999999999997</v>
      </c>
      <c r="R49" s="282">
        <v>1.252</v>
      </c>
      <c r="S49" s="281">
        <v>6.3780000000000001</v>
      </c>
      <c r="T49" s="283">
        <v>4.8898000000000001</v>
      </c>
      <c r="U49" s="283">
        <v>7.8661000000000003</v>
      </c>
      <c r="V49" s="284">
        <v>0.85040000000000004</v>
      </c>
      <c r="W49" s="215">
        <v>0</v>
      </c>
      <c r="X49" s="284">
        <v>20.336666999999998</v>
      </c>
      <c r="Y49" s="1"/>
      <c r="Z49" s="277"/>
      <c r="AA49" s="1"/>
      <c r="AB49" s="1"/>
      <c r="AC49" s="1"/>
      <c r="AD49" s="1"/>
      <c r="AE49" s="222"/>
    </row>
    <row r="50" spans="1:32" x14ac:dyDescent="0.2">
      <c r="A50" s="211" t="s">
        <v>605</v>
      </c>
      <c r="B50" s="211">
        <v>43</v>
      </c>
      <c r="C50" s="214">
        <v>0</v>
      </c>
      <c r="D50" s="211">
        <v>0</v>
      </c>
      <c r="E50" s="214">
        <v>0</v>
      </c>
      <c r="F50" s="211">
        <v>4</v>
      </c>
      <c r="G50" s="213">
        <v>4</v>
      </c>
      <c r="H50" s="278">
        <v>0</v>
      </c>
      <c r="I50" s="279">
        <v>0.5</v>
      </c>
      <c r="J50" s="280">
        <v>53.333331999999999</v>
      </c>
      <c r="K50" s="213">
        <v>42</v>
      </c>
      <c r="L50" s="213">
        <v>28</v>
      </c>
      <c r="M50" s="213">
        <v>24</v>
      </c>
      <c r="N50" s="213">
        <v>26</v>
      </c>
      <c r="O50" s="214">
        <v>42</v>
      </c>
      <c r="P50" s="212">
        <v>7</v>
      </c>
      <c r="Q50" s="281">
        <v>4.05</v>
      </c>
      <c r="R50" s="282">
        <v>1.2749999999999999</v>
      </c>
      <c r="S50" s="281">
        <v>7.0875000000000004</v>
      </c>
      <c r="T50" s="283">
        <v>4.3875000000000002</v>
      </c>
      <c r="U50" s="283">
        <v>7.0875000000000004</v>
      </c>
      <c r="V50" s="284">
        <v>1.1813</v>
      </c>
      <c r="W50" s="215">
        <v>0</v>
      </c>
      <c r="X50" s="284">
        <v>19.996668</v>
      </c>
      <c r="Y50" s="1"/>
      <c r="Z50" s="277"/>
      <c r="AA50" s="1"/>
      <c r="AB50" s="1"/>
      <c r="AC50" s="1"/>
      <c r="AD50" s="1"/>
      <c r="AE50" s="222"/>
    </row>
    <row r="51" spans="1:32" s="1" customFormat="1" x14ac:dyDescent="0.2">
      <c r="A51" s="211" t="s">
        <v>437</v>
      </c>
      <c r="B51" s="211">
        <v>25</v>
      </c>
      <c r="C51" s="214">
        <v>25</v>
      </c>
      <c r="D51" s="211">
        <v>4</v>
      </c>
      <c r="E51" s="214">
        <v>1</v>
      </c>
      <c r="F51" s="211">
        <v>7</v>
      </c>
      <c r="G51" s="213">
        <v>12</v>
      </c>
      <c r="H51" s="278">
        <v>0</v>
      </c>
      <c r="I51" s="279">
        <v>0.36840000000000001</v>
      </c>
      <c r="J51" s="280">
        <v>151.33333400000001</v>
      </c>
      <c r="K51" s="213">
        <v>161</v>
      </c>
      <c r="L51" s="213">
        <v>76</v>
      </c>
      <c r="M51" s="213">
        <v>73</v>
      </c>
      <c r="N51" s="213">
        <v>58</v>
      </c>
      <c r="O51" s="214">
        <v>137</v>
      </c>
      <c r="P51" s="212">
        <v>16</v>
      </c>
      <c r="Q51" s="281">
        <v>4.3414000000000001</v>
      </c>
      <c r="R51" s="282">
        <v>1.4471000000000001</v>
      </c>
      <c r="S51" s="281">
        <v>9.5748999999999995</v>
      </c>
      <c r="T51" s="283">
        <v>3.4493</v>
      </c>
      <c r="U51" s="283">
        <v>8.1476000000000006</v>
      </c>
      <c r="V51" s="284">
        <v>0.95150000000000001</v>
      </c>
      <c r="W51" s="215">
        <v>3</v>
      </c>
      <c r="X51" s="284">
        <v>-17.663333999999999</v>
      </c>
      <c r="Y51" s="139"/>
      <c r="Z51" s="172"/>
      <c r="AA51"/>
      <c r="AB51"/>
      <c r="AC51"/>
      <c r="AD51"/>
      <c r="AE51"/>
      <c r="AF51"/>
    </row>
    <row r="52" spans="1:32" x14ac:dyDescent="0.2">
      <c r="A52" s="211" t="s">
        <v>448</v>
      </c>
      <c r="B52" s="211">
        <v>30</v>
      </c>
      <c r="C52" s="214">
        <v>30</v>
      </c>
      <c r="D52" s="211">
        <v>5</v>
      </c>
      <c r="E52" s="214">
        <v>0</v>
      </c>
      <c r="F52" s="211">
        <v>11</v>
      </c>
      <c r="G52" s="213">
        <v>12</v>
      </c>
      <c r="H52" s="278">
        <v>0</v>
      </c>
      <c r="I52" s="279">
        <v>0.4783</v>
      </c>
      <c r="J52" s="280">
        <v>187.33333400000001</v>
      </c>
      <c r="K52" s="213">
        <v>188</v>
      </c>
      <c r="L52" s="213">
        <v>110</v>
      </c>
      <c r="M52" s="213">
        <v>98</v>
      </c>
      <c r="N52" s="213">
        <v>76</v>
      </c>
      <c r="O52" s="214">
        <v>194</v>
      </c>
      <c r="P52" s="212">
        <v>29</v>
      </c>
      <c r="Q52" s="281">
        <v>4.7081999999999997</v>
      </c>
      <c r="R52" s="282">
        <v>1.4093</v>
      </c>
      <c r="S52" s="281">
        <v>9.032</v>
      </c>
      <c r="T52" s="283">
        <v>3.6511999999999998</v>
      </c>
      <c r="U52" s="283">
        <v>9.3202999999999996</v>
      </c>
      <c r="V52" s="284">
        <v>1.3932</v>
      </c>
      <c r="W52" s="215">
        <v>0</v>
      </c>
      <c r="X52" s="284">
        <v>-17.663333999999999</v>
      </c>
      <c r="Y52" s="139"/>
      <c r="Z52" s="172"/>
      <c r="AA52" s="1"/>
      <c r="AB52" s="1"/>
      <c r="AC52" s="1"/>
      <c r="AD52" s="1"/>
      <c r="AE52" s="1"/>
      <c r="AF52" s="1"/>
    </row>
    <row r="53" spans="1:32" s="1" customFormat="1" x14ac:dyDescent="0.2">
      <c r="A53" s="211" t="s">
        <v>490</v>
      </c>
      <c r="B53" s="211">
        <v>27</v>
      </c>
      <c r="C53" s="214">
        <v>27</v>
      </c>
      <c r="D53" s="211">
        <v>8</v>
      </c>
      <c r="E53" s="214">
        <v>2</v>
      </c>
      <c r="F53" s="211">
        <v>10</v>
      </c>
      <c r="G53" s="213">
        <v>11</v>
      </c>
      <c r="H53" s="278">
        <v>0</v>
      </c>
      <c r="I53" s="279">
        <v>0.47620000000000001</v>
      </c>
      <c r="J53" s="280">
        <v>182.66666699999999</v>
      </c>
      <c r="K53" s="213">
        <v>186</v>
      </c>
      <c r="L53" s="213">
        <v>103</v>
      </c>
      <c r="M53" s="213">
        <v>100</v>
      </c>
      <c r="N53" s="213">
        <v>63</v>
      </c>
      <c r="O53" s="214">
        <v>173</v>
      </c>
      <c r="P53" s="212">
        <v>33</v>
      </c>
      <c r="Q53" s="281">
        <v>4.9269999999999996</v>
      </c>
      <c r="R53" s="282">
        <v>1.3631</v>
      </c>
      <c r="S53" s="281">
        <v>9.1641999999999992</v>
      </c>
      <c r="T53" s="283">
        <v>3.1040000000000001</v>
      </c>
      <c r="U53" s="283">
        <v>8.5236999999999998</v>
      </c>
      <c r="V53" s="284">
        <v>1.6258999999999999</v>
      </c>
      <c r="W53" s="215">
        <v>2</v>
      </c>
      <c r="X53" s="284">
        <v>-31.666667</v>
      </c>
      <c r="Y53" s="139"/>
      <c r="Z53" s="172"/>
    </row>
    <row r="54" spans="1:32" s="1" customFormat="1" x14ac:dyDescent="0.2">
      <c r="A54" s="211" t="s">
        <v>487</v>
      </c>
      <c r="B54" s="211">
        <v>26</v>
      </c>
      <c r="C54" s="214">
        <v>26</v>
      </c>
      <c r="D54" s="211">
        <v>4</v>
      </c>
      <c r="E54" s="214">
        <v>0</v>
      </c>
      <c r="F54" s="211">
        <v>9</v>
      </c>
      <c r="G54" s="213">
        <v>14</v>
      </c>
      <c r="H54" s="278">
        <v>0</v>
      </c>
      <c r="I54" s="279">
        <v>0.39129999999999998</v>
      </c>
      <c r="J54" s="280">
        <v>149.66666799999999</v>
      </c>
      <c r="K54" s="213">
        <v>171</v>
      </c>
      <c r="L54" s="213">
        <v>97</v>
      </c>
      <c r="M54" s="213">
        <v>86</v>
      </c>
      <c r="N54" s="213">
        <v>72</v>
      </c>
      <c r="O54" s="214">
        <v>135</v>
      </c>
      <c r="P54" s="212">
        <v>22</v>
      </c>
      <c r="Q54" s="281">
        <v>5.1715</v>
      </c>
      <c r="R54" s="282">
        <v>1.6235999999999999</v>
      </c>
      <c r="S54" s="281">
        <v>10.2829</v>
      </c>
      <c r="T54" s="283">
        <v>4.3296000000000001</v>
      </c>
      <c r="U54" s="283">
        <v>8.1180000000000003</v>
      </c>
      <c r="V54" s="284">
        <v>1.3229</v>
      </c>
      <c r="W54" s="215">
        <v>0</v>
      </c>
      <c r="X54" s="284">
        <v>-14.666668</v>
      </c>
      <c r="Y54" s="139"/>
      <c r="Z54" s="172"/>
      <c r="AA54"/>
      <c r="AB54"/>
      <c r="AC54"/>
      <c r="AD54"/>
      <c r="AE54"/>
      <c r="AF54"/>
    </row>
    <row r="55" spans="1:32" s="1" customFormat="1" x14ac:dyDescent="0.2">
      <c r="A55" s="211" t="s">
        <v>604</v>
      </c>
      <c r="B55" s="211">
        <v>18</v>
      </c>
      <c r="C55" s="214">
        <v>0</v>
      </c>
      <c r="D55" s="211">
        <v>0</v>
      </c>
      <c r="E55" s="214">
        <v>0</v>
      </c>
      <c r="F55" s="211">
        <v>0</v>
      </c>
      <c r="G55" s="213">
        <v>2</v>
      </c>
      <c r="H55" s="278">
        <v>0</v>
      </c>
      <c r="I55" s="279">
        <v>0</v>
      </c>
      <c r="J55" s="280">
        <v>44.333334000000001</v>
      </c>
      <c r="K55" s="213">
        <v>43</v>
      </c>
      <c r="L55" s="213">
        <v>32</v>
      </c>
      <c r="M55" s="213">
        <v>26</v>
      </c>
      <c r="N55" s="213">
        <v>21</v>
      </c>
      <c r="O55" s="214">
        <v>33</v>
      </c>
      <c r="P55" s="212">
        <v>10</v>
      </c>
      <c r="Q55" s="281">
        <v>5.2782</v>
      </c>
      <c r="R55" s="282">
        <v>1.4436</v>
      </c>
      <c r="S55" s="281">
        <v>8.7293000000000003</v>
      </c>
      <c r="T55" s="283">
        <v>4.2632000000000003</v>
      </c>
      <c r="U55" s="283">
        <v>6.6992000000000003</v>
      </c>
      <c r="V55" s="284">
        <v>2.0301</v>
      </c>
      <c r="W55" s="215">
        <v>0</v>
      </c>
      <c r="X55" s="284">
        <v>14.336665999999999</v>
      </c>
      <c r="Z55" s="277"/>
      <c r="AE55" s="222"/>
      <c r="AF55"/>
    </row>
    <row r="56" spans="1:32" s="1" customFormat="1" x14ac:dyDescent="0.2">
      <c r="A56" s="211" t="s">
        <v>612</v>
      </c>
      <c r="B56" s="211">
        <v>20</v>
      </c>
      <c r="C56" s="214">
        <v>0</v>
      </c>
      <c r="D56" s="211">
        <v>0</v>
      </c>
      <c r="E56" s="214">
        <v>0</v>
      </c>
      <c r="F56" s="211">
        <v>1</v>
      </c>
      <c r="G56" s="213">
        <v>0</v>
      </c>
      <c r="H56" s="278">
        <v>0</v>
      </c>
      <c r="I56" s="279">
        <v>1</v>
      </c>
      <c r="J56" s="280">
        <v>33.666665999999999</v>
      </c>
      <c r="K56" s="213">
        <v>38</v>
      </c>
      <c r="L56" s="213">
        <v>20</v>
      </c>
      <c r="M56" s="213">
        <v>20</v>
      </c>
      <c r="N56" s="213">
        <v>12</v>
      </c>
      <c r="O56" s="214">
        <v>26</v>
      </c>
      <c r="P56" s="212">
        <v>4</v>
      </c>
      <c r="Q56" s="281">
        <v>5.3464999999999998</v>
      </c>
      <c r="R56" s="282">
        <v>1.4851000000000001</v>
      </c>
      <c r="S56" s="281">
        <v>10.1584</v>
      </c>
      <c r="T56" s="283">
        <v>3.2079</v>
      </c>
      <c r="U56" s="283">
        <v>6.9504999999999999</v>
      </c>
      <c r="V56" s="284">
        <v>1.0692999999999999</v>
      </c>
      <c r="W56" s="215">
        <v>0</v>
      </c>
      <c r="X56" s="284">
        <v>5.0033339999999997</v>
      </c>
      <c r="Y56" s="139"/>
      <c r="Z56" s="172"/>
    </row>
    <row r="57" spans="1:32" x14ac:dyDescent="0.2">
      <c r="A57" s="211" t="s">
        <v>606</v>
      </c>
      <c r="B57" s="211">
        <v>45</v>
      </c>
      <c r="C57" s="214">
        <v>0</v>
      </c>
      <c r="D57" s="211">
        <v>0</v>
      </c>
      <c r="E57" s="214">
        <v>0</v>
      </c>
      <c r="F57" s="211">
        <v>4</v>
      </c>
      <c r="G57" s="213">
        <v>1</v>
      </c>
      <c r="H57" s="278">
        <v>1</v>
      </c>
      <c r="I57" s="279">
        <v>0.8</v>
      </c>
      <c r="J57" s="280">
        <v>46.666668000000001</v>
      </c>
      <c r="K57" s="213">
        <v>45</v>
      </c>
      <c r="L57" s="213">
        <v>29</v>
      </c>
      <c r="M57" s="213">
        <v>29</v>
      </c>
      <c r="N57" s="213">
        <v>25</v>
      </c>
      <c r="O57" s="214">
        <v>61</v>
      </c>
      <c r="P57" s="212">
        <v>8</v>
      </c>
      <c r="Q57" s="281">
        <v>5.5929000000000002</v>
      </c>
      <c r="R57" s="282">
        <v>1.5</v>
      </c>
      <c r="S57" s="281">
        <v>8.6785999999999994</v>
      </c>
      <c r="T57" s="283">
        <v>4.8213999999999997</v>
      </c>
      <c r="U57" s="283">
        <v>11.7643</v>
      </c>
      <c r="V57" s="284">
        <v>1.5428999999999999</v>
      </c>
      <c r="W57" s="215">
        <v>0</v>
      </c>
      <c r="X57" s="284">
        <v>31.663332</v>
      </c>
      <c r="Y57" s="1"/>
      <c r="Z57" s="277"/>
      <c r="AA57" s="1"/>
      <c r="AB57" s="1"/>
      <c r="AC57" s="1"/>
      <c r="AD57" s="1"/>
      <c r="AE57" s="1"/>
      <c r="AF57" s="1"/>
    </row>
    <row r="58" spans="1:32" x14ac:dyDescent="0.2">
      <c r="A58" s="211" t="s">
        <v>607</v>
      </c>
      <c r="B58" s="211">
        <v>10</v>
      </c>
      <c r="C58" s="214">
        <v>10</v>
      </c>
      <c r="D58" s="211">
        <v>3</v>
      </c>
      <c r="E58" s="214">
        <v>0</v>
      </c>
      <c r="F58" s="211">
        <v>3</v>
      </c>
      <c r="G58" s="213">
        <v>6</v>
      </c>
      <c r="H58" s="278">
        <v>0</v>
      </c>
      <c r="I58" s="279">
        <v>0.33329999999999999</v>
      </c>
      <c r="J58" s="280">
        <v>68.666666000000006</v>
      </c>
      <c r="K58" s="213">
        <v>72</v>
      </c>
      <c r="L58" s="213">
        <v>45</v>
      </c>
      <c r="M58" s="213">
        <v>45</v>
      </c>
      <c r="N58" s="213">
        <v>26</v>
      </c>
      <c r="O58" s="214">
        <v>45</v>
      </c>
      <c r="P58" s="212">
        <v>9</v>
      </c>
      <c r="Q58" s="281">
        <v>5.8981000000000003</v>
      </c>
      <c r="R58" s="282">
        <v>1.4272</v>
      </c>
      <c r="S58" s="281">
        <v>9.4368999999999996</v>
      </c>
      <c r="T58" s="283">
        <v>3.4077999999999999</v>
      </c>
      <c r="U58" s="283">
        <v>5.8981000000000003</v>
      </c>
      <c r="V58" s="284">
        <v>1.1796</v>
      </c>
      <c r="W58" s="215">
        <v>10</v>
      </c>
      <c r="X58" s="284">
        <v>52.663333999999999</v>
      </c>
      <c r="Y58" s="1"/>
      <c r="Z58" s="277"/>
      <c r="AA58" s="1"/>
      <c r="AB58" s="1"/>
      <c r="AC58" s="1"/>
      <c r="AD58" s="1"/>
      <c r="AE58" s="222"/>
    </row>
    <row r="59" spans="1:32" x14ac:dyDescent="0.2">
      <c r="A59" s="211" t="s">
        <v>608</v>
      </c>
      <c r="B59" s="211">
        <v>5</v>
      </c>
      <c r="C59" s="214">
        <v>5</v>
      </c>
      <c r="D59" s="211">
        <v>0</v>
      </c>
      <c r="E59" s="214">
        <v>0</v>
      </c>
      <c r="F59" s="211">
        <v>0</v>
      </c>
      <c r="G59" s="213">
        <v>5</v>
      </c>
      <c r="H59" s="278">
        <v>0</v>
      </c>
      <c r="I59" s="279">
        <v>0</v>
      </c>
      <c r="J59" s="280">
        <v>12.333334000000001</v>
      </c>
      <c r="K59" s="213">
        <v>20</v>
      </c>
      <c r="L59" s="213">
        <v>16</v>
      </c>
      <c r="M59" s="213">
        <v>16</v>
      </c>
      <c r="N59" s="213">
        <v>7</v>
      </c>
      <c r="O59" s="214">
        <v>13</v>
      </c>
      <c r="P59" s="212">
        <v>3</v>
      </c>
      <c r="Q59" s="281">
        <v>11.675700000000001</v>
      </c>
      <c r="R59" s="282">
        <v>2.1892</v>
      </c>
      <c r="S59" s="281">
        <v>14.5946</v>
      </c>
      <c r="T59" s="283">
        <v>5.1081000000000003</v>
      </c>
      <c r="U59" s="283">
        <v>9.4864999999999995</v>
      </c>
      <c r="V59" s="284">
        <v>2.1892</v>
      </c>
      <c r="W59" s="215">
        <v>10</v>
      </c>
      <c r="X59" s="284">
        <v>82.666666000000006</v>
      </c>
      <c r="Y59" s="1"/>
      <c r="Z59" s="277"/>
      <c r="AA59" s="1"/>
      <c r="AB59" s="1"/>
      <c r="AC59" s="1"/>
      <c r="AD59" s="1"/>
      <c r="AE59" s="1"/>
      <c r="AF59" s="1"/>
    </row>
    <row r="60" spans="1:32" s="1" customFormat="1" x14ac:dyDescent="0.2">
      <c r="A60" s="211" t="s">
        <v>610</v>
      </c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>
        <v>0</v>
      </c>
      <c r="X60" s="284">
        <v>52.67</v>
      </c>
      <c r="Z60" s="277"/>
      <c r="AE60" s="222"/>
      <c r="AF60"/>
    </row>
    <row r="61" spans="1:32" x14ac:dyDescent="0.2">
      <c r="A61" s="211" t="s">
        <v>611</v>
      </c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>
        <v>32</v>
      </c>
      <c r="X61" s="284">
        <v>171.67</v>
      </c>
      <c r="Y61" s="1"/>
      <c r="Z61" s="277"/>
      <c r="AA61" s="1"/>
      <c r="AB61" s="1"/>
      <c r="AC61" s="1"/>
      <c r="AD61" s="1"/>
      <c r="AE61" s="222"/>
    </row>
    <row r="62" spans="1:32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  <c r="Y62" s="139"/>
      <c r="Z62" s="172"/>
    </row>
    <row r="63" spans="1:32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"/>
      <c r="Z63" s="277"/>
      <c r="AA63" s="1"/>
      <c r="AB63" s="1"/>
      <c r="AC63" s="1"/>
      <c r="AD63" s="1"/>
      <c r="AE63" s="222"/>
    </row>
    <row r="64" spans="1:32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"/>
      <c r="Z64" s="1"/>
      <c r="AA64" s="1"/>
      <c r="AB64" s="1"/>
      <c r="AC64" s="1"/>
      <c r="AD64" s="222"/>
    </row>
    <row r="65" spans="1:30" ht="13.5" thickBot="1" x14ac:dyDescent="0.25">
      <c r="A65" s="312" t="s">
        <v>558</v>
      </c>
      <c r="B65" s="313"/>
      <c r="C65" s="314"/>
      <c r="D65" s="313"/>
      <c r="E65" s="314">
        <v>3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"/>
      <c r="Z65" s="1"/>
      <c r="AA65" s="1"/>
      <c r="AB65" s="1"/>
      <c r="AC65" s="1"/>
      <c r="AD65" s="222"/>
    </row>
    <row r="66" spans="1:30" ht="13.5" thickBot="1" x14ac:dyDescent="0.25">
      <c r="A66" s="248" t="s">
        <v>529</v>
      </c>
      <c r="B66" s="249">
        <f t="shared" ref="B66:P66" si="1">SUM(B42:B65)</f>
        <v>464</v>
      </c>
      <c r="C66" s="251">
        <f t="shared" si="1"/>
        <v>162</v>
      </c>
      <c r="D66" s="249">
        <f t="shared" si="1"/>
        <v>38</v>
      </c>
      <c r="E66" s="251">
        <f t="shared" si="1"/>
        <v>9</v>
      </c>
      <c r="F66" s="249">
        <f t="shared" si="1"/>
        <v>73</v>
      </c>
      <c r="G66" s="250">
        <f t="shared" si="1"/>
        <v>89</v>
      </c>
      <c r="H66" s="302">
        <f t="shared" si="1"/>
        <v>46</v>
      </c>
      <c r="I66" s="303">
        <f>F66/(F66+G66)</f>
        <v>0.45061728395061729</v>
      </c>
      <c r="J66" s="304">
        <f t="shared" si="1"/>
        <v>1422.6666680000003</v>
      </c>
      <c r="K66" s="250">
        <f t="shared" si="1"/>
        <v>1326</v>
      </c>
      <c r="L66" s="250">
        <f t="shared" si="1"/>
        <v>730</v>
      </c>
      <c r="M66" s="250">
        <f t="shared" si="1"/>
        <v>682</v>
      </c>
      <c r="N66" s="250">
        <f t="shared" si="1"/>
        <v>530</v>
      </c>
      <c r="O66" s="251">
        <f t="shared" si="1"/>
        <v>1304</v>
      </c>
      <c r="P66" s="305">
        <f t="shared" si="1"/>
        <v>204</v>
      </c>
      <c r="Q66" s="306">
        <f>IF(J66=0,"",M66*9/J66)</f>
        <v>4.314432985647203</v>
      </c>
      <c r="R66" s="307">
        <f>(N66+K66)/J66</f>
        <v>1.3045923136789197</v>
      </c>
      <c r="S66" s="304">
        <f>K66*9/J66</f>
        <v>8.3884723445281395</v>
      </c>
      <c r="T66" s="308">
        <f>N66*9/J66</f>
        <v>3.3528584785821374</v>
      </c>
      <c r="U66" s="308">
        <f>O66*9/J66</f>
        <v>8.2492970869266173</v>
      </c>
      <c r="V66" s="309">
        <f>P66*9/J66</f>
        <v>1.290534206850483</v>
      </c>
      <c r="W66" s="310"/>
      <c r="X66" s="310"/>
      <c r="Z66" s="1"/>
      <c r="AA66" s="1"/>
      <c r="AB66" s="1"/>
      <c r="AC66" s="1"/>
      <c r="AD66" s="222"/>
    </row>
    <row r="68" spans="1:30" x14ac:dyDescent="0.2">
      <c r="A68" s="137" t="s">
        <v>1824</v>
      </c>
    </row>
    <row r="69" spans="1:30" x14ac:dyDescent="0.2">
      <c r="A69" s="137"/>
    </row>
    <row r="70" spans="1:30" x14ac:dyDescent="0.2">
      <c r="A70" s="140"/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EBBE-7656-4CE6-ABA3-3A64F7ABD794}">
  <sheetPr>
    <pageSetUpPr fitToPage="1"/>
  </sheetPr>
  <dimension ref="A1:AF68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8" bestFit="1" customWidth="1"/>
    <col min="2" max="2" width="4.7109375" customWidth="1"/>
    <col min="3" max="3" width="5" customWidth="1"/>
    <col min="4" max="4" width="4.85546875" customWidth="1"/>
    <col min="5" max="5" width="5" customWidth="1"/>
    <col min="6" max="6" width="4.140625" customWidth="1"/>
    <col min="7" max="7" width="4" customWidth="1"/>
    <col min="8" max="8" width="3.28515625" customWidth="1"/>
    <col min="9" max="9" width="5.5703125" customWidth="1"/>
    <col min="10" max="10" width="7.5703125" bestFit="1" customWidth="1"/>
    <col min="11" max="11" width="5" customWidth="1"/>
    <col min="12" max="13" width="4.7109375" customWidth="1"/>
    <col min="14" max="14" width="4.28515625" customWidth="1"/>
    <col min="15" max="15" width="5" customWidth="1"/>
    <col min="16" max="16" width="5.28515625" customWidth="1"/>
    <col min="17" max="17" width="5.5703125" customWidth="1"/>
    <col min="18" max="18" width="5.85546875" bestFit="1" customWidth="1"/>
    <col min="19" max="19" width="6.28515625" style="1" customWidth="1"/>
    <col min="20" max="20" width="5.5703125" customWidth="1"/>
    <col min="21" max="23" width="7.28515625" customWidth="1"/>
    <col min="24" max="24" width="6.5703125" customWidth="1"/>
  </cols>
  <sheetData>
    <row r="1" spans="1:32" ht="30" x14ac:dyDescent="0.4">
      <c r="A1" s="659" t="s">
        <v>2008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ht="13.5" thickBot="1" x14ac:dyDescent="0.25">
      <c r="A4" s="311" t="s">
        <v>667</v>
      </c>
      <c r="B4" s="56" t="s">
        <v>2007</v>
      </c>
      <c r="C4" s="57"/>
      <c r="D4" s="57"/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s="139" customFormat="1" x14ac:dyDescent="0.2">
      <c r="A6" s="330" t="s">
        <v>670</v>
      </c>
      <c r="B6" s="200">
        <v>119</v>
      </c>
      <c r="C6" s="199">
        <v>229</v>
      </c>
      <c r="D6" s="201">
        <v>32</v>
      </c>
      <c r="E6" s="201">
        <v>69</v>
      </c>
      <c r="F6" s="202">
        <v>35</v>
      </c>
      <c r="G6" s="199">
        <v>14</v>
      </c>
      <c r="H6" s="201">
        <v>0</v>
      </c>
      <c r="I6" s="202">
        <v>8</v>
      </c>
      <c r="J6" s="199">
        <v>28</v>
      </c>
      <c r="K6" s="202">
        <v>60</v>
      </c>
      <c r="L6" s="199">
        <v>4</v>
      </c>
      <c r="M6" s="202">
        <v>1</v>
      </c>
      <c r="N6" s="203">
        <v>4</v>
      </c>
      <c r="O6" s="202">
        <v>1</v>
      </c>
      <c r="P6" s="204">
        <v>0.30130000000000001</v>
      </c>
      <c r="Q6" s="205">
        <v>0.37980000000000003</v>
      </c>
      <c r="R6" s="206">
        <v>0.4672</v>
      </c>
      <c r="S6" s="205">
        <v>0.84709999999999996</v>
      </c>
      <c r="T6" s="200">
        <v>258</v>
      </c>
      <c r="U6" s="207">
        <v>0.8</v>
      </c>
      <c r="V6" s="208">
        <v>0.1085</v>
      </c>
      <c r="W6" s="209">
        <v>0.2326</v>
      </c>
      <c r="X6" s="210">
        <v>0</v>
      </c>
    </row>
    <row r="7" spans="1:32" s="139" customFormat="1" x14ac:dyDescent="0.2">
      <c r="A7" s="211" t="s">
        <v>671</v>
      </c>
      <c r="B7" s="212">
        <v>112</v>
      </c>
      <c r="C7" s="211">
        <v>264</v>
      </c>
      <c r="D7" s="213">
        <v>35</v>
      </c>
      <c r="E7" s="213">
        <v>72</v>
      </c>
      <c r="F7" s="214">
        <v>54</v>
      </c>
      <c r="G7" s="211">
        <v>25</v>
      </c>
      <c r="H7" s="213">
        <v>2</v>
      </c>
      <c r="I7" s="214">
        <v>14</v>
      </c>
      <c r="J7" s="211">
        <v>18</v>
      </c>
      <c r="K7" s="214">
        <v>75</v>
      </c>
      <c r="L7" s="211">
        <v>0</v>
      </c>
      <c r="M7" s="214">
        <v>2</v>
      </c>
      <c r="N7" s="215">
        <v>9</v>
      </c>
      <c r="O7" s="214">
        <v>2</v>
      </c>
      <c r="P7" s="216">
        <v>0.2727</v>
      </c>
      <c r="Q7" s="217">
        <v>0.32390000000000002</v>
      </c>
      <c r="R7" s="218">
        <v>0.54169999999999996</v>
      </c>
      <c r="S7" s="217">
        <v>0.86560000000000004</v>
      </c>
      <c r="T7" s="212">
        <v>284</v>
      </c>
      <c r="U7" s="219">
        <v>0</v>
      </c>
      <c r="V7" s="220">
        <v>6.3399999999999998E-2</v>
      </c>
      <c r="W7" s="221">
        <v>0.2641</v>
      </c>
      <c r="X7" s="212">
        <v>0</v>
      </c>
      <c r="AD7" s="224"/>
    </row>
    <row r="8" spans="1:32" s="139" customFormat="1" x14ac:dyDescent="0.2">
      <c r="A8" s="211" t="s">
        <v>383</v>
      </c>
      <c r="B8" s="212">
        <v>157</v>
      </c>
      <c r="C8" s="211">
        <v>528</v>
      </c>
      <c r="D8" s="213">
        <v>83</v>
      </c>
      <c r="E8" s="213">
        <v>138</v>
      </c>
      <c r="F8" s="214">
        <v>65</v>
      </c>
      <c r="G8" s="211">
        <v>37</v>
      </c>
      <c r="H8" s="213">
        <v>7</v>
      </c>
      <c r="I8" s="214">
        <v>22</v>
      </c>
      <c r="J8" s="211">
        <v>27</v>
      </c>
      <c r="K8" s="214">
        <v>126</v>
      </c>
      <c r="L8" s="211">
        <v>25</v>
      </c>
      <c r="M8" s="214">
        <v>7</v>
      </c>
      <c r="N8" s="215">
        <v>5</v>
      </c>
      <c r="O8" s="214">
        <v>1</v>
      </c>
      <c r="P8" s="216">
        <v>0.26140000000000002</v>
      </c>
      <c r="Q8" s="217">
        <v>0.29859999999999998</v>
      </c>
      <c r="R8" s="218">
        <v>0.48299999999999998</v>
      </c>
      <c r="S8" s="217">
        <v>0.78149999999999997</v>
      </c>
      <c r="T8" s="212">
        <v>556</v>
      </c>
      <c r="U8" s="219">
        <v>0.78129999999999999</v>
      </c>
      <c r="V8" s="220">
        <v>4.8599999999999997E-2</v>
      </c>
      <c r="W8" s="221">
        <v>0.2266</v>
      </c>
      <c r="X8" s="212">
        <v>0</v>
      </c>
    </row>
    <row r="9" spans="1:32" s="139" customFormat="1" x14ac:dyDescent="0.2">
      <c r="A9" s="211" t="s">
        <v>669</v>
      </c>
      <c r="B9" s="212">
        <v>73</v>
      </c>
      <c r="C9" s="211">
        <v>174</v>
      </c>
      <c r="D9" s="213">
        <v>25</v>
      </c>
      <c r="E9" s="213">
        <v>45</v>
      </c>
      <c r="F9" s="214">
        <v>24</v>
      </c>
      <c r="G9" s="211">
        <v>13</v>
      </c>
      <c r="H9" s="213">
        <v>3</v>
      </c>
      <c r="I9" s="214">
        <v>8</v>
      </c>
      <c r="J9" s="211">
        <v>16</v>
      </c>
      <c r="K9" s="214">
        <v>47</v>
      </c>
      <c r="L9" s="211">
        <v>1</v>
      </c>
      <c r="M9" s="214">
        <v>1</v>
      </c>
      <c r="N9" s="215">
        <v>2</v>
      </c>
      <c r="O9" s="214">
        <v>2</v>
      </c>
      <c r="P9" s="216">
        <v>0.2586</v>
      </c>
      <c r="Q9" s="217">
        <v>0.3281</v>
      </c>
      <c r="R9" s="218">
        <v>0.50570000000000004</v>
      </c>
      <c r="S9" s="217">
        <v>0.83389999999999997</v>
      </c>
      <c r="T9" s="212">
        <v>192</v>
      </c>
      <c r="U9" s="219">
        <v>0.5</v>
      </c>
      <c r="V9" s="220">
        <v>8.3299999999999999E-2</v>
      </c>
      <c r="W9" s="221">
        <v>0.24479999999999999</v>
      </c>
      <c r="X9" s="212">
        <v>264</v>
      </c>
    </row>
    <row r="10" spans="1:32" s="140" customFormat="1" x14ac:dyDescent="0.2">
      <c r="A10" s="211" t="s">
        <v>385</v>
      </c>
      <c r="B10" s="212">
        <v>158</v>
      </c>
      <c r="C10" s="211">
        <v>538</v>
      </c>
      <c r="D10" s="213">
        <v>76</v>
      </c>
      <c r="E10" s="213">
        <v>138</v>
      </c>
      <c r="F10" s="214">
        <v>77</v>
      </c>
      <c r="G10" s="211">
        <v>30</v>
      </c>
      <c r="H10" s="213">
        <v>5</v>
      </c>
      <c r="I10" s="214">
        <v>27</v>
      </c>
      <c r="J10" s="211">
        <v>26</v>
      </c>
      <c r="K10" s="214">
        <v>130</v>
      </c>
      <c r="L10" s="211">
        <v>36</v>
      </c>
      <c r="M10" s="214">
        <v>9</v>
      </c>
      <c r="N10" s="215">
        <v>8</v>
      </c>
      <c r="O10" s="214">
        <v>13</v>
      </c>
      <c r="P10" s="216">
        <v>0.25650000000000001</v>
      </c>
      <c r="Q10" s="217">
        <v>0.30680000000000002</v>
      </c>
      <c r="R10" s="218">
        <v>0.48139999999999999</v>
      </c>
      <c r="S10" s="217">
        <v>0.78820000000000001</v>
      </c>
      <c r="T10" s="212">
        <v>577</v>
      </c>
      <c r="U10" s="219">
        <v>0.8</v>
      </c>
      <c r="V10" s="220">
        <v>4.5100000000000001E-2</v>
      </c>
      <c r="W10" s="221">
        <v>0.2253</v>
      </c>
      <c r="X10" s="212">
        <v>3</v>
      </c>
      <c r="Y10" s="139"/>
      <c r="Z10" s="139"/>
      <c r="AA10" s="139"/>
      <c r="AB10" s="139"/>
      <c r="AC10" s="139"/>
      <c r="AD10" s="139"/>
      <c r="AE10" s="139"/>
      <c r="AF10" s="139"/>
    </row>
    <row r="11" spans="1:32" s="139" customFormat="1" x14ac:dyDescent="0.2">
      <c r="A11" s="211" t="s">
        <v>668</v>
      </c>
      <c r="B11" s="212">
        <v>72</v>
      </c>
      <c r="C11" s="211">
        <v>128</v>
      </c>
      <c r="D11" s="213">
        <v>21</v>
      </c>
      <c r="E11" s="213">
        <v>32</v>
      </c>
      <c r="F11" s="214">
        <v>11</v>
      </c>
      <c r="G11" s="211">
        <v>9</v>
      </c>
      <c r="H11" s="213">
        <v>0</v>
      </c>
      <c r="I11" s="214">
        <v>4</v>
      </c>
      <c r="J11" s="211">
        <v>8</v>
      </c>
      <c r="K11" s="214">
        <v>34</v>
      </c>
      <c r="L11" s="211">
        <v>7</v>
      </c>
      <c r="M11" s="214">
        <v>1</v>
      </c>
      <c r="N11" s="215">
        <v>2</v>
      </c>
      <c r="O11" s="214">
        <v>0</v>
      </c>
      <c r="P11" s="216">
        <v>0.25</v>
      </c>
      <c r="Q11" s="217">
        <v>0.29409999999999997</v>
      </c>
      <c r="R11" s="218">
        <v>0.41410000000000002</v>
      </c>
      <c r="S11" s="217">
        <v>0.70820000000000005</v>
      </c>
      <c r="T11" s="212">
        <v>136</v>
      </c>
      <c r="U11" s="219">
        <v>0.875</v>
      </c>
      <c r="V11" s="220">
        <v>5.8799999999999998E-2</v>
      </c>
      <c r="W11" s="221">
        <v>0.25</v>
      </c>
      <c r="X11" s="212">
        <v>71</v>
      </c>
      <c r="AA11" s="140"/>
      <c r="AB11" s="140"/>
      <c r="AC11" s="140"/>
      <c r="AD11" s="140"/>
      <c r="AE11" s="140"/>
      <c r="AF11" s="140"/>
    </row>
    <row r="12" spans="1:32" s="140" customFormat="1" x14ac:dyDescent="0.2">
      <c r="A12" s="211" t="s">
        <v>354</v>
      </c>
      <c r="B12" s="212">
        <v>130</v>
      </c>
      <c r="C12" s="211">
        <v>363</v>
      </c>
      <c r="D12" s="213">
        <v>45</v>
      </c>
      <c r="E12" s="213">
        <v>90</v>
      </c>
      <c r="F12" s="214">
        <v>30</v>
      </c>
      <c r="G12" s="211">
        <v>18</v>
      </c>
      <c r="H12" s="213">
        <v>3</v>
      </c>
      <c r="I12" s="214">
        <v>4</v>
      </c>
      <c r="J12" s="211">
        <v>52</v>
      </c>
      <c r="K12" s="214">
        <v>121</v>
      </c>
      <c r="L12" s="211">
        <v>24</v>
      </c>
      <c r="M12" s="214">
        <v>4</v>
      </c>
      <c r="N12" s="215">
        <v>4</v>
      </c>
      <c r="O12" s="214">
        <v>1</v>
      </c>
      <c r="P12" s="216">
        <v>0.24790000000000001</v>
      </c>
      <c r="Q12" s="217">
        <v>0.34379999999999999</v>
      </c>
      <c r="R12" s="218">
        <v>0.34710000000000002</v>
      </c>
      <c r="S12" s="217">
        <v>0.69089999999999996</v>
      </c>
      <c r="T12" s="212">
        <v>416</v>
      </c>
      <c r="U12" s="219">
        <v>0.85709999999999997</v>
      </c>
      <c r="V12" s="220">
        <v>0.125</v>
      </c>
      <c r="W12" s="221">
        <v>0.29089999999999999</v>
      </c>
      <c r="X12" s="212">
        <v>25</v>
      </c>
      <c r="Y12" s="139"/>
      <c r="Z12" s="139"/>
      <c r="AA12" s="139"/>
      <c r="AB12" s="139"/>
      <c r="AC12" s="139"/>
      <c r="AD12" s="224"/>
    </row>
    <row r="13" spans="1:32" s="139" customFormat="1" x14ac:dyDescent="0.2">
      <c r="A13" s="211" t="s">
        <v>340</v>
      </c>
      <c r="B13" s="212">
        <v>158</v>
      </c>
      <c r="C13" s="211">
        <v>548</v>
      </c>
      <c r="D13" s="213">
        <v>79</v>
      </c>
      <c r="E13" s="213">
        <v>135</v>
      </c>
      <c r="F13" s="214">
        <v>56</v>
      </c>
      <c r="G13" s="211">
        <v>32</v>
      </c>
      <c r="H13" s="213">
        <v>0</v>
      </c>
      <c r="I13" s="214">
        <v>20</v>
      </c>
      <c r="J13" s="211">
        <v>66</v>
      </c>
      <c r="K13" s="214">
        <v>104</v>
      </c>
      <c r="L13" s="211">
        <v>12</v>
      </c>
      <c r="M13" s="214">
        <v>4</v>
      </c>
      <c r="N13" s="215">
        <v>7</v>
      </c>
      <c r="O13" s="214">
        <v>18</v>
      </c>
      <c r="P13" s="216">
        <v>0.24640000000000001</v>
      </c>
      <c r="Q13" s="217">
        <v>0.34649999999999997</v>
      </c>
      <c r="R13" s="218">
        <v>0.41420000000000001</v>
      </c>
      <c r="S13" s="217">
        <v>0.76080000000000003</v>
      </c>
      <c r="T13" s="212">
        <v>632</v>
      </c>
      <c r="U13" s="219">
        <v>0.75</v>
      </c>
      <c r="V13" s="220">
        <v>0.10440000000000001</v>
      </c>
      <c r="W13" s="221">
        <v>0.1646</v>
      </c>
      <c r="X13" s="212">
        <v>16</v>
      </c>
    </row>
    <row r="14" spans="1:32" s="139" customFormat="1" x14ac:dyDescent="0.2">
      <c r="A14" s="211" t="s">
        <v>679</v>
      </c>
      <c r="B14" s="212">
        <v>119</v>
      </c>
      <c r="C14" s="211">
        <v>378</v>
      </c>
      <c r="D14" s="213">
        <v>53</v>
      </c>
      <c r="E14" s="213">
        <v>93</v>
      </c>
      <c r="F14" s="214">
        <v>53</v>
      </c>
      <c r="G14" s="211">
        <v>24</v>
      </c>
      <c r="H14" s="213">
        <v>2</v>
      </c>
      <c r="I14" s="214">
        <v>20</v>
      </c>
      <c r="J14" s="211">
        <v>36</v>
      </c>
      <c r="K14" s="214">
        <v>71</v>
      </c>
      <c r="L14" s="211">
        <v>1</v>
      </c>
      <c r="M14" s="214">
        <v>2</v>
      </c>
      <c r="N14" s="215">
        <v>7</v>
      </c>
      <c r="O14" s="214">
        <v>12</v>
      </c>
      <c r="P14" s="216">
        <v>0.246</v>
      </c>
      <c r="Q14" s="217">
        <v>0.33100000000000002</v>
      </c>
      <c r="R14" s="218">
        <v>0.4788</v>
      </c>
      <c r="S14" s="217">
        <v>0.80979999999999996</v>
      </c>
      <c r="T14" s="212">
        <v>426</v>
      </c>
      <c r="U14" s="219">
        <v>0.33329999999999999</v>
      </c>
      <c r="V14" s="220">
        <v>8.4500000000000006E-2</v>
      </c>
      <c r="W14" s="221">
        <v>0.16669999999999999</v>
      </c>
      <c r="X14" s="212">
        <v>164</v>
      </c>
    </row>
    <row r="15" spans="1:32" s="139" customFormat="1" x14ac:dyDescent="0.2">
      <c r="A15" s="211" t="s">
        <v>672</v>
      </c>
      <c r="B15" s="212">
        <v>123</v>
      </c>
      <c r="C15" s="211">
        <v>386</v>
      </c>
      <c r="D15" s="213">
        <v>43</v>
      </c>
      <c r="E15" s="213">
        <v>92</v>
      </c>
      <c r="F15" s="214">
        <v>42</v>
      </c>
      <c r="G15" s="211">
        <v>27</v>
      </c>
      <c r="H15" s="213">
        <v>4</v>
      </c>
      <c r="I15" s="214">
        <v>14</v>
      </c>
      <c r="J15" s="211">
        <v>19</v>
      </c>
      <c r="K15" s="214">
        <v>100</v>
      </c>
      <c r="L15" s="211">
        <v>3</v>
      </c>
      <c r="M15" s="214">
        <v>2</v>
      </c>
      <c r="N15" s="215">
        <v>4</v>
      </c>
      <c r="O15" s="214">
        <v>1</v>
      </c>
      <c r="P15" s="216">
        <v>0.23830000000000001</v>
      </c>
      <c r="Q15" s="217">
        <v>0.27589999999999998</v>
      </c>
      <c r="R15" s="218">
        <v>0.43780000000000002</v>
      </c>
      <c r="S15" s="217">
        <v>0.7137</v>
      </c>
      <c r="T15" s="212">
        <v>406</v>
      </c>
      <c r="U15" s="219">
        <v>0.6</v>
      </c>
      <c r="V15" s="220">
        <v>4.6800000000000001E-2</v>
      </c>
      <c r="W15" s="221">
        <v>0.24629999999999999</v>
      </c>
      <c r="X15" s="212">
        <v>30</v>
      </c>
      <c r="AA15" s="140"/>
      <c r="AB15" s="140"/>
      <c r="AC15" s="140"/>
      <c r="AD15" s="140"/>
      <c r="AE15" s="140"/>
      <c r="AF15" s="140"/>
    </row>
    <row r="16" spans="1:32" s="140" customFormat="1" x14ac:dyDescent="0.2">
      <c r="A16" s="211" t="s">
        <v>674</v>
      </c>
      <c r="B16" s="212">
        <v>157</v>
      </c>
      <c r="C16" s="211">
        <v>542</v>
      </c>
      <c r="D16" s="213">
        <v>71</v>
      </c>
      <c r="E16" s="213">
        <v>128</v>
      </c>
      <c r="F16" s="214">
        <v>88</v>
      </c>
      <c r="G16" s="211">
        <v>38</v>
      </c>
      <c r="H16" s="213">
        <v>2</v>
      </c>
      <c r="I16" s="214">
        <v>27</v>
      </c>
      <c r="J16" s="211">
        <v>56</v>
      </c>
      <c r="K16" s="214">
        <v>91</v>
      </c>
      <c r="L16" s="211">
        <v>14</v>
      </c>
      <c r="M16" s="214">
        <v>3</v>
      </c>
      <c r="N16" s="215">
        <v>8</v>
      </c>
      <c r="O16" s="214">
        <v>8</v>
      </c>
      <c r="P16" s="216">
        <v>0.23619999999999999</v>
      </c>
      <c r="Q16" s="217">
        <v>0.31680000000000003</v>
      </c>
      <c r="R16" s="218">
        <v>0.46310000000000001</v>
      </c>
      <c r="S16" s="217">
        <v>0.77990000000000004</v>
      </c>
      <c r="T16" s="212">
        <v>606</v>
      </c>
      <c r="U16" s="219">
        <v>0.82350000000000001</v>
      </c>
      <c r="V16" s="220">
        <v>9.2399999999999996E-2</v>
      </c>
      <c r="W16" s="221">
        <v>0.1502</v>
      </c>
      <c r="X16" s="212">
        <v>0</v>
      </c>
      <c r="Y16" s="139"/>
      <c r="Z16" s="139"/>
      <c r="AA16" s="139"/>
      <c r="AB16" s="139"/>
      <c r="AC16" s="139"/>
      <c r="AD16" s="139"/>
    </row>
    <row r="17" spans="1:32" s="140" customFormat="1" x14ac:dyDescent="0.2">
      <c r="A17" s="211" t="s">
        <v>677</v>
      </c>
      <c r="B17" s="212">
        <v>21</v>
      </c>
      <c r="C17" s="211">
        <v>40</v>
      </c>
      <c r="D17" s="213">
        <v>4</v>
      </c>
      <c r="E17" s="213">
        <v>9</v>
      </c>
      <c r="F17" s="214">
        <v>8</v>
      </c>
      <c r="G17" s="211">
        <v>0</v>
      </c>
      <c r="H17" s="213">
        <v>0</v>
      </c>
      <c r="I17" s="214">
        <v>2</v>
      </c>
      <c r="J17" s="211">
        <v>7</v>
      </c>
      <c r="K17" s="214">
        <v>17</v>
      </c>
      <c r="L17" s="211">
        <v>0</v>
      </c>
      <c r="M17" s="214">
        <v>0</v>
      </c>
      <c r="N17" s="215">
        <v>0</v>
      </c>
      <c r="O17" s="214">
        <v>1</v>
      </c>
      <c r="P17" s="216">
        <v>0.22500000000000001</v>
      </c>
      <c r="Q17" s="217">
        <v>0.35420000000000001</v>
      </c>
      <c r="R17" s="218">
        <v>0.375</v>
      </c>
      <c r="S17" s="217">
        <v>0.72919999999999996</v>
      </c>
      <c r="T17" s="212">
        <v>48</v>
      </c>
      <c r="U17" s="219">
        <v>0</v>
      </c>
      <c r="V17" s="220">
        <v>0.14580000000000001</v>
      </c>
      <c r="W17" s="221">
        <v>0.35420000000000001</v>
      </c>
      <c r="X17" s="212">
        <v>372</v>
      </c>
      <c r="Y17" s="139"/>
      <c r="Z17" s="139"/>
      <c r="AA17" s="139"/>
      <c r="AB17" s="139"/>
      <c r="AC17" s="139"/>
      <c r="AD17" s="139"/>
      <c r="AE17" s="139"/>
      <c r="AF17" s="139"/>
    </row>
    <row r="18" spans="1:32" s="139" customFormat="1" x14ac:dyDescent="0.2">
      <c r="A18" s="211" t="s">
        <v>675</v>
      </c>
      <c r="B18" s="212">
        <v>153</v>
      </c>
      <c r="C18" s="211">
        <v>404</v>
      </c>
      <c r="D18" s="213">
        <v>45</v>
      </c>
      <c r="E18" s="213">
        <v>90</v>
      </c>
      <c r="F18" s="214">
        <v>36</v>
      </c>
      <c r="G18" s="211">
        <v>34</v>
      </c>
      <c r="H18" s="213">
        <v>0</v>
      </c>
      <c r="I18" s="214">
        <v>11</v>
      </c>
      <c r="J18" s="211">
        <v>27</v>
      </c>
      <c r="K18" s="214">
        <v>88</v>
      </c>
      <c r="L18" s="211">
        <v>19</v>
      </c>
      <c r="M18" s="214">
        <v>0</v>
      </c>
      <c r="N18" s="215">
        <v>3</v>
      </c>
      <c r="O18" s="214">
        <v>14</v>
      </c>
      <c r="P18" s="216">
        <v>0.2228</v>
      </c>
      <c r="Q18" s="217">
        <v>0.2944</v>
      </c>
      <c r="R18" s="218">
        <v>0.3886</v>
      </c>
      <c r="S18" s="217">
        <v>0.68300000000000005</v>
      </c>
      <c r="T18" s="212">
        <v>445</v>
      </c>
      <c r="U18" s="669">
        <v>1</v>
      </c>
      <c r="V18" s="220">
        <v>6.0699999999999997E-2</v>
      </c>
      <c r="W18" s="221">
        <v>0.1978</v>
      </c>
      <c r="X18" s="212">
        <v>20</v>
      </c>
    </row>
    <row r="19" spans="1:32" s="140" customFormat="1" x14ac:dyDescent="0.2">
      <c r="A19" s="211" t="s">
        <v>676</v>
      </c>
      <c r="B19" s="212">
        <v>132</v>
      </c>
      <c r="C19" s="211">
        <v>460</v>
      </c>
      <c r="D19" s="213">
        <v>64</v>
      </c>
      <c r="E19" s="213">
        <v>102</v>
      </c>
      <c r="F19" s="214">
        <v>58</v>
      </c>
      <c r="G19" s="211">
        <v>31</v>
      </c>
      <c r="H19" s="213">
        <v>3</v>
      </c>
      <c r="I19" s="214">
        <v>20</v>
      </c>
      <c r="J19" s="211">
        <v>41</v>
      </c>
      <c r="K19" s="214">
        <v>112</v>
      </c>
      <c r="L19" s="211">
        <v>0</v>
      </c>
      <c r="M19" s="214">
        <v>0</v>
      </c>
      <c r="N19" s="215">
        <v>9</v>
      </c>
      <c r="O19" s="214">
        <v>0</v>
      </c>
      <c r="P19" s="216">
        <v>0.22170000000000001</v>
      </c>
      <c r="Q19" s="217">
        <v>0.28539999999999999</v>
      </c>
      <c r="R19" s="218">
        <v>0.43259999999999998</v>
      </c>
      <c r="S19" s="217">
        <v>0.71799999999999997</v>
      </c>
      <c r="T19" s="212">
        <v>501</v>
      </c>
      <c r="U19" s="219">
        <v>0</v>
      </c>
      <c r="V19" s="220">
        <v>8.1799999999999998E-2</v>
      </c>
      <c r="W19" s="221">
        <v>0.22359999999999999</v>
      </c>
      <c r="X19" s="212">
        <v>112</v>
      </c>
      <c r="Y19" s="139"/>
      <c r="Z19" s="139"/>
    </row>
    <row r="20" spans="1:32" s="139" customFormat="1" x14ac:dyDescent="0.2">
      <c r="A20" s="211" t="s">
        <v>678</v>
      </c>
      <c r="B20" s="212">
        <v>100</v>
      </c>
      <c r="C20" s="211">
        <v>232</v>
      </c>
      <c r="D20" s="213">
        <v>24</v>
      </c>
      <c r="E20" s="213">
        <v>50</v>
      </c>
      <c r="F20" s="214">
        <v>39</v>
      </c>
      <c r="G20" s="211">
        <v>10</v>
      </c>
      <c r="H20" s="213">
        <v>2</v>
      </c>
      <c r="I20" s="214">
        <v>11</v>
      </c>
      <c r="J20" s="211">
        <v>14</v>
      </c>
      <c r="K20" s="214">
        <v>90</v>
      </c>
      <c r="L20" s="211">
        <v>6</v>
      </c>
      <c r="M20" s="214">
        <v>7</v>
      </c>
      <c r="N20" s="215">
        <v>9</v>
      </c>
      <c r="O20" s="214">
        <v>3</v>
      </c>
      <c r="P20" s="216">
        <v>0.2155</v>
      </c>
      <c r="Q20" s="217">
        <v>0.26910000000000001</v>
      </c>
      <c r="R20" s="218">
        <v>0.41810000000000003</v>
      </c>
      <c r="S20" s="217">
        <v>0.68720000000000003</v>
      </c>
      <c r="T20" s="212">
        <v>249</v>
      </c>
      <c r="U20" s="219">
        <v>0.46150000000000002</v>
      </c>
      <c r="V20" s="220">
        <v>5.62E-2</v>
      </c>
      <c r="W20" s="221">
        <v>0.3614</v>
      </c>
      <c r="X20" s="212">
        <v>82</v>
      </c>
    </row>
    <row r="21" spans="1:32" s="140" customFormat="1" x14ac:dyDescent="0.2">
      <c r="A21" s="211" t="s">
        <v>673</v>
      </c>
      <c r="B21" s="212">
        <v>150</v>
      </c>
      <c r="C21" s="211">
        <v>382</v>
      </c>
      <c r="D21" s="213">
        <v>41</v>
      </c>
      <c r="E21" s="213">
        <v>81</v>
      </c>
      <c r="F21" s="214">
        <v>52</v>
      </c>
      <c r="G21" s="211">
        <v>8</v>
      </c>
      <c r="H21" s="213">
        <v>0</v>
      </c>
      <c r="I21" s="214">
        <v>15</v>
      </c>
      <c r="J21" s="211">
        <v>32</v>
      </c>
      <c r="K21" s="214">
        <v>98</v>
      </c>
      <c r="L21" s="211">
        <v>2</v>
      </c>
      <c r="M21" s="214">
        <v>0</v>
      </c>
      <c r="N21" s="215">
        <v>8</v>
      </c>
      <c r="O21" s="214">
        <v>3</v>
      </c>
      <c r="P21" s="216">
        <v>0.21199999999999999</v>
      </c>
      <c r="Q21" s="217">
        <v>0.2782</v>
      </c>
      <c r="R21" s="218">
        <v>0.3508</v>
      </c>
      <c r="S21" s="217">
        <v>0.629</v>
      </c>
      <c r="T21" s="212">
        <v>417</v>
      </c>
      <c r="U21" s="219">
        <v>1</v>
      </c>
      <c r="V21" s="220">
        <v>7.6700000000000004E-2</v>
      </c>
      <c r="W21" s="221">
        <v>0.23499999999999999</v>
      </c>
      <c r="X21" s="212">
        <v>189</v>
      </c>
      <c r="Y21" s="139"/>
      <c r="Z21" s="139"/>
      <c r="AA21" s="139"/>
      <c r="AB21" s="139"/>
      <c r="AC21" s="139"/>
      <c r="AD21" s="224"/>
    </row>
    <row r="22" spans="1:32" s="140" customFormat="1" ht="13.5" thickBot="1" x14ac:dyDescent="0.25">
      <c r="A22" s="211" t="s">
        <v>680</v>
      </c>
      <c r="B22" s="212"/>
      <c r="C22" s="211"/>
      <c r="D22" s="213"/>
      <c r="E22" s="213"/>
      <c r="F22" s="214"/>
      <c r="G22" s="211"/>
      <c r="H22" s="213"/>
      <c r="I22" s="214"/>
      <c r="J22" s="211"/>
      <c r="K22" s="214"/>
      <c r="L22" s="211"/>
      <c r="M22" s="214"/>
      <c r="N22" s="215"/>
      <c r="O22" s="214"/>
      <c r="P22" s="216"/>
      <c r="Q22" s="217"/>
      <c r="R22" s="218"/>
      <c r="S22" s="217"/>
      <c r="T22" s="212"/>
      <c r="U22" s="219"/>
      <c r="V22" s="220"/>
      <c r="W22" s="221"/>
      <c r="X22" s="212">
        <v>427</v>
      </c>
      <c r="Y22" s="139"/>
      <c r="Z22" s="139"/>
      <c r="AA22" s="139"/>
      <c r="AB22" s="139"/>
      <c r="AC22" s="139"/>
      <c r="AD22" s="224"/>
    </row>
    <row r="23" spans="1:32" s="139" customFormat="1" ht="13.5" hidden="1" thickBot="1" x14ac:dyDescent="0.25">
      <c r="A23" s="211"/>
      <c r="B23" s="212"/>
      <c r="C23" s="211"/>
      <c r="D23" s="213"/>
      <c r="E23" s="213"/>
      <c r="F23" s="214"/>
      <c r="G23" s="211"/>
      <c r="H23" s="213"/>
      <c r="I23" s="214"/>
      <c r="J23" s="211"/>
      <c r="K23" s="214"/>
      <c r="L23" s="211"/>
      <c r="M23" s="214"/>
      <c r="N23" s="215"/>
      <c r="O23" s="214"/>
      <c r="P23" s="216"/>
      <c r="Q23" s="217"/>
      <c r="R23" s="218"/>
      <c r="S23" s="217"/>
      <c r="T23" s="212"/>
      <c r="U23" s="219"/>
      <c r="V23" s="220"/>
      <c r="W23" s="221"/>
      <c r="X23" s="212"/>
      <c r="AE23" s="140"/>
      <c r="AF23" s="140"/>
    </row>
    <row r="24" spans="1:32" s="140" customFormat="1" ht="13.5" hidden="1" thickBot="1" x14ac:dyDescent="0.25">
      <c r="A24" s="211"/>
      <c r="B24" s="212"/>
      <c r="C24" s="211"/>
      <c r="D24" s="213"/>
      <c r="E24" s="213"/>
      <c r="F24" s="214"/>
      <c r="G24" s="211"/>
      <c r="H24" s="213"/>
      <c r="I24" s="214"/>
      <c r="J24" s="211"/>
      <c r="K24" s="214"/>
      <c r="L24" s="211"/>
      <c r="M24" s="214"/>
      <c r="N24" s="215"/>
      <c r="O24" s="214"/>
      <c r="P24" s="216"/>
      <c r="Q24" s="217"/>
      <c r="R24" s="218"/>
      <c r="S24" s="217"/>
      <c r="T24" s="212"/>
      <c r="U24" s="219"/>
      <c r="V24" s="220"/>
      <c r="W24" s="221"/>
      <c r="X24" s="212"/>
      <c r="Y24" s="139"/>
      <c r="Z24" s="139"/>
      <c r="AA24" s="139"/>
      <c r="AB24" s="139"/>
      <c r="AC24" s="139"/>
      <c r="AD24" s="139"/>
      <c r="AE24" s="139"/>
      <c r="AF24" s="139"/>
    </row>
    <row r="25" spans="1:32" s="139" customFormat="1" ht="13.5" hidden="1" thickBot="1" x14ac:dyDescent="0.25">
      <c r="A25" s="211"/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/>
    </row>
    <row r="26" spans="1:32" s="139" customFormat="1" ht="13.5" hidden="1" thickBot="1" x14ac:dyDescent="0.25">
      <c r="A26" s="211"/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/>
      <c r="Z26" s="1"/>
      <c r="AA26" s="1"/>
      <c r="AB26" s="1"/>
      <c r="AC26" s="1"/>
      <c r="AD26" s="222"/>
    </row>
    <row r="27" spans="1:32" s="139" customFormat="1" ht="13.5" hidden="1" thickBot="1" x14ac:dyDescent="0.25">
      <c r="A27" s="211"/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/>
    </row>
    <row r="28" spans="1:32" ht="13.5" hidden="1" thickBot="1" x14ac:dyDescent="0.25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Y28" s="139"/>
      <c r="Z28" s="139"/>
      <c r="AA28" s="139"/>
      <c r="AB28" s="139"/>
      <c r="AC28" s="139"/>
      <c r="AD28" s="224"/>
    </row>
    <row r="29" spans="1:32" s="139" customFormat="1" ht="13.5" hidden="1" thickBot="1" x14ac:dyDescent="0.25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</row>
    <row r="30" spans="1:32" s="140" customFormat="1" ht="13.5" hidden="1" thickBot="1" x14ac:dyDescent="0.25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  <c r="Y30" s="139"/>
      <c r="Z30" s="139"/>
      <c r="AA30" s="139"/>
      <c r="AB30" s="139"/>
      <c r="AC30" s="139"/>
      <c r="AD30" s="224"/>
    </row>
    <row r="31" spans="1:32" s="1" customFormat="1" ht="13.5" hidden="1" thickBot="1" x14ac:dyDescent="0.25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  <c r="Y31" s="139"/>
    </row>
    <row r="32" spans="1:32" ht="13.5" hidden="1" thickBot="1" x14ac:dyDescent="0.25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  <c r="Y32" s="139"/>
    </row>
    <row r="33" spans="1:32" s="1" customFormat="1" ht="13.5" hidden="1" thickBot="1" x14ac:dyDescent="0.25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s="1" customFormat="1" ht="13.5" hidden="1" thickBot="1" x14ac:dyDescent="0.25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s="1" customFormat="1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s="1" customFormat="1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5596</v>
      </c>
      <c r="D36" s="250">
        <f t="shared" si="0"/>
        <v>741</v>
      </c>
      <c r="E36" s="250">
        <f t="shared" si="0"/>
        <v>1364</v>
      </c>
      <c r="F36" s="251">
        <f t="shared" si="0"/>
        <v>728</v>
      </c>
      <c r="G36" s="249">
        <f t="shared" si="0"/>
        <v>350</v>
      </c>
      <c r="H36" s="250">
        <f t="shared" si="0"/>
        <v>33</v>
      </c>
      <c r="I36" s="251">
        <f t="shared" si="0"/>
        <v>227</v>
      </c>
      <c r="J36" s="249">
        <f t="shared" si="0"/>
        <v>473</v>
      </c>
      <c r="K36" s="251">
        <f t="shared" si="0"/>
        <v>1364</v>
      </c>
      <c r="L36" s="249">
        <f t="shared" si="0"/>
        <v>154</v>
      </c>
      <c r="M36" s="251">
        <f t="shared" si="0"/>
        <v>43</v>
      </c>
      <c r="N36" s="249">
        <f t="shared" si="0"/>
        <v>89</v>
      </c>
      <c r="O36" s="251">
        <f t="shared" si="0"/>
        <v>80</v>
      </c>
      <c r="P36" s="252">
        <f>IF(C36=0,"",E36/C36)</f>
        <v>0.24374553252323089</v>
      </c>
      <c r="Q36" s="253">
        <f>IF(C36=0,"",(E36+J36+O36)/(C36+J36+O36))</f>
        <v>0.31175800943242804</v>
      </c>
      <c r="R36" s="254">
        <f>IF(C36=0,"",(I36*3+H36*2+G36*1+E36)/C36)</f>
        <v>0.43977841315225163</v>
      </c>
      <c r="S36" s="253">
        <f>Q36+R36</f>
        <v>0.75153642258467968</v>
      </c>
      <c r="T36" s="248">
        <f>SUM(T6:T35)</f>
        <v>6149</v>
      </c>
      <c r="U36" s="255">
        <f>L36/(L36+M36)</f>
        <v>0.78172588832487311</v>
      </c>
      <c r="V36" s="256">
        <f>J36/(C36+J36+O36)</f>
        <v>7.6923076923076927E-2</v>
      </c>
      <c r="W36" s="257">
        <f>K36/(C36+J36+O36)</f>
        <v>0.22182468694096602</v>
      </c>
      <c r="X36" s="258"/>
    </row>
    <row r="37" spans="1:32" s="1" customForma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s="1" customFormat="1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s="1" customFormat="1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s="1" customFormat="1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AB41" s="1"/>
      <c r="AC41" s="1"/>
      <c r="AD41" s="1"/>
      <c r="AE41" s="222"/>
    </row>
    <row r="42" spans="1:32" s="1" customFormat="1" ht="12.75" customHeight="1" x14ac:dyDescent="0.2">
      <c r="A42" s="199" t="s">
        <v>870</v>
      </c>
      <c r="B42" s="199">
        <v>17</v>
      </c>
      <c r="C42" s="202">
        <v>0</v>
      </c>
      <c r="D42" s="199">
        <v>0</v>
      </c>
      <c r="E42" s="202">
        <v>0</v>
      </c>
      <c r="F42" s="199">
        <v>2</v>
      </c>
      <c r="G42" s="201">
        <v>1</v>
      </c>
      <c r="H42" s="268">
        <v>10</v>
      </c>
      <c r="I42" s="269">
        <v>0.66669999999999996</v>
      </c>
      <c r="J42" s="270">
        <v>24.666667</v>
      </c>
      <c r="K42" s="201">
        <v>15</v>
      </c>
      <c r="L42" s="201">
        <v>4</v>
      </c>
      <c r="M42" s="201">
        <v>4</v>
      </c>
      <c r="N42" s="201">
        <v>4</v>
      </c>
      <c r="O42" s="202">
        <v>35</v>
      </c>
      <c r="P42" s="200">
        <v>3</v>
      </c>
      <c r="Q42" s="271">
        <v>1.4595</v>
      </c>
      <c r="R42" s="272">
        <v>0.77029999999999998</v>
      </c>
      <c r="S42" s="273">
        <v>5.4729999999999999</v>
      </c>
      <c r="T42" s="274">
        <v>1.4595</v>
      </c>
      <c r="U42" s="274">
        <v>12.770300000000001</v>
      </c>
      <c r="V42" s="275">
        <v>1.0946</v>
      </c>
      <c r="W42" s="203">
        <v>0</v>
      </c>
      <c r="X42" s="276">
        <v>13.333333</v>
      </c>
    </row>
    <row r="43" spans="1:32" x14ac:dyDescent="0.2">
      <c r="A43" s="211" t="s">
        <v>694</v>
      </c>
      <c r="B43" s="211">
        <v>11</v>
      </c>
      <c r="C43" s="214">
        <v>0</v>
      </c>
      <c r="D43" s="211">
        <v>0</v>
      </c>
      <c r="E43" s="214">
        <v>0</v>
      </c>
      <c r="F43" s="211">
        <v>4</v>
      </c>
      <c r="G43" s="213">
        <v>0</v>
      </c>
      <c r="H43" s="278">
        <v>0</v>
      </c>
      <c r="I43" s="279">
        <v>1</v>
      </c>
      <c r="J43" s="280">
        <v>16</v>
      </c>
      <c r="K43" s="213">
        <v>8</v>
      </c>
      <c r="L43" s="213">
        <v>4</v>
      </c>
      <c r="M43" s="213">
        <v>4</v>
      </c>
      <c r="N43" s="213">
        <v>5</v>
      </c>
      <c r="O43" s="214">
        <v>11</v>
      </c>
      <c r="P43" s="212">
        <v>3</v>
      </c>
      <c r="Q43" s="281">
        <v>2.25</v>
      </c>
      <c r="R43" s="282">
        <v>0.8125</v>
      </c>
      <c r="S43" s="281">
        <v>4.5</v>
      </c>
      <c r="T43" s="283">
        <v>2.8125</v>
      </c>
      <c r="U43" s="283">
        <v>6.1875</v>
      </c>
      <c r="V43" s="284">
        <v>1.6875</v>
      </c>
      <c r="W43" s="215">
        <v>0</v>
      </c>
      <c r="X43" s="284">
        <v>5</v>
      </c>
      <c r="AB43" s="1"/>
      <c r="AC43" s="1"/>
      <c r="AD43" s="1"/>
      <c r="AE43" s="222"/>
    </row>
    <row r="44" spans="1:32" x14ac:dyDescent="0.2">
      <c r="A44" s="211" t="s">
        <v>457</v>
      </c>
      <c r="B44" s="211">
        <v>7</v>
      </c>
      <c r="C44" s="214">
        <v>7</v>
      </c>
      <c r="D44" s="211">
        <v>5</v>
      </c>
      <c r="E44" s="214">
        <v>0</v>
      </c>
      <c r="F44" s="211">
        <v>5</v>
      </c>
      <c r="G44" s="213">
        <v>2</v>
      </c>
      <c r="H44" s="278">
        <v>0</v>
      </c>
      <c r="I44" s="279">
        <v>0.71430000000000005</v>
      </c>
      <c r="J44" s="280">
        <v>58.666666999999997</v>
      </c>
      <c r="K44" s="213">
        <v>41</v>
      </c>
      <c r="L44" s="213">
        <v>18</v>
      </c>
      <c r="M44" s="213">
        <v>16</v>
      </c>
      <c r="N44" s="213">
        <v>14</v>
      </c>
      <c r="O44" s="214">
        <v>58</v>
      </c>
      <c r="P44" s="212">
        <v>9</v>
      </c>
      <c r="Q44" s="281">
        <v>2.4544999999999999</v>
      </c>
      <c r="R44" s="282">
        <v>0.9375</v>
      </c>
      <c r="S44" s="281">
        <v>6.2897999999999996</v>
      </c>
      <c r="T44" s="283">
        <v>2.1476999999999999</v>
      </c>
      <c r="U44" s="283">
        <v>8.8977000000000004</v>
      </c>
      <c r="V44" s="284">
        <v>1.3807</v>
      </c>
      <c r="W44" s="215">
        <v>1</v>
      </c>
      <c r="X44" s="284">
        <v>-54.996667000000002</v>
      </c>
      <c r="AB44" s="1"/>
      <c r="AC44" s="1"/>
      <c r="AD44" s="1"/>
      <c r="AE44" s="222"/>
    </row>
    <row r="45" spans="1:32" x14ac:dyDescent="0.2">
      <c r="A45" s="211" t="s">
        <v>684</v>
      </c>
      <c r="B45" s="211">
        <v>21</v>
      </c>
      <c r="C45" s="214">
        <v>0</v>
      </c>
      <c r="D45" s="211">
        <v>0</v>
      </c>
      <c r="E45" s="214">
        <v>0</v>
      </c>
      <c r="F45" s="211">
        <v>0</v>
      </c>
      <c r="G45" s="213">
        <v>0</v>
      </c>
      <c r="H45" s="278">
        <v>1</v>
      </c>
      <c r="I45" s="279">
        <v>0</v>
      </c>
      <c r="J45" s="280">
        <v>28.000001000000001</v>
      </c>
      <c r="K45" s="213">
        <v>22</v>
      </c>
      <c r="L45" s="213">
        <v>8</v>
      </c>
      <c r="M45" s="213">
        <v>8</v>
      </c>
      <c r="N45" s="213">
        <v>9</v>
      </c>
      <c r="O45" s="214">
        <v>19</v>
      </c>
      <c r="P45" s="212">
        <v>3</v>
      </c>
      <c r="Q45" s="281">
        <v>2.5714000000000001</v>
      </c>
      <c r="R45" s="282">
        <v>1.1071</v>
      </c>
      <c r="S45" s="281">
        <v>7.0713999999999997</v>
      </c>
      <c r="T45" s="283">
        <v>2.8929</v>
      </c>
      <c r="U45" s="283">
        <v>6.1071</v>
      </c>
      <c r="V45" s="284">
        <v>0.96430000000000005</v>
      </c>
      <c r="W45" s="215">
        <v>0</v>
      </c>
      <c r="X45" s="284">
        <v>10.669999000000001</v>
      </c>
      <c r="Y45" s="1"/>
      <c r="Z45" s="277"/>
      <c r="AA45" s="1"/>
      <c r="AB45" s="1"/>
      <c r="AC45" s="1"/>
      <c r="AD45" s="1"/>
      <c r="AE45" s="222"/>
    </row>
    <row r="46" spans="1:32" s="1" customFormat="1" x14ac:dyDescent="0.2">
      <c r="A46" s="211" t="s">
        <v>432</v>
      </c>
      <c r="B46" s="211">
        <v>57</v>
      </c>
      <c r="C46" s="214">
        <v>0</v>
      </c>
      <c r="D46" s="211">
        <v>0</v>
      </c>
      <c r="E46" s="214">
        <v>0</v>
      </c>
      <c r="F46" s="211">
        <v>2</v>
      </c>
      <c r="G46" s="213">
        <v>0</v>
      </c>
      <c r="H46" s="278">
        <v>18</v>
      </c>
      <c r="I46" s="279">
        <v>1</v>
      </c>
      <c r="J46" s="280">
        <v>57.666666999999997</v>
      </c>
      <c r="K46" s="213">
        <v>50</v>
      </c>
      <c r="L46" s="213">
        <v>19</v>
      </c>
      <c r="M46" s="213">
        <v>18</v>
      </c>
      <c r="N46" s="213">
        <v>5</v>
      </c>
      <c r="O46" s="214">
        <v>40</v>
      </c>
      <c r="P46" s="212">
        <v>6</v>
      </c>
      <c r="Q46" s="281">
        <v>2.8092000000000001</v>
      </c>
      <c r="R46" s="282">
        <v>0.95379999999999998</v>
      </c>
      <c r="S46" s="281">
        <v>7.8034999999999997</v>
      </c>
      <c r="T46" s="680">
        <v>0.78029999999999999</v>
      </c>
      <c r="U46" s="283">
        <v>6.2427999999999999</v>
      </c>
      <c r="V46" s="284">
        <v>0.93640000000000001</v>
      </c>
      <c r="W46" s="215">
        <v>6</v>
      </c>
      <c r="X46" s="284">
        <v>9.3333329999999997</v>
      </c>
      <c r="Z46" s="277"/>
      <c r="AE46" s="222"/>
      <c r="AF46"/>
    </row>
    <row r="47" spans="1:32" s="1" customFormat="1" x14ac:dyDescent="0.2">
      <c r="A47" s="211" t="s">
        <v>683</v>
      </c>
      <c r="B47" s="211">
        <v>22</v>
      </c>
      <c r="C47" s="214">
        <v>0</v>
      </c>
      <c r="D47" s="211">
        <v>0</v>
      </c>
      <c r="E47" s="214">
        <v>0</v>
      </c>
      <c r="F47" s="211">
        <v>2</v>
      </c>
      <c r="G47" s="213">
        <v>1</v>
      </c>
      <c r="H47" s="278">
        <v>0</v>
      </c>
      <c r="I47" s="279">
        <v>0.66669999999999996</v>
      </c>
      <c r="J47" s="280">
        <v>34</v>
      </c>
      <c r="K47" s="213">
        <v>21</v>
      </c>
      <c r="L47" s="213">
        <v>12</v>
      </c>
      <c r="M47" s="213">
        <v>11</v>
      </c>
      <c r="N47" s="213">
        <v>10</v>
      </c>
      <c r="O47" s="214">
        <v>21</v>
      </c>
      <c r="P47" s="212">
        <v>6</v>
      </c>
      <c r="Q47" s="281">
        <v>2.9117999999999999</v>
      </c>
      <c r="R47" s="282">
        <v>0.91180000000000005</v>
      </c>
      <c r="S47" s="281">
        <v>5.5587999999999997</v>
      </c>
      <c r="T47" s="283">
        <v>2.6471</v>
      </c>
      <c r="U47" s="283">
        <v>5.5587999999999997</v>
      </c>
      <c r="V47" s="284">
        <v>1.5882000000000001</v>
      </c>
      <c r="W47" s="215">
        <v>0</v>
      </c>
      <c r="X47" s="284">
        <v>8</v>
      </c>
      <c r="Y47" s="139"/>
      <c r="Z47" s="172"/>
    </row>
    <row r="48" spans="1:32" x14ac:dyDescent="0.2">
      <c r="A48" s="211" t="s">
        <v>686</v>
      </c>
      <c r="B48" s="211">
        <v>46</v>
      </c>
      <c r="C48" s="214">
        <v>0</v>
      </c>
      <c r="D48" s="211">
        <v>0</v>
      </c>
      <c r="E48" s="214">
        <v>0</v>
      </c>
      <c r="F48" s="211">
        <v>8</v>
      </c>
      <c r="G48" s="213">
        <v>8</v>
      </c>
      <c r="H48" s="278">
        <v>17</v>
      </c>
      <c r="I48" s="279">
        <v>0.5</v>
      </c>
      <c r="J48" s="280">
        <v>70.666667000000004</v>
      </c>
      <c r="K48" s="213">
        <v>42</v>
      </c>
      <c r="L48" s="213">
        <v>24</v>
      </c>
      <c r="M48" s="213">
        <v>23</v>
      </c>
      <c r="N48" s="213">
        <v>16</v>
      </c>
      <c r="O48" s="214">
        <v>63</v>
      </c>
      <c r="P48" s="212">
        <v>8</v>
      </c>
      <c r="Q48" s="281">
        <v>2.9291999999999998</v>
      </c>
      <c r="R48" s="282">
        <v>0.82079999999999997</v>
      </c>
      <c r="S48" s="281">
        <v>5.3491</v>
      </c>
      <c r="T48" s="283">
        <v>2.0377000000000001</v>
      </c>
      <c r="U48" s="283">
        <v>8.0236000000000001</v>
      </c>
      <c r="V48" s="284">
        <v>1.0188999999999999</v>
      </c>
      <c r="W48" s="215">
        <v>0</v>
      </c>
      <c r="X48" s="284">
        <v>4.0033329999999996</v>
      </c>
      <c r="Y48" s="1"/>
      <c r="Z48" s="1"/>
      <c r="AA48" s="1"/>
      <c r="AB48" s="1"/>
      <c r="AC48" s="1"/>
      <c r="AD48" s="222"/>
    </row>
    <row r="49" spans="1:32" s="1" customFormat="1" x14ac:dyDescent="0.2">
      <c r="A49" s="211" t="s">
        <v>417</v>
      </c>
      <c r="B49" s="211">
        <v>37</v>
      </c>
      <c r="C49" s="214">
        <v>0</v>
      </c>
      <c r="D49" s="211">
        <v>0</v>
      </c>
      <c r="E49" s="214">
        <v>0</v>
      </c>
      <c r="F49" s="211">
        <v>7</v>
      </c>
      <c r="G49" s="213">
        <v>2</v>
      </c>
      <c r="H49" s="278">
        <v>0</v>
      </c>
      <c r="I49" s="279">
        <v>0.77780000000000005</v>
      </c>
      <c r="J49" s="280">
        <v>66.666667000000004</v>
      </c>
      <c r="K49" s="213">
        <v>43</v>
      </c>
      <c r="L49" s="213">
        <v>24</v>
      </c>
      <c r="M49" s="213">
        <v>24</v>
      </c>
      <c r="N49" s="213">
        <v>29</v>
      </c>
      <c r="O49" s="214">
        <v>96</v>
      </c>
      <c r="P49" s="212">
        <v>12</v>
      </c>
      <c r="Q49" s="281">
        <v>3.24</v>
      </c>
      <c r="R49" s="282">
        <v>1.08</v>
      </c>
      <c r="S49" s="281">
        <v>5.8049999999999997</v>
      </c>
      <c r="T49" s="283">
        <v>3.915</v>
      </c>
      <c r="U49" s="283">
        <v>12.96</v>
      </c>
      <c r="V49" s="284">
        <v>1.62</v>
      </c>
      <c r="W49" s="215">
        <v>0</v>
      </c>
      <c r="X49" s="284">
        <v>4.3333329999999997</v>
      </c>
      <c r="Z49" s="277"/>
      <c r="AE49" s="222"/>
      <c r="AF49"/>
    </row>
    <row r="50" spans="1:32" x14ac:dyDescent="0.2">
      <c r="A50" s="211" t="s">
        <v>681</v>
      </c>
      <c r="B50" s="211">
        <v>14</v>
      </c>
      <c r="C50" s="214">
        <v>0</v>
      </c>
      <c r="D50" s="211">
        <v>0</v>
      </c>
      <c r="E50" s="214">
        <v>0</v>
      </c>
      <c r="F50" s="211">
        <v>2</v>
      </c>
      <c r="G50" s="213">
        <v>0</v>
      </c>
      <c r="H50" s="278">
        <v>0</v>
      </c>
      <c r="I50" s="279">
        <v>1</v>
      </c>
      <c r="J50" s="280">
        <v>26.666667</v>
      </c>
      <c r="K50" s="213">
        <v>20</v>
      </c>
      <c r="L50" s="213">
        <v>10</v>
      </c>
      <c r="M50" s="213">
        <v>10</v>
      </c>
      <c r="N50" s="213">
        <v>6</v>
      </c>
      <c r="O50" s="214">
        <v>22</v>
      </c>
      <c r="P50" s="212">
        <v>5</v>
      </c>
      <c r="Q50" s="281">
        <v>3.375</v>
      </c>
      <c r="R50" s="282">
        <v>0.97499999999999998</v>
      </c>
      <c r="S50" s="281">
        <v>6.75</v>
      </c>
      <c r="T50" s="283">
        <v>2.0249999999999999</v>
      </c>
      <c r="U50" s="283">
        <v>7.4249999999999998</v>
      </c>
      <c r="V50" s="284">
        <v>1.6875</v>
      </c>
      <c r="W50" s="215">
        <v>0</v>
      </c>
      <c r="X50" s="284">
        <v>5.3333329999999997</v>
      </c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211" t="s">
        <v>682</v>
      </c>
      <c r="B51" s="211">
        <v>21</v>
      </c>
      <c r="C51" s="214">
        <v>21</v>
      </c>
      <c r="D51" s="211">
        <v>4</v>
      </c>
      <c r="E51" s="214">
        <v>1</v>
      </c>
      <c r="F51" s="211">
        <v>12</v>
      </c>
      <c r="G51" s="213">
        <v>3</v>
      </c>
      <c r="H51" s="278">
        <v>0</v>
      </c>
      <c r="I51" s="279">
        <v>0.8</v>
      </c>
      <c r="J51" s="280">
        <v>156.66666699999999</v>
      </c>
      <c r="K51" s="213">
        <v>144</v>
      </c>
      <c r="L51" s="213">
        <v>63</v>
      </c>
      <c r="M51" s="213">
        <v>62</v>
      </c>
      <c r="N51" s="213">
        <v>19</v>
      </c>
      <c r="O51" s="214">
        <v>140</v>
      </c>
      <c r="P51" s="212">
        <v>20</v>
      </c>
      <c r="Q51" s="281">
        <v>3.5617000000000001</v>
      </c>
      <c r="R51" s="282">
        <v>1.0404</v>
      </c>
      <c r="S51" s="281">
        <v>8.2722999999999995</v>
      </c>
      <c r="T51" s="283">
        <v>1.0914999999999999</v>
      </c>
      <c r="U51" s="283">
        <v>8.0426000000000002</v>
      </c>
      <c r="V51" s="284">
        <v>1.1489</v>
      </c>
      <c r="W51" s="215">
        <v>1</v>
      </c>
      <c r="X51" s="284">
        <v>-35.336666999999998</v>
      </c>
      <c r="Y51" s="1"/>
      <c r="Z51" s="1"/>
      <c r="AA51" s="1"/>
      <c r="AB51" s="1"/>
      <c r="AC51" s="1"/>
      <c r="AD51" s="222"/>
    </row>
    <row r="52" spans="1:32" x14ac:dyDescent="0.2">
      <c r="A52" s="211" t="s">
        <v>685</v>
      </c>
      <c r="B52" s="211">
        <v>32</v>
      </c>
      <c r="C52" s="214">
        <v>32</v>
      </c>
      <c r="D52" s="211">
        <v>11</v>
      </c>
      <c r="E52" s="214">
        <v>2</v>
      </c>
      <c r="F52" s="211">
        <v>13</v>
      </c>
      <c r="G52" s="213">
        <v>11</v>
      </c>
      <c r="H52" s="278">
        <v>0</v>
      </c>
      <c r="I52" s="279">
        <v>0.54169999999999996</v>
      </c>
      <c r="J52" s="280">
        <v>232</v>
      </c>
      <c r="K52" s="213">
        <v>213</v>
      </c>
      <c r="L52" s="213">
        <v>98</v>
      </c>
      <c r="M52" s="213">
        <v>93</v>
      </c>
      <c r="N52" s="213">
        <v>63</v>
      </c>
      <c r="O52" s="214">
        <v>213</v>
      </c>
      <c r="P52" s="212">
        <v>30</v>
      </c>
      <c r="Q52" s="281">
        <v>3.6078000000000001</v>
      </c>
      <c r="R52" s="282">
        <v>1.1897</v>
      </c>
      <c r="S52" s="281">
        <v>8.2629000000000001</v>
      </c>
      <c r="T52" s="283">
        <v>2.444</v>
      </c>
      <c r="U52" s="283">
        <v>8.2629000000000001</v>
      </c>
      <c r="V52" s="284">
        <v>1.1637999999999999</v>
      </c>
      <c r="W52" s="215">
        <v>0</v>
      </c>
      <c r="X52" s="284">
        <v>-51.67</v>
      </c>
    </row>
    <row r="53" spans="1:32" x14ac:dyDescent="0.2">
      <c r="A53" s="223" t="s">
        <v>687</v>
      </c>
      <c r="B53" s="211">
        <v>24</v>
      </c>
      <c r="C53" s="214">
        <v>24</v>
      </c>
      <c r="D53" s="211">
        <v>5</v>
      </c>
      <c r="E53" s="214">
        <v>0</v>
      </c>
      <c r="F53" s="211">
        <v>11</v>
      </c>
      <c r="G53" s="213">
        <v>6</v>
      </c>
      <c r="H53" s="278">
        <v>0</v>
      </c>
      <c r="I53" s="279">
        <v>0.64710000000000001</v>
      </c>
      <c r="J53" s="280">
        <v>164.66666599999999</v>
      </c>
      <c r="K53" s="213">
        <v>145</v>
      </c>
      <c r="L53" s="213">
        <v>71</v>
      </c>
      <c r="M53" s="213">
        <v>67</v>
      </c>
      <c r="N53" s="213">
        <v>63</v>
      </c>
      <c r="O53" s="214">
        <v>157</v>
      </c>
      <c r="P53" s="212">
        <v>19</v>
      </c>
      <c r="Q53" s="281">
        <v>3.6619000000000002</v>
      </c>
      <c r="R53" s="282">
        <v>1.2632000000000001</v>
      </c>
      <c r="S53" s="281">
        <v>7.9250999999999996</v>
      </c>
      <c r="T53" s="283">
        <v>3.4432999999999998</v>
      </c>
      <c r="U53" s="283">
        <v>8.5809999999999995</v>
      </c>
      <c r="V53" s="284">
        <v>1.0385</v>
      </c>
      <c r="W53" s="215">
        <v>6</v>
      </c>
      <c r="X53" s="284">
        <v>5.3333339999999998</v>
      </c>
      <c r="Y53" s="1"/>
      <c r="Z53" s="1"/>
      <c r="AA53" s="1"/>
      <c r="AB53" s="1"/>
      <c r="AC53" s="1"/>
      <c r="AD53" s="1"/>
      <c r="AE53" s="1"/>
      <c r="AF53" s="1"/>
    </row>
    <row r="54" spans="1:32" s="1" customFormat="1" x14ac:dyDescent="0.2">
      <c r="A54" s="211" t="s">
        <v>693</v>
      </c>
      <c r="B54" s="211">
        <v>14</v>
      </c>
      <c r="C54" s="214">
        <v>0</v>
      </c>
      <c r="D54" s="211">
        <v>0</v>
      </c>
      <c r="E54" s="214">
        <v>0</v>
      </c>
      <c r="F54" s="211">
        <v>1</v>
      </c>
      <c r="G54" s="213">
        <v>0</v>
      </c>
      <c r="H54" s="278">
        <v>0</v>
      </c>
      <c r="I54" s="279">
        <v>1</v>
      </c>
      <c r="J54" s="280">
        <v>31.333334000000001</v>
      </c>
      <c r="K54" s="213">
        <v>27</v>
      </c>
      <c r="L54" s="213">
        <v>13</v>
      </c>
      <c r="M54" s="213">
        <v>13</v>
      </c>
      <c r="N54" s="213">
        <v>14</v>
      </c>
      <c r="O54" s="214">
        <v>24</v>
      </c>
      <c r="P54" s="212">
        <v>2</v>
      </c>
      <c r="Q54" s="281">
        <v>3.734</v>
      </c>
      <c r="R54" s="282">
        <v>1.3085</v>
      </c>
      <c r="S54" s="281">
        <v>7.7553000000000001</v>
      </c>
      <c r="T54" s="283">
        <v>4.0213000000000001</v>
      </c>
      <c r="U54" s="283">
        <v>6.8936000000000002</v>
      </c>
      <c r="V54" s="284">
        <v>0.57450000000000001</v>
      </c>
      <c r="W54" s="215">
        <v>0</v>
      </c>
      <c r="X54" s="284">
        <v>13.996665999999999</v>
      </c>
    </row>
    <row r="55" spans="1:32" s="1" customFormat="1" x14ac:dyDescent="0.2">
      <c r="A55" s="211" t="s">
        <v>1819</v>
      </c>
      <c r="B55" s="211">
        <v>9</v>
      </c>
      <c r="C55" s="214">
        <v>9</v>
      </c>
      <c r="D55" s="211">
        <v>1</v>
      </c>
      <c r="E55" s="214">
        <v>0</v>
      </c>
      <c r="F55" s="211">
        <v>1</v>
      </c>
      <c r="G55" s="213">
        <v>1</v>
      </c>
      <c r="H55" s="278">
        <v>0</v>
      </c>
      <c r="I55" s="279">
        <v>0.5</v>
      </c>
      <c r="J55" s="280">
        <v>44</v>
      </c>
      <c r="K55" s="213">
        <v>51</v>
      </c>
      <c r="L55" s="213">
        <v>19</v>
      </c>
      <c r="M55" s="213">
        <v>19</v>
      </c>
      <c r="N55" s="213">
        <v>11</v>
      </c>
      <c r="O55" s="214">
        <v>13</v>
      </c>
      <c r="P55" s="212">
        <v>2</v>
      </c>
      <c r="Q55" s="281">
        <v>3.8864000000000001</v>
      </c>
      <c r="R55" s="282">
        <v>1.4091</v>
      </c>
      <c r="S55" s="281">
        <v>10.431800000000001</v>
      </c>
      <c r="T55" s="283">
        <v>2.25</v>
      </c>
      <c r="U55" s="283">
        <v>2.6591</v>
      </c>
      <c r="V55" s="284">
        <v>0.40910000000000002</v>
      </c>
      <c r="W55" s="215">
        <v>0</v>
      </c>
      <c r="X55" s="284">
        <v>0</v>
      </c>
      <c r="Z55" s="277"/>
      <c r="AE55" s="222"/>
      <c r="AF55"/>
    </row>
    <row r="56" spans="1:32" s="1" customFormat="1" x14ac:dyDescent="0.2">
      <c r="A56" s="211" t="s">
        <v>424</v>
      </c>
      <c r="B56" s="211">
        <v>31</v>
      </c>
      <c r="C56" s="214">
        <v>31</v>
      </c>
      <c r="D56" s="211">
        <v>9</v>
      </c>
      <c r="E56" s="214">
        <v>3</v>
      </c>
      <c r="F56" s="211">
        <v>13</v>
      </c>
      <c r="G56" s="213">
        <v>15</v>
      </c>
      <c r="H56" s="278">
        <v>0</v>
      </c>
      <c r="I56" s="279">
        <v>0.46429999999999999</v>
      </c>
      <c r="J56" s="280">
        <v>230.66666699999999</v>
      </c>
      <c r="K56" s="213">
        <v>194</v>
      </c>
      <c r="L56" s="213">
        <v>110</v>
      </c>
      <c r="M56" s="213">
        <v>109</v>
      </c>
      <c r="N56" s="213">
        <v>86</v>
      </c>
      <c r="O56" s="214">
        <v>281</v>
      </c>
      <c r="P56" s="212">
        <v>28</v>
      </c>
      <c r="Q56" s="281">
        <v>4.2529000000000003</v>
      </c>
      <c r="R56" s="282">
        <v>1.2139</v>
      </c>
      <c r="S56" s="281">
        <v>7.5693999999999999</v>
      </c>
      <c r="T56" s="283">
        <v>3.3555000000000001</v>
      </c>
      <c r="U56" s="283">
        <v>10.963900000000001</v>
      </c>
      <c r="V56" s="284">
        <v>1.0925</v>
      </c>
      <c r="W56" s="215">
        <v>1</v>
      </c>
      <c r="X56" s="284">
        <v>-44.336666999999998</v>
      </c>
      <c r="Y56"/>
      <c r="Z56"/>
      <c r="AA56"/>
      <c r="AE56" s="222"/>
      <c r="AF56"/>
    </row>
    <row r="57" spans="1:32" x14ac:dyDescent="0.2">
      <c r="A57" s="211" t="s">
        <v>690</v>
      </c>
      <c r="B57" s="211">
        <v>18</v>
      </c>
      <c r="C57" s="214">
        <v>0</v>
      </c>
      <c r="D57" s="211">
        <v>0</v>
      </c>
      <c r="E57" s="214">
        <v>0</v>
      </c>
      <c r="F57" s="211">
        <v>0</v>
      </c>
      <c r="G57" s="213">
        <v>2</v>
      </c>
      <c r="H57" s="278">
        <v>0</v>
      </c>
      <c r="I57" s="279">
        <v>0</v>
      </c>
      <c r="J57" s="280">
        <v>17.999998999999999</v>
      </c>
      <c r="K57" s="213">
        <v>16</v>
      </c>
      <c r="L57" s="213">
        <v>10</v>
      </c>
      <c r="M57" s="213">
        <v>10</v>
      </c>
      <c r="N57" s="213">
        <v>4</v>
      </c>
      <c r="O57" s="214">
        <v>12</v>
      </c>
      <c r="P57" s="212">
        <v>3</v>
      </c>
      <c r="Q57" s="281">
        <v>5</v>
      </c>
      <c r="R57" s="282">
        <v>1.1111</v>
      </c>
      <c r="S57" s="281">
        <v>8</v>
      </c>
      <c r="T57" s="283">
        <v>2</v>
      </c>
      <c r="U57" s="283">
        <v>6</v>
      </c>
      <c r="V57" s="284">
        <v>1.5</v>
      </c>
      <c r="W57" s="215">
        <v>3</v>
      </c>
      <c r="X57" s="284">
        <v>11.330000999999999</v>
      </c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211" t="s">
        <v>482</v>
      </c>
      <c r="B58" s="211">
        <v>21</v>
      </c>
      <c r="C58" s="214">
        <v>21</v>
      </c>
      <c r="D58" s="211">
        <v>7</v>
      </c>
      <c r="E58" s="214">
        <v>1</v>
      </c>
      <c r="F58" s="211">
        <v>6</v>
      </c>
      <c r="G58" s="213">
        <v>11</v>
      </c>
      <c r="H58" s="278">
        <v>0</v>
      </c>
      <c r="I58" s="279">
        <v>0.35289999999999999</v>
      </c>
      <c r="J58" s="280">
        <v>135.66666599999999</v>
      </c>
      <c r="K58" s="213">
        <v>144</v>
      </c>
      <c r="L58" s="213">
        <v>85</v>
      </c>
      <c r="M58" s="213">
        <v>80</v>
      </c>
      <c r="N58" s="213">
        <v>53</v>
      </c>
      <c r="O58" s="214">
        <v>102</v>
      </c>
      <c r="P58" s="212">
        <v>19</v>
      </c>
      <c r="Q58" s="281">
        <v>5.3071000000000002</v>
      </c>
      <c r="R58" s="282">
        <v>1.4520999999999999</v>
      </c>
      <c r="S58" s="281">
        <v>9.5527999999999995</v>
      </c>
      <c r="T58" s="283">
        <v>3.516</v>
      </c>
      <c r="U58" s="283">
        <v>6.7666000000000004</v>
      </c>
      <c r="V58" s="284">
        <v>1.2604</v>
      </c>
      <c r="W58" s="215">
        <v>0</v>
      </c>
      <c r="X58" s="284">
        <v>-14.666665999999999</v>
      </c>
    </row>
    <row r="59" spans="1:32" x14ac:dyDescent="0.2">
      <c r="A59" s="211" t="s">
        <v>689</v>
      </c>
      <c r="B59" s="211">
        <v>17</v>
      </c>
      <c r="C59" s="214">
        <v>17</v>
      </c>
      <c r="D59" s="211">
        <v>2</v>
      </c>
      <c r="E59" s="214">
        <v>2</v>
      </c>
      <c r="F59" s="211">
        <v>5</v>
      </c>
      <c r="G59" s="213">
        <v>5</v>
      </c>
      <c r="H59" s="278">
        <v>0</v>
      </c>
      <c r="I59" s="279">
        <v>0.5</v>
      </c>
      <c r="J59" s="280">
        <v>80.666668000000001</v>
      </c>
      <c r="K59" s="213">
        <v>85</v>
      </c>
      <c r="L59" s="213">
        <v>59</v>
      </c>
      <c r="M59" s="213">
        <v>53</v>
      </c>
      <c r="N59" s="213">
        <v>25</v>
      </c>
      <c r="O59" s="214">
        <v>65</v>
      </c>
      <c r="P59" s="212">
        <v>18</v>
      </c>
      <c r="Q59" s="281">
        <v>5.9131999999999998</v>
      </c>
      <c r="R59" s="282">
        <v>1.3635999999999999</v>
      </c>
      <c r="S59" s="281">
        <v>9.4834999999999994</v>
      </c>
      <c r="T59" s="283">
        <v>2.7892999999999999</v>
      </c>
      <c r="U59" s="283">
        <v>7.2521000000000004</v>
      </c>
      <c r="V59" s="284">
        <v>2.0083000000000002</v>
      </c>
      <c r="W59" s="215">
        <v>3</v>
      </c>
      <c r="X59" s="284">
        <v>17.333331999999999</v>
      </c>
    </row>
    <row r="60" spans="1:32" s="1" customFormat="1" x14ac:dyDescent="0.2">
      <c r="A60" s="211" t="s">
        <v>691</v>
      </c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>
        <v>25</v>
      </c>
      <c r="X60" s="284">
        <v>138</v>
      </c>
      <c r="Z60" s="277"/>
      <c r="AE60" s="222"/>
      <c r="AF60"/>
    </row>
    <row r="61" spans="1:32" s="1" customFormat="1" x14ac:dyDescent="0.2">
      <c r="A61" s="211" t="s">
        <v>692</v>
      </c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>
        <v>17</v>
      </c>
      <c r="X61" s="284">
        <v>87.33</v>
      </c>
    </row>
    <row r="62" spans="1:32" ht="13.5" thickBot="1" x14ac:dyDescent="0.25">
      <c r="A62" s="211" t="s">
        <v>695</v>
      </c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>
        <v>16</v>
      </c>
      <c r="X62" s="284">
        <v>98.33</v>
      </c>
    </row>
    <row r="63" spans="1:32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"/>
      <c r="Z63" s="277"/>
      <c r="AA63" s="1"/>
      <c r="AB63" s="1"/>
      <c r="AC63" s="1"/>
      <c r="AD63" s="1"/>
      <c r="AE63" s="1"/>
      <c r="AF63" s="1"/>
    </row>
    <row r="64" spans="1:32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"/>
      <c r="Z64" s="1"/>
      <c r="AA64" s="1"/>
      <c r="AB64" s="1"/>
      <c r="AC64" s="1"/>
      <c r="AD64" s="1"/>
      <c r="AE64" s="1"/>
      <c r="AF64" s="1"/>
    </row>
    <row r="65" spans="1:30" ht="13.5" hidden="1" thickBot="1" x14ac:dyDescent="0.25">
      <c r="A65" s="312" t="s">
        <v>558</v>
      </c>
      <c r="B65" s="313"/>
      <c r="C65" s="314"/>
      <c r="D65" s="313"/>
      <c r="E65" s="314"/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39"/>
      <c r="Z65" s="172"/>
    </row>
    <row r="66" spans="1:30" ht="13.5" thickBot="1" x14ac:dyDescent="0.25">
      <c r="A66" s="248" t="s">
        <v>529</v>
      </c>
      <c r="B66" s="249">
        <f t="shared" ref="B66:P66" si="1">SUM(B42:B65)</f>
        <v>419</v>
      </c>
      <c r="C66" s="251">
        <f t="shared" si="1"/>
        <v>162</v>
      </c>
      <c r="D66" s="249">
        <f t="shared" si="1"/>
        <v>44</v>
      </c>
      <c r="E66" s="251">
        <f t="shared" si="1"/>
        <v>9</v>
      </c>
      <c r="F66" s="249">
        <f t="shared" si="1"/>
        <v>94</v>
      </c>
      <c r="G66" s="250">
        <f t="shared" si="1"/>
        <v>68</v>
      </c>
      <c r="H66" s="302">
        <f t="shared" si="1"/>
        <v>46</v>
      </c>
      <c r="I66" s="303">
        <f>F66/(F66+G66)</f>
        <v>0.58024691358024694</v>
      </c>
      <c r="J66" s="304">
        <f t="shared" si="1"/>
        <v>1476.6666700000001</v>
      </c>
      <c r="K66" s="250">
        <f t="shared" si="1"/>
        <v>1281</v>
      </c>
      <c r="L66" s="250">
        <f t="shared" si="1"/>
        <v>651</v>
      </c>
      <c r="M66" s="250">
        <f t="shared" si="1"/>
        <v>624</v>
      </c>
      <c r="N66" s="250">
        <f t="shared" si="1"/>
        <v>436</v>
      </c>
      <c r="O66" s="251">
        <f t="shared" si="1"/>
        <v>1372</v>
      </c>
      <c r="P66" s="305">
        <f t="shared" si="1"/>
        <v>196</v>
      </c>
      <c r="Q66" s="306">
        <f>IF(J66=0,"",M66*9/J66)</f>
        <v>3.8031602622953491</v>
      </c>
      <c r="R66" s="307">
        <f>(N66+K66)/J66</f>
        <v>1.1627539477138737</v>
      </c>
      <c r="S66" s="304">
        <f>K66*9/J66</f>
        <v>7.8074491923082405</v>
      </c>
      <c r="T66" s="308">
        <f>N66*9/J66</f>
        <v>2.6573363371166221</v>
      </c>
      <c r="U66" s="308">
        <f>O66*9/J66</f>
        <v>8.3620767305596466</v>
      </c>
      <c r="V66" s="309">
        <f>P66*9/J66</f>
        <v>1.1945823900799495</v>
      </c>
      <c r="W66" s="310"/>
      <c r="X66" s="310"/>
      <c r="Z66" s="1"/>
      <c r="AA66" s="1"/>
      <c r="AB66" s="1"/>
      <c r="AC66" s="1"/>
      <c r="AD66" s="222"/>
    </row>
    <row r="68" spans="1:30" x14ac:dyDescent="0.2">
      <c r="A68" s="140" t="s">
        <v>1839</v>
      </c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6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1474-7CE6-48D1-BCB8-8014DC2239BB}">
  <sheetPr>
    <pageSetUpPr fitToPage="1"/>
  </sheetPr>
  <dimension ref="A1:AF71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8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bestFit="1" customWidth="1"/>
    <col min="6" max="6" width="4.140625" style="1" customWidth="1"/>
    <col min="7" max="7" width="4" style="1" customWidth="1"/>
    <col min="8" max="8" width="3.28515625" style="1" customWidth="1"/>
    <col min="9" max="9" width="5.5703125" style="1" customWidth="1"/>
    <col min="10" max="10" width="7.5703125" style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bestFit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32" ht="30" x14ac:dyDescent="0.4">
      <c r="A1" s="659" t="s">
        <v>2006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ht="13.5" thickBot="1" x14ac:dyDescent="0.25">
      <c r="A4" s="311" t="s">
        <v>640</v>
      </c>
      <c r="B4" s="326" t="s">
        <v>2005</v>
      </c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x14ac:dyDescent="0.2">
      <c r="A6" s="199" t="s">
        <v>712</v>
      </c>
      <c r="B6" s="200">
        <v>5</v>
      </c>
      <c r="C6" s="199">
        <v>4</v>
      </c>
      <c r="D6" s="201">
        <v>1</v>
      </c>
      <c r="E6" s="201">
        <v>2</v>
      </c>
      <c r="F6" s="202">
        <v>1</v>
      </c>
      <c r="G6" s="199">
        <v>1</v>
      </c>
      <c r="H6" s="201">
        <v>0</v>
      </c>
      <c r="I6" s="202">
        <v>1</v>
      </c>
      <c r="J6" s="199">
        <v>0</v>
      </c>
      <c r="K6" s="202">
        <v>0</v>
      </c>
      <c r="L6" s="199">
        <v>0</v>
      </c>
      <c r="M6" s="202">
        <v>0</v>
      </c>
      <c r="N6" s="203">
        <v>0</v>
      </c>
      <c r="O6" s="202">
        <v>0</v>
      </c>
      <c r="P6" s="204">
        <v>0.5</v>
      </c>
      <c r="Q6" s="205">
        <v>0.5</v>
      </c>
      <c r="R6" s="206">
        <v>1.5</v>
      </c>
      <c r="S6" s="205">
        <v>2</v>
      </c>
      <c r="T6" s="200">
        <v>4</v>
      </c>
      <c r="U6" s="207">
        <v>0</v>
      </c>
      <c r="V6" s="208">
        <v>0</v>
      </c>
      <c r="W6" s="209">
        <v>0</v>
      </c>
      <c r="X6" s="210">
        <v>149</v>
      </c>
      <c r="Y6" s="139"/>
      <c r="Z6"/>
      <c r="AA6"/>
      <c r="AB6"/>
      <c r="AC6"/>
      <c r="AD6"/>
    </row>
    <row r="7" spans="1:32" x14ac:dyDescent="0.2">
      <c r="A7" s="211" t="s">
        <v>362</v>
      </c>
      <c r="B7" s="212">
        <v>141</v>
      </c>
      <c r="C7" s="211">
        <v>192</v>
      </c>
      <c r="D7" s="213">
        <v>76</v>
      </c>
      <c r="E7" s="213">
        <v>59</v>
      </c>
      <c r="F7" s="214">
        <v>33</v>
      </c>
      <c r="G7" s="211">
        <v>17</v>
      </c>
      <c r="H7" s="213">
        <v>0</v>
      </c>
      <c r="I7" s="214">
        <v>6</v>
      </c>
      <c r="J7" s="211">
        <v>30</v>
      </c>
      <c r="K7" s="214">
        <v>47</v>
      </c>
      <c r="L7" s="211">
        <v>51</v>
      </c>
      <c r="M7" s="214">
        <v>7</v>
      </c>
      <c r="N7" s="215">
        <v>4</v>
      </c>
      <c r="O7" s="214">
        <v>4</v>
      </c>
      <c r="P7" s="216">
        <v>0.30730000000000002</v>
      </c>
      <c r="Q7" s="217">
        <v>0.41149999999999998</v>
      </c>
      <c r="R7" s="218">
        <v>0.48959999999999998</v>
      </c>
      <c r="S7" s="217">
        <v>0.90110000000000001</v>
      </c>
      <c r="T7" s="212">
        <v>226</v>
      </c>
      <c r="U7" s="219">
        <v>0.87929999999999997</v>
      </c>
      <c r="V7" s="220">
        <v>0.13270000000000001</v>
      </c>
      <c r="W7" s="221">
        <v>0.20799999999999999</v>
      </c>
      <c r="X7" s="212">
        <v>0</v>
      </c>
      <c r="Y7" s="139"/>
      <c r="Z7"/>
      <c r="AE7"/>
      <c r="AF7"/>
    </row>
    <row r="8" spans="1:32" customFormat="1" x14ac:dyDescent="0.2">
      <c r="A8" s="211" t="s">
        <v>295</v>
      </c>
      <c r="B8" s="212">
        <v>162</v>
      </c>
      <c r="C8" s="211">
        <v>636</v>
      </c>
      <c r="D8" s="213">
        <v>123</v>
      </c>
      <c r="E8" s="213">
        <v>191</v>
      </c>
      <c r="F8" s="214">
        <v>99</v>
      </c>
      <c r="G8" s="211">
        <v>46</v>
      </c>
      <c r="H8" s="665">
        <v>14</v>
      </c>
      <c r="I8" s="214">
        <v>33</v>
      </c>
      <c r="J8" s="211">
        <v>68</v>
      </c>
      <c r="K8" s="214">
        <v>109</v>
      </c>
      <c r="L8" s="211">
        <v>30</v>
      </c>
      <c r="M8" s="214">
        <v>19</v>
      </c>
      <c r="N8" s="215">
        <v>10</v>
      </c>
      <c r="O8" s="214">
        <v>6</v>
      </c>
      <c r="P8" s="216">
        <v>0.30030000000000001</v>
      </c>
      <c r="Q8" s="217">
        <v>0.37319999999999998</v>
      </c>
      <c r="R8" s="218">
        <v>0.57230000000000003</v>
      </c>
      <c r="S8" s="217">
        <v>0.9456</v>
      </c>
      <c r="T8" s="212">
        <v>710</v>
      </c>
      <c r="U8" s="219">
        <v>0.61219999999999997</v>
      </c>
      <c r="V8" s="220">
        <v>9.5799999999999996E-2</v>
      </c>
      <c r="W8" s="221">
        <v>0.1535</v>
      </c>
      <c r="X8" s="212">
        <v>0</v>
      </c>
      <c r="Y8" s="139"/>
      <c r="AA8" s="1"/>
      <c r="AB8" s="1"/>
      <c r="AC8" s="1"/>
      <c r="AD8" s="1"/>
      <c r="AE8" s="1"/>
      <c r="AF8" s="1"/>
    </row>
    <row r="9" spans="1:32" customFormat="1" x14ac:dyDescent="0.2">
      <c r="A9" s="211" t="s">
        <v>939</v>
      </c>
      <c r="B9" s="212">
        <v>81</v>
      </c>
      <c r="C9" s="211">
        <v>269</v>
      </c>
      <c r="D9" s="213">
        <v>36</v>
      </c>
      <c r="E9" s="213">
        <v>77</v>
      </c>
      <c r="F9" s="214">
        <v>42</v>
      </c>
      <c r="G9" s="211">
        <v>21</v>
      </c>
      <c r="H9" s="213">
        <v>0</v>
      </c>
      <c r="I9" s="214">
        <v>8</v>
      </c>
      <c r="J9" s="211">
        <v>19</v>
      </c>
      <c r="K9" s="214">
        <v>63</v>
      </c>
      <c r="L9" s="211">
        <v>10</v>
      </c>
      <c r="M9" s="214">
        <v>4</v>
      </c>
      <c r="N9" s="215">
        <v>4</v>
      </c>
      <c r="O9" s="214">
        <v>0</v>
      </c>
      <c r="P9" s="216">
        <v>0.28620000000000001</v>
      </c>
      <c r="Q9" s="217">
        <v>0.33329999999999999</v>
      </c>
      <c r="R9" s="218">
        <v>0.45350000000000001</v>
      </c>
      <c r="S9" s="217">
        <v>0.78690000000000004</v>
      </c>
      <c r="T9" s="212">
        <v>288</v>
      </c>
      <c r="U9" s="219">
        <v>0.71430000000000005</v>
      </c>
      <c r="V9" s="220">
        <v>6.6000000000000003E-2</v>
      </c>
      <c r="W9" s="221">
        <v>0.21879999999999999</v>
      </c>
      <c r="X9" s="212">
        <v>21</v>
      </c>
      <c r="Y9" s="139"/>
      <c r="AE9" s="1"/>
      <c r="AF9" s="1"/>
    </row>
    <row r="10" spans="1:32" x14ac:dyDescent="0.2">
      <c r="A10" s="211" t="s">
        <v>1030</v>
      </c>
      <c r="B10" s="212">
        <v>81</v>
      </c>
      <c r="C10" s="211">
        <v>319</v>
      </c>
      <c r="D10" s="213">
        <v>44</v>
      </c>
      <c r="E10" s="213">
        <v>90</v>
      </c>
      <c r="F10" s="214">
        <v>44</v>
      </c>
      <c r="G10" s="211">
        <v>15</v>
      </c>
      <c r="H10" s="213">
        <v>0</v>
      </c>
      <c r="I10" s="214">
        <v>13</v>
      </c>
      <c r="J10" s="211">
        <v>14</v>
      </c>
      <c r="K10" s="214">
        <v>67</v>
      </c>
      <c r="L10" s="211">
        <v>8</v>
      </c>
      <c r="M10" s="214">
        <v>3</v>
      </c>
      <c r="N10" s="215">
        <v>5</v>
      </c>
      <c r="O10" s="214">
        <v>4</v>
      </c>
      <c r="P10" s="216">
        <v>0.28210000000000002</v>
      </c>
      <c r="Q10" s="217">
        <v>0.32050000000000001</v>
      </c>
      <c r="R10" s="218">
        <v>0.45140000000000002</v>
      </c>
      <c r="S10" s="217">
        <v>0.77190000000000003</v>
      </c>
      <c r="T10" s="212">
        <v>337</v>
      </c>
      <c r="U10" s="219">
        <v>0.72729999999999995</v>
      </c>
      <c r="V10" s="220">
        <v>4.1500000000000002E-2</v>
      </c>
      <c r="W10" s="221">
        <v>0.1988</v>
      </c>
      <c r="X10" s="212">
        <v>0</v>
      </c>
      <c r="Y10" s="139"/>
      <c r="Z10"/>
      <c r="AA10" s="188"/>
      <c r="AB10" s="188"/>
      <c r="AC10" s="188"/>
      <c r="AD10" s="188"/>
      <c r="AE10"/>
      <c r="AF10"/>
    </row>
    <row r="11" spans="1:32" x14ac:dyDescent="0.2">
      <c r="A11" s="211" t="s">
        <v>301</v>
      </c>
      <c r="B11" s="212">
        <v>160</v>
      </c>
      <c r="C11" s="211">
        <v>595</v>
      </c>
      <c r="D11" s="213">
        <v>88</v>
      </c>
      <c r="E11" s="213">
        <v>167</v>
      </c>
      <c r="F11" s="214">
        <v>77</v>
      </c>
      <c r="G11" s="211">
        <v>47</v>
      </c>
      <c r="H11" s="213">
        <v>1</v>
      </c>
      <c r="I11" s="214">
        <v>21</v>
      </c>
      <c r="J11" s="211">
        <v>61</v>
      </c>
      <c r="K11" s="214">
        <v>134</v>
      </c>
      <c r="L11" s="211">
        <v>20</v>
      </c>
      <c r="M11" s="214">
        <v>5</v>
      </c>
      <c r="N11" s="215">
        <v>13</v>
      </c>
      <c r="O11" s="214">
        <v>3</v>
      </c>
      <c r="P11" s="216">
        <v>0.28070000000000001</v>
      </c>
      <c r="Q11" s="217">
        <v>0.35049999999999998</v>
      </c>
      <c r="R11" s="218">
        <v>0.46889999999999998</v>
      </c>
      <c r="S11" s="217">
        <v>0.81940000000000002</v>
      </c>
      <c r="T11" s="212">
        <v>659</v>
      </c>
      <c r="U11" s="219">
        <v>0.8</v>
      </c>
      <c r="V11" s="220">
        <v>9.2600000000000002E-2</v>
      </c>
      <c r="W11" s="221">
        <v>0.20330000000000001</v>
      </c>
      <c r="X11" s="212">
        <v>0</v>
      </c>
      <c r="Y11" s="139"/>
      <c r="Z11"/>
      <c r="AE11"/>
      <c r="AF11"/>
    </row>
    <row r="12" spans="1:32" x14ac:dyDescent="0.2">
      <c r="A12" s="211" t="s">
        <v>345</v>
      </c>
      <c r="B12" s="212">
        <v>151</v>
      </c>
      <c r="C12" s="211">
        <v>425</v>
      </c>
      <c r="D12" s="213">
        <v>62</v>
      </c>
      <c r="E12" s="213">
        <v>109</v>
      </c>
      <c r="F12" s="214">
        <v>83</v>
      </c>
      <c r="G12" s="211">
        <v>38</v>
      </c>
      <c r="H12" s="213">
        <v>2</v>
      </c>
      <c r="I12" s="214">
        <v>23</v>
      </c>
      <c r="J12" s="211">
        <v>37</v>
      </c>
      <c r="K12" s="214">
        <v>135</v>
      </c>
      <c r="L12" s="211">
        <v>0</v>
      </c>
      <c r="M12" s="214">
        <v>2</v>
      </c>
      <c r="N12" s="215">
        <v>6</v>
      </c>
      <c r="O12" s="214">
        <v>4</v>
      </c>
      <c r="P12" s="216">
        <v>0.25650000000000001</v>
      </c>
      <c r="Q12" s="217">
        <v>0.32190000000000002</v>
      </c>
      <c r="R12" s="218">
        <v>0.51759999999999995</v>
      </c>
      <c r="S12" s="217">
        <v>0.83950000000000002</v>
      </c>
      <c r="T12" s="212">
        <v>466</v>
      </c>
      <c r="U12" s="219">
        <v>0</v>
      </c>
      <c r="V12" s="220">
        <v>7.9399999999999998E-2</v>
      </c>
      <c r="W12" s="221">
        <v>0.28970000000000001</v>
      </c>
      <c r="X12" s="212">
        <v>0</v>
      </c>
      <c r="Y12" s="139"/>
      <c r="Z12"/>
    </row>
    <row r="13" spans="1:32" x14ac:dyDescent="0.2">
      <c r="A13" s="211" t="s">
        <v>330</v>
      </c>
      <c r="B13" s="212">
        <v>162</v>
      </c>
      <c r="C13" s="211">
        <v>605</v>
      </c>
      <c r="D13" s="213">
        <v>82</v>
      </c>
      <c r="E13" s="213">
        <v>155</v>
      </c>
      <c r="F13" s="214">
        <v>99</v>
      </c>
      <c r="G13" s="211">
        <v>37</v>
      </c>
      <c r="H13" s="213">
        <v>0</v>
      </c>
      <c r="I13" s="214">
        <v>28</v>
      </c>
      <c r="J13" s="211">
        <v>63</v>
      </c>
      <c r="K13" s="214">
        <v>157</v>
      </c>
      <c r="L13" s="211">
        <v>3</v>
      </c>
      <c r="M13" s="214">
        <v>0</v>
      </c>
      <c r="N13" s="215">
        <v>10</v>
      </c>
      <c r="O13" s="214">
        <v>0</v>
      </c>
      <c r="P13" s="216">
        <v>0.25619999999999998</v>
      </c>
      <c r="Q13" s="217">
        <v>0.32629999999999998</v>
      </c>
      <c r="R13" s="218">
        <v>0.45619999999999999</v>
      </c>
      <c r="S13" s="217">
        <v>0.78249999999999997</v>
      </c>
      <c r="T13" s="212">
        <v>668</v>
      </c>
      <c r="U13" s="219">
        <v>1</v>
      </c>
      <c r="V13" s="220">
        <v>9.4299999999999995E-2</v>
      </c>
      <c r="W13" s="221">
        <v>0.23499999999999999</v>
      </c>
      <c r="X13" s="212">
        <v>1</v>
      </c>
      <c r="Y13" s="139"/>
      <c r="Z13"/>
      <c r="AD13" s="222"/>
    </row>
    <row r="14" spans="1:32" x14ac:dyDescent="0.2">
      <c r="A14" s="211" t="s">
        <v>343</v>
      </c>
      <c r="B14" s="212">
        <v>162</v>
      </c>
      <c r="C14" s="211">
        <v>594</v>
      </c>
      <c r="D14" s="213">
        <v>82</v>
      </c>
      <c r="E14" s="213">
        <v>146</v>
      </c>
      <c r="F14" s="214">
        <v>95</v>
      </c>
      <c r="G14" s="211">
        <v>40</v>
      </c>
      <c r="H14" s="213">
        <v>0</v>
      </c>
      <c r="I14" s="214">
        <v>35</v>
      </c>
      <c r="J14" s="211">
        <v>63</v>
      </c>
      <c r="K14" s="214">
        <v>195</v>
      </c>
      <c r="L14" s="211">
        <v>0</v>
      </c>
      <c r="M14" s="214">
        <v>4</v>
      </c>
      <c r="N14" s="215">
        <v>14</v>
      </c>
      <c r="O14" s="214">
        <v>7</v>
      </c>
      <c r="P14" s="216">
        <v>0.24579999999999999</v>
      </c>
      <c r="Q14" s="217">
        <v>0.32529999999999998</v>
      </c>
      <c r="R14" s="218">
        <v>0.4899</v>
      </c>
      <c r="S14" s="217">
        <v>0.81520000000000004</v>
      </c>
      <c r="T14" s="212">
        <v>664</v>
      </c>
      <c r="U14" s="219">
        <v>0</v>
      </c>
      <c r="V14" s="220">
        <v>9.4899999999999998E-2</v>
      </c>
      <c r="W14" s="221">
        <v>0.29370000000000002</v>
      </c>
      <c r="X14" s="212">
        <v>6</v>
      </c>
      <c r="Y14" s="139"/>
      <c r="Z14"/>
    </row>
    <row r="15" spans="1:32" customFormat="1" x14ac:dyDescent="0.2">
      <c r="A15" s="211" t="s">
        <v>643</v>
      </c>
      <c r="B15" s="212">
        <v>121</v>
      </c>
      <c r="C15" s="211">
        <v>201</v>
      </c>
      <c r="D15" s="213">
        <v>23</v>
      </c>
      <c r="E15" s="213">
        <v>43</v>
      </c>
      <c r="F15" s="214">
        <v>27</v>
      </c>
      <c r="G15" s="211">
        <v>8</v>
      </c>
      <c r="H15" s="213">
        <v>2</v>
      </c>
      <c r="I15" s="214">
        <v>7</v>
      </c>
      <c r="J15" s="211">
        <v>13</v>
      </c>
      <c r="K15" s="214">
        <v>55</v>
      </c>
      <c r="L15" s="211">
        <v>8</v>
      </c>
      <c r="M15" s="214">
        <v>1</v>
      </c>
      <c r="N15" s="215">
        <v>1</v>
      </c>
      <c r="O15" s="214">
        <v>0</v>
      </c>
      <c r="P15" s="216">
        <v>0.21390000000000001</v>
      </c>
      <c r="Q15" s="217">
        <v>0.26169999999999999</v>
      </c>
      <c r="R15" s="218">
        <v>0.37809999999999999</v>
      </c>
      <c r="S15" s="217">
        <v>0.63980000000000004</v>
      </c>
      <c r="T15" s="212">
        <v>214</v>
      </c>
      <c r="U15" s="219">
        <v>0.88890000000000002</v>
      </c>
      <c r="V15" s="220">
        <v>6.0699999999999997E-2</v>
      </c>
      <c r="W15" s="221">
        <v>0.25700000000000001</v>
      </c>
      <c r="X15" s="212">
        <v>279</v>
      </c>
      <c r="Y15" s="139"/>
      <c r="AA15" s="1"/>
      <c r="AB15" s="1"/>
      <c r="AC15" s="1"/>
      <c r="AD15" s="222"/>
    </row>
    <row r="16" spans="1:32" customFormat="1" x14ac:dyDescent="0.2">
      <c r="A16" s="211" t="s">
        <v>642</v>
      </c>
      <c r="B16" s="212">
        <v>162</v>
      </c>
      <c r="C16" s="211">
        <v>562</v>
      </c>
      <c r="D16" s="213">
        <v>56</v>
      </c>
      <c r="E16" s="213">
        <v>118</v>
      </c>
      <c r="F16" s="214">
        <v>54</v>
      </c>
      <c r="G16" s="211">
        <v>30</v>
      </c>
      <c r="H16" s="213">
        <v>1</v>
      </c>
      <c r="I16" s="214">
        <v>19</v>
      </c>
      <c r="J16" s="211">
        <v>26</v>
      </c>
      <c r="K16" s="214">
        <v>150</v>
      </c>
      <c r="L16" s="211">
        <v>6</v>
      </c>
      <c r="M16" s="214">
        <v>2</v>
      </c>
      <c r="N16" s="215">
        <v>3</v>
      </c>
      <c r="O16" s="214">
        <v>9</v>
      </c>
      <c r="P16" s="216">
        <v>0.21</v>
      </c>
      <c r="Q16" s="217">
        <v>0.25629999999999997</v>
      </c>
      <c r="R16" s="218">
        <v>0.36830000000000002</v>
      </c>
      <c r="S16" s="217">
        <v>0.62460000000000004</v>
      </c>
      <c r="T16" s="212">
        <v>597</v>
      </c>
      <c r="U16" s="219">
        <v>0.75</v>
      </c>
      <c r="V16" s="220">
        <v>4.36E-2</v>
      </c>
      <c r="W16" s="221">
        <v>0.25130000000000002</v>
      </c>
      <c r="X16" s="212">
        <v>44</v>
      </c>
      <c r="Y16" s="139"/>
      <c r="AA16" s="1"/>
      <c r="AB16" s="1"/>
      <c r="AC16" s="1"/>
      <c r="AD16" s="1"/>
      <c r="AE16" s="1"/>
      <c r="AF16" s="1"/>
    </row>
    <row r="17" spans="1:32" x14ac:dyDescent="0.2">
      <c r="A17" s="211" t="s">
        <v>641</v>
      </c>
      <c r="B17" s="212">
        <v>76</v>
      </c>
      <c r="C17" s="211">
        <v>58</v>
      </c>
      <c r="D17" s="213">
        <v>7</v>
      </c>
      <c r="E17" s="213">
        <v>12</v>
      </c>
      <c r="F17" s="214">
        <v>6</v>
      </c>
      <c r="G17" s="211">
        <v>2</v>
      </c>
      <c r="H17" s="213">
        <v>0</v>
      </c>
      <c r="I17" s="214">
        <v>4</v>
      </c>
      <c r="J17" s="211">
        <v>1</v>
      </c>
      <c r="K17" s="214">
        <v>18</v>
      </c>
      <c r="L17" s="211">
        <v>2</v>
      </c>
      <c r="M17" s="214">
        <v>0</v>
      </c>
      <c r="N17" s="215">
        <v>0</v>
      </c>
      <c r="O17" s="214">
        <v>0</v>
      </c>
      <c r="P17" s="216">
        <v>0.2069</v>
      </c>
      <c r="Q17" s="217">
        <v>0.2203</v>
      </c>
      <c r="R17" s="218">
        <v>0.44829999999999998</v>
      </c>
      <c r="S17" s="217">
        <v>0.66859999999999997</v>
      </c>
      <c r="T17" s="212">
        <v>59</v>
      </c>
      <c r="U17" s="219">
        <v>1</v>
      </c>
      <c r="V17" s="220">
        <v>1.6899999999999998E-2</v>
      </c>
      <c r="W17" s="221">
        <v>0.30509999999999998</v>
      </c>
      <c r="X17" s="212">
        <v>151</v>
      </c>
      <c r="Y17" s="139"/>
      <c r="Z17"/>
      <c r="AA17"/>
      <c r="AB17"/>
      <c r="AC17"/>
      <c r="AD17"/>
    </row>
    <row r="18" spans="1:32" customFormat="1" x14ac:dyDescent="0.2">
      <c r="A18" s="211" t="s">
        <v>644</v>
      </c>
      <c r="B18" s="212">
        <v>122</v>
      </c>
      <c r="C18" s="211">
        <v>321</v>
      </c>
      <c r="D18" s="213">
        <v>29</v>
      </c>
      <c r="E18" s="213">
        <v>66</v>
      </c>
      <c r="F18" s="214">
        <v>31</v>
      </c>
      <c r="G18" s="211">
        <v>14</v>
      </c>
      <c r="H18" s="213">
        <v>0</v>
      </c>
      <c r="I18" s="214">
        <v>13</v>
      </c>
      <c r="J18" s="211">
        <v>34</v>
      </c>
      <c r="K18" s="214">
        <v>85</v>
      </c>
      <c r="L18" s="211">
        <v>3</v>
      </c>
      <c r="M18" s="214">
        <v>1</v>
      </c>
      <c r="N18" s="215">
        <v>4</v>
      </c>
      <c r="O18" s="214">
        <v>1</v>
      </c>
      <c r="P18" s="216">
        <v>0.2056</v>
      </c>
      <c r="Q18" s="217">
        <v>0.28370000000000001</v>
      </c>
      <c r="R18" s="218">
        <v>0.37069999999999997</v>
      </c>
      <c r="S18" s="217">
        <v>0.65439999999999998</v>
      </c>
      <c r="T18" s="212">
        <v>356</v>
      </c>
      <c r="U18" s="219">
        <v>0.75</v>
      </c>
      <c r="V18" s="220">
        <v>9.5500000000000002E-2</v>
      </c>
      <c r="W18" s="221">
        <v>0.23880000000000001</v>
      </c>
      <c r="X18" s="212">
        <v>127</v>
      </c>
      <c r="Y18" s="139"/>
      <c r="AA18" s="1"/>
      <c r="AB18" s="1"/>
      <c r="AC18" s="1"/>
      <c r="AD18" s="1"/>
      <c r="AE18" s="1"/>
      <c r="AF18" s="1"/>
    </row>
    <row r="19" spans="1:32" customFormat="1" x14ac:dyDescent="0.2">
      <c r="A19" s="211" t="s">
        <v>645</v>
      </c>
      <c r="B19" s="212">
        <v>157</v>
      </c>
      <c r="C19" s="211">
        <v>483</v>
      </c>
      <c r="D19" s="213">
        <v>62</v>
      </c>
      <c r="E19" s="213">
        <v>97</v>
      </c>
      <c r="F19" s="214">
        <v>58</v>
      </c>
      <c r="G19" s="211">
        <v>29</v>
      </c>
      <c r="H19" s="213">
        <v>3</v>
      </c>
      <c r="I19" s="214">
        <v>19</v>
      </c>
      <c r="J19" s="211">
        <v>52</v>
      </c>
      <c r="K19" s="214">
        <v>129</v>
      </c>
      <c r="L19" s="211">
        <v>2</v>
      </c>
      <c r="M19" s="214">
        <v>4</v>
      </c>
      <c r="N19" s="215">
        <v>6</v>
      </c>
      <c r="O19" s="214">
        <v>6</v>
      </c>
      <c r="P19" s="216">
        <v>0.20080000000000001</v>
      </c>
      <c r="Q19" s="217">
        <v>0.28649999999999998</v>
      </c>
      <c r="R19" s="218">
        <v>0.39129999999999998</v>
      </c>
      <c r="S19" s="217">
        <v>0.67779999999999996</v>
      </c>
      <c r="T19" s="212">
        <v>541</v>
      </c>
      <c r="U19" s="219">
        <v>0.33329999999999999</v>
      </c>
      <c r="V19" s="220">
        <v>9.6100000000000005E-2</v>
      </c>
      <c r="W19" s="221">
        <v>0.2384</v>
      </c>
      <c r="X19" s="212">
        <v>102</v>
      </c>
      <c r="Y19" s="139"/>
      <c r="AA19" s="1"/>
      <c r="AB19" s="1"/>
      <c r="AC19" s="1"/>
      <c r="AD19" s="222"/>
      <c r="AE19" s="1"/>
      <c r="AF19" s="1"/>
    </row>
    <row r="20" spans="1:32" x14ac:dyDescent="0.2">
      <c r="A20" s="211" t="s">
        <v>646</v>
      </c>
      <c r="B20" s="212">
        <v>21</v>
      </c>
      <c r="C20" s="211">
        <v>30</v>
      </c>
      <c r="D20" s="213">
        <v>4</v>
      </c>
      <c r="E20" s="213">
        <v>6</v>
      </c>
      <c r="F20" s="214">
        <v>3</v>
      </c>
      <c r="G20" s="211">
        <v>1</v>
      </c>
      <c r="H20" s="213">
        <v>0</v>
      </c>
      <c r="I20" s="214">
        <v>1</v>
      </c>
      <c r="J20" s="211">
        <v>7</v>
      </c>
      <c r="K20" s="214">
        <v>9</v>
      </c>
      <c r="L20" s="211">
        <v>1</v>
      </c>
      <c r="M20" s="214">
        <v>0</v>
      </c>
      <c r="N20" s="215">
        <v>0</v>
      </c>
      <c r="O20" s="214">
        <v>0</v>
      </c>
      <c r="P20" s="216">
        <v>0.2</v>
      </c>
      <c r="Q20" s="217">
        <v>0.35139999999999999</v>
      </c>
      <c r="R20" s="218">
        <v>0.33329999999999999</v>
      </c>
      <c r="S20" s="217">
        <v>0.68469999999999998</v>
      </c>
      <c r="T20" s="212">
        <v>37</v>
      </c>
      <c r="U20" s="219">
        <v>1</v>
      </c>
      <c r="V20" s="220">
        <v>0.18920000000000001</v>
      </c>
      <c r="W20" s="221">
        <v>0.2432</v>
      </c>
      <c r="X20" s="212">
        <v>0</v>
      </c>
      <c r="Y20" s="139"/>
      <c r="Z20"/>
      <c r="AD20" s="222"/>
    </row>
    <row r="21" spans="1:32" x14ac:dyDescent="0.2">
      <c r="A21" s="211" t="s">
        <v>1009</v>
      </c>
      <c r="B21" s="212">
        <v>30</v>
      </c>
      <c r="C21" s="211">
        <v>31</v>
      </c>
      <c r="D21" s="213">
        <v>3</v>
      </c>
      <c r="E21" s="213">
        <v>5</v>
      </c>
      <c r="F21" s="214">
        <v>2</v>
      </c>
      <c r="G21" s="211">
        <v>2</v>
      </c>
      <c r="H21" s="213">
        <v>0</v>
      </c>
      <c r="I21" s="214">
        <v>0</v>
      </c>
      <c r="J21" s="211">
        <v>3</v>
      </c>
      <c r="K21" s="214">
        <v>8</v>
      </c>
      <c r="L21" s="211">
        <v>1</v>
      </c>
      <c r="M21" s="214">
        <v>2</v>
      </c>
      <c r="N21" s="215">
        <v>0</v>
      </c>
      <c r="O21" s="214">
        <v>0</v>
      </c>
      <c r="P21" s="216">
        <v>0.1613</v>
      </c>
      <c r="Q21" s="217">
        <v>0.23530000000000001</v>
      </c>
      <c r="R21" s="218">
        <v>0.2258</v>
      </c>
      <c r="S21" s="217">
        <v>0.46110000000000001</v>
      </c>
      <c r="T21" s="212">
        <v>34</v>
      </c>
      <c r="U21" s="219">
        <v>0.33329999999999999</v>
      </c>
      <c r="V21" s="220">
        <v>8.8200000000000001E-2</v>
      </c>
      <c r="W21" s="221">
        <v>0.23530000000000001</v>
      </c>
      <c r="X21" s="212">
        <v>0</v>
      </c>
      <c r="Y21" s="139"/>
      <c r="Z21"/>
    </row>
    <row r="22" spans="1:32" x14ac:dyDescent="0.2">
      <c r="A22" s="211" t="s">
        <v>649</v>
      </c>
      <c r="B22" s="212">
        <v>57</v>
      </c>
      <c r="C22" s="211">
        <v>96</v>
      </c>
      <c r="D22" s="213">
        <v>3</v>
      </c>
      <c r="E22" s="213">
        <v>14</v>
      </c>
      <c r="F22" s="214">
        <v>8</v>
      </c>
      <c r="G22" s="211">
        <v>6</v>
      </c>
      <c r="H22" s="213">
        <v>1</v>
      </c>
      <c r="I22" s="214">
        <v>1</v>
      </c>
      <c r="J22" s="211">
        <v>6</v>
      </c>
      <c r="K22" s="214">
        <v>19</v>
      </c>
      <c r="L22" s="211">
        <v>3</v>
      </c>
      <c r="M22" s="214">
        <v>1</v>
      </c>
      <c r="N22" s="215">
        <v>3</v>
      </c>
      <c r="O22" s="214">
        <v>2</v>
      </c>
      <c r="P22" s="216">
        <v>0.14580000000000001</v>
      </c>
      <c r="Q22" s="217">
        <v>0.21149999999999999</v>
      </c>
      <c r="R22" s="218">
        <v>0.26040000000000002</v>
      </c>
      <c r="S22" s="217">
        <v>0.47199999999999998</v>
      </c>
      <c r="T22" s="212">
        <v>104</v>
      </c>
      <c r="U22" s="219">
        <v>0.75</v>
      </c>
      <c r="V22" s="220">
        <v>5.7700000000000001E-2</v>
      </c>
      <c r="W22" s="221">
        <v>0.1827</v>
      </c>
      <c r="X22" s="212">
        <v>234</v>
      </c>
      <c r="Y22" s="139"/>
      <c r="AD22" s="222"/>
      <c r="AE22"/>
      <c r="AF22"/>
    </row>
    <row r="23" spans="1:32" x14ac:dyDescent="0.2">
      <c r="A23" s="211" t="s">
        <v>648</v>
      </c>
      <c r="B23" s="212">
        <v>64</v>
      </c>
      <c r="C23" s="211">
        <v>72</v>
      </c>
      <c r="D23" s="213">
        <v>2</v>
      </c>
      <c r="E23" s="213">
        <v>7</v>
      </c>
      <c r="F23" s="214">
        <v>1</v>
      </c>
      <c r="G23" s="211">
        <v>0</v>
      </c>
      <c r="H23" s="213">
        <v>0</v>
      </c>
      <c r="I23" s="214">
        <v>0</v>
      </c>
      <c r="J23" s="211">
        <v>4</v>
      </c>
      <c r="K23" s="214">
        <v>23</v>
      </c>
      <c r="L23" s="211">
        <v>2</v>
      </c>
      <c r="M23" s="214">
        <v>1</v>
      </c>
      <c r="N23" s="215">
        <v>0</v>
      </c>
      <c r="O23" s="214">
        <v>0</v>
      </c>
      <c r="P23" s="216">
        <v>9.7199999999999995E-2</v>
      </c>
      <c r="Q23" s="217">
        <v>0.1447</v>
      </c>
      <c r="R23" s="218">
        <v>9.7199999999999995E-2</v>
      </c>
      <c r="S23" s="217">
        <v>0.24199999999999999</v>
      </c>
      <c r="T23" s="212">
        <v>76</v>
      </c>
      <c r="U23" s="219">
        <v>0.66669999999999996</v>
      </c>
      <c r="V23" s="220">
        <v>5.2600000000000001E-2</v>
      </c>
      <c r="W23" s="221">
        <v>0.30259999999999998</v>
      </c>
      <c r="X23" s="212">
        <v>227</v>
      </c>
      <c r="Y23" s="139"/>
      <c r="AE23"/>
      <c r="AF23"/>
    </row>
    <row r="24" spans="1:32" s="188" customFormat="1" ht="13.5" thickBot="1" x14ac:dyDescent="0.25">
      <c r="A24" s="211" t="s">
        <v>650</v>
      </c>
      <c r="B24" s="212"/>
      <c r="C24" s="211"/>
      <c r="D24" s="213"/>
      <c r="E24" s="213"/>
      <c r="F24" s="214"/>
      <c r="G24" s="211"/>
      <c r="H24" s="213"/>
      <c r="I24" s="214"/>
      <c r="J24" s="211"/>
      <c r="K24" s="214"/>
      <c r="L24" s="211"/>
      <c r="M24" s="214"/>
      <c r="N24" s="215"/>
      <c r="O24" s="214"/>
      <c r="P24" s="216"/>
      <c r="Q24" s="217"/>
      <c r="R24" s="218"/>
      <c r="S24" s="217"/>
      <c r="T24" s="212"/>
      <c r="U24" s="219"/>
      <c r="V24" s="220"/>
      <c r="W24" s="221"/>
      <c r="X24" s="212">
        <v>383</v>
      </c>
      <c r="Y24" s="1"/>
      <c r="Z24" s="1"/>
      <c r="AA24" s="1"/>
      <c r="AB24" s="1"/>
      <c r="AC24" s="1"/>
      <c r="AD24" s="1"/>
    </row>
    <row r="25" spans="1:32" customFormat="1" hidden="1" x14ac:dyDescent="0.2">
      <c r="A25" s="211"/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/>
      <c r="Y25" s="139"/>
      <c r="Z25" s="1"/>
      <c r="AA25" s="1"/>
      <c r="AB25" s="1"/>
      <c r="AC25" s="1"/>
      <c r="AD25" s="222"/>
      <c r="AE25" s="1"/>
      <c r="AF25" s="1"/>
    </row>
    <row r="26" spans="1:32" customFormat="1" hidden="1" x14ac:dyDescent="0.2">
      <c r="A26" s="211"/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/>
      <c r="Y26" s="139"/>
      <c r="Z26" s="1"/>
      <c r="AA26" s="1"/>
      <c r="AB26" s="1"/>
      <c r="AC26" s="1"/>
      <c r="AD26" s="1"/>
    </row>
    <row r="27" spans="1:32" hidden="1" x14ac:dyDescent="0.2">
      <c r="A27" s="211"/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/>
      <c r="AE27"/>
      <c r="AF27"/>
    </row>
    <row r="28" spans="1:32" customFormat="1" hidden="1" x14ac:dyDescent="0.2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Y28" s="1"/>
      <c r="Z28" s="1"/>
      <c r="AA28" s="1"/>
      <c r="AB28" s="1"/>
      <c r="AC28" s="1"/>
      <c r="AD28" s="1"/>
    </row>
    <row r="29" spans="1:32" customFormat="1" hidden="1" x14ac:dyDescent="0.2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  <c r="Y29" s="139"/>
      <c r="Z29" s="1"/>
      <c r="AA29" s="1"/>
      <c r="AB29" s="1"/>
      <c r="AC29" s="1"/>
      <c r="AD29" s="222"/>
    </row>
    <row r="30" spans="1:32" hidden="1" x14ac:dyDescent="0.2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  <c r="Y30" s="139"/>
    </row>
    <row r="31" spans="1:32" customFormat="1" hidden="1" x14ac:dyDescent="0.2">
      <c r="A31" s="223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  <c r="Y31" s="139"/>
    </row>
    <row r="32" spans="1:32" hidden="1" x14ac:dyDescent="0.2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  <c r="Y32" s="139"/>
    </row>
    <row r="33" spans="1:32" hidden="1" x14ac:dyDescent="0.2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hidden="1" x14ac:dyDescent="0.2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  <c r="Y35" s="139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5493</v>
      </c>
      <c r="D36" s="250">
        <f t="shared" si="0"/>
        <v>783</v>
      </c>
      <c r="E36" s="250">
        <f t="shared" si="0"/>
        <v>1364</v>
      </c>
      <c r="F36" s="251">
        <f t="shared" si="0"/>
        <v>763</v>
      </c>
      <c r="G36" s="249">
        <f t="shared" si="0"/>
        <v>354</v>
      </c>
      <c r="H36" s="250">
        <f t="shared" si="0"/>
        <v>24</v>
      </c>
      <c r="I36" s="251">
        <f t="shared" si="0"/>
        <v>232</v>
      </c>
      <c r="J36" s="249">
        <f t="shared" si="0"/>
        <v>501</v>
      </c>
      <c r="K36" s="251">
        <f t="shared" si="0"/>
        <v>1403</v>
      </c>
      <c r="L36" s="249">
        <f t="shared" si="0"/>
        <v>150</v>
      </c>
      <c r="M36" s="251">
        <f t="shared" si="0"/>
        <v>56</v>
      </c>
      <c r="N36" s="249">
        <f t="shared" si="0"/>
        <v>83</v>
      </c>
      <c r="O36" s="251">
        <f t="shared" si="0"/>
        <v>46</v>
      </c>
      <c r="P36" s="252">
        <f>IF(C36=0,"",E36/C36)</f>
        <v>0.24831603859457491</v>
      </c>
      <c r="Q36" s="253">
        <f>IF(C36=0,"",(E36+J36+O36)/(C36+J36+O36))</f>
        <v>0.3163907284768212</v>
      </c>
      <c r="R36" s="254">
        <f>IF(C36=0,"",(I36*3+H36*2+G36*1+E36)/C36)</f>
        <v>0.44820680866557439</v>
      </c>
      <c r="S36" s="253">
        <f>Q36+R36</f>
        <v>0.76459753714239564</v>
      </c>
      <c r="T36" s="248">
        <f>SUM(T6:T35)</f>
        <v>6040</v>
      </c>
      <c r="U36" s="255">
        <f>L36/(L36+M36)</f>
        <v>0.72815533980582525</v>
      </c>
      <c r="V36" s="256">
        <f>J36/(C36+J36+O36)</f>
        <v>8.2947019867549668E-2</v>
      </c>
      <c r="W36" s="257">
        <f>K36/(C36+J36+O36)</f>
        <v>0.23228476821192054</v>
      </c>
      <c r="X36" s="258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135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AB41" s="1"/>
      <c r="AC41" s="1"/>
      <c r="AD41" s="1"/>
      <c r="AE41" s="222"/>
    </row>
    <row r="42" spans="1:32" s="139" customFormat="1" x14ac:dyDescent="0.2">
      <c r="A42" s="199" t="s">
        <v>1029</v>
      </c>
      <c r="B42" s="199">
        <v>22</v>
      </c>
      <c r="C42" s="202">
        <v>0</v>
      </c>
      <c r="D42" s="199">
        <v>0</v>
      </c>
      <c r="E42" s="202">
        <v>0</v>
      </c>
      <c r="F42" s="199">
        <v>4</v>
      </c>
      <c r="G42" s="201">
        <v>3</v>
      </c>
      <c r="H42" s="268">
        <v>0</v>
      </c>
      <c r="I42" s="269">
        <v>0.57140000000000002</v>
      </c>
      <c r="J42" s="270">
        <v>26.333334000000001</v>
      </c>
      <c r="K42" s="201">
        <v>13</v>
      </c>
      <c r="L42" s="201">
        <v>6</v>
      </c>
      <c r="M42" s="201">
        <v>6</v>
      </c>
      <c r="N42" s="201">
        <v>4</v>
      </c>
      <c r="O42" s="202">
        <v>21</v>
      </c>
      <c r="P42" s="200">
        <v>2</v>
      </c>
      <c r="Q42" s="270">
        <v>2.0506000000000002</v>
      </c>
      <c r="R42" s="272">
        <v>0.64559999999999995</v>
      </c>
      <c r="S42" s="273">
        <v>4.4429999999999996</v>
      </c>
      <c r="T42" s="274">
        <v>1.3671</v>
      </c>
      <c r="U42" s="274">
        <v>7.1772</v>
      </c>
      <c r="V42" s="275">
        <v>0.6835</v>
      </c>
      <c r="W42" s="203">
        <v>0</v>
      </c>
      <c r="X42" s="276">
        <v>-3.3340000000000002E-3</v>
      </c>
      <c r="Y42" s="140"/>
      <c r="Z42" s="140"/>
      <c r="AA42" s="140"/>
      <c r="AB42" s="140"/>
      <c r="AC42" s="140"/>
      <c r="AD42" s="140"/>
      <c r="AE42" s="140"/>
      <c r="AF42" s="140"/>
    </row>
    <row r="43" spans="1:32" s="140" customFormat="1" x14ac:dyDescent="0.2">
      <c r="A43" s="211" t="s">
        <v>654</v>
      </c>
      <c r="B43" s="211">
        <v>34</v>
      </c>
      <c r="C43" s="214">
        <v>0</v>
      </c>
      <c r="D43" s="211">
        <v>0</v>
      </c>
      <c r="E43" s="214">
        <v>0</v>
      </c>
      <c r="F43" s="211">
        <v>5</v>
      </c>
      <c r="G43" s="213">
        <v>1</v>
      </c>
      <c r="H43" s="278">
        <v>1</v>
      </c>
      <c r="I43" s="279">
        <v>0.83330000000000004</v>
      </c>
      <c r="J43" s="280">
        <v>44.666665999999999</v>
      </c>
      <c r="K43" s="213">
        <v>34</v>
      </c>
      <c r="L43" s="213">
        <v>13</v>
      </c>
      <c r="M43" s="213">
        <v>13</v>
      </c>
      <c r="N43" s="213">
        <v>7</v>
      </c>
      <c r="O43" s="214">
        <v>54</v>
      </c>
      <c r="P43" s="212">
        <v>6</v>
      </c>
      <c r="Q43" s="280">
        <v>2.6194000000000002</v>
      </c>
      <c r="R43" s="282">
        <v>0.91790000000000005</v>
      </c>
      <c r="S43" s="281">
        <v>6.8506999999999998</v>
      </c>
      <c r="T43" s="283">
        <v>1.4104000000000001</v>
      </c>
      <c r="U43" s="283">
        <v>10.880599999999999</v>
      </c>
      <c r="V43" s="284">
        <v>1.2090000000000001</v>
      </c>
      <c r="W43" s="215">
        <v>0</v>
      </c>
      <c r="X43" s="284">
        <v>1.6633340000000001</v>
      </c>
      <c r="Y43" s="1"/>
      <c r="Z43" s="277"/>
      <c r="AA43" s="1"/>
      <c r="AB43" s="1"/>
      <c r="AC43" s="1"/>
      <c r="AD43" s="1"/>
      <c r="AE43" s="222"/>
      <c r="AF43"/>
    </row>
    <row r="44" spans="1:32" s="140" customFormat="1" x14ac:dyDescent="0.2">
      <c r="A44" s="211" t="s">
        <v>1031</v>
      </c>
      <c r="B44" s="211">
        <v>27</v>
      </c>
      <c r="C44" s="214">
        <v>0</v>
      </c>
      <c r="D44" s="211">
        <v>0</v>
      </c>
      <c r="E44" s="214">
        <v>0</v>
      </c>
      <c r="F44" s="211">
        <v>3</v>
      </c>
      <c r="G44" s="213">
        <v>2</v>
      </c>
      <c r="H44" s="278">
        <v>15</v>
      </c>
      <c r="I44" s="279">
        <v>0.6</v>
      </c>
      <c r="J44" s="280">
        <v>27.666667</v>
      </c>
      <c r="K44" s="213">
        <v>16</v>
      </c>
      <c r="L44" s="213">
        <v>10</v>
      </c>
      <c r="M44" s="213">
        <v>10</v>
      </c>
      <c r="N44" s="213">
        <v>9</v>
      </c>
      <c r="O44" s="214">
        <v>30</v>
      </c>
      <c r="P44" s="212">
        <v>6</v>
      </c>
      <c r="Q44" s="280">
        <v>3.2530000000000001</v>
      </c>
      <c r="R44" s="282">
        <v>0.90359999999999996</v>
      </c>
      <c r="S44" s="281">
        <v>5.2047999999999996</v>
      </c>
      <c r="T44" s="283">
        <v>2.9277000000000002</v>
      </c>
      <c r="U44" s="283">
        <v>9.7590000000000003</v>
      </c>
      <c r="V44" s="284">
        <v>1.9518</v>
      </c>
      <c r="W44" s="215">
        <v>0</v>
      </c>
      <c r="X44" s="284">
        <v>3.333E-3</v>
      </c>
      <c r="Y44" s="139"/>
      <c r="Z44" s="139"/>
      <c r="AA44" s="139"/>
      <c r="AB44" s="139"/>
      <c r="AC44" s="139"/>
      <c r="AD44" s="139"/>
      <c r="AE44" s="139"/>
      <c r="AF44" s="139"/>
    </row>
    <row r="45" spans="1:32" s="139" customFormat="1" x14ac:dyDescent="0.2">
      <c r="A45" s="211" t="s">
        <v>656</v>
      </c>
      <c r="B45" s="211">
        <v>39</v>
      </c>
      <c r="C45" s="214">
        <v>0</v>
      </c>
      <c r="D45" s="211">
        <v>0</v>
      </c>
      <c r="E45" s="214">
        <v>0</v>
      </c>
      <c r="F45" s="211">
        <v>7</v>
      </c>
      <c r="G45" s="213">
        <v>3</v>
      </c>
      <c r="H45" s="278">
        <v>2</v>
      </c>
      <c r="I45" s="279">
        <v>0.7</v>
      </c>
      <c r="J45" s="280">
        <v>54.666666999999997</v>
      </c>
      <c r="K45" s="213">
        <v>39</v>
      </c>
      <c r="L45" s="213">
        <v>22</v>
      </c>
      <c r="M45" s="213">
        <v>22</v>
      </c>
      <c r="N45" s="213">
        <v>22</v>
      </c>
      <c r="O45" s="214">
        <v>59</v>
      </c>
      <c r="P45" s="212">
        <v>8</v>
      </c>
      <c r="Q45" s="280">
        <v>3.6219999999999999</v>
      </c>
      <c r="R45" s="282">
        <v>1.1158999999999999</v>
      </c>
      <c r="S45" s="281">
        <v>6.4207000000000001</v>
      </c>
      <c r="T45" s="283">
        <v>3.6219999999999999</v>
      </c>
      <c r="U45" s="283">
        <v>9.7134</v>
      </c>
      <c r="V45" s="284">
        <v>1.3170999999999999</v>
      </c>
      <c r="W45" s="215">
        <v>0</v>
      </c>
      <c r="X45" s="284">
        <v>7.0033329999999996</v>
      </c>
      <c r="Z45" s="172"/>
    </row>
    <row r="46" spans="1:32" s="139" customFormat="1" x14ac:dyDescent="0.2">
      <c r="A46" s="211" t="s">
        <v>655</v>
      </c>
      <c r="B46" s="211">
        <v>40</v>
      </c>
      <c r="C46" s="214">
        <v>0</v>
      </c>
      <c r="D46" s="211">
        <v>0</v>
      </c>
      <c r="E46" s="214">
        <v>0</v>
      </c>
      <c r="F46" s="211">
        <v>3</v>
      </c>
      <c r="G46" s="213">
        <v>0</v>
      </c>
      <c r="H46" s="278">
        <v>9</v>
      </c>
      <c r="I46" s="279">
        <v>1</v>
      </c>
      <c r="J46" s="280">
        <v>54</v>
      </c>
      <c r="K46" s="213">
        <v>43</v>
      </c>
      <c r="L46" s="213">
        <v>23</v>
      </c>
      <c r="M46" s="213">
        <v>22</v>
      </c>
      <c r="N46" s="213">
        <v>19</v>
      </c>
      <c r="O46" s="214">
        <v>91</v>
      </c>
      <c r="P46" s="212">
        <v>4</v>
      </c>
      <c r="Q46" s="280">
        <v>3.6667000000000001</v>
      </c>
      <c r="R46" s="282">
        <v>1.1480999999999999</v>
      </c>
      <c r="S46" s="281">
        <v>7.1666999999999996</v>
      </c>
      <c r="T46" s="283">
        <v>3.1667000000000001</v>
      </c>
      <c r="U46" s="283">
        <v>15.166700000000001</v>
      </c>
      <c r="V46" s="284">
        <v>0.66669999999999996</v>
      </c>
      <c r="W46" s="215">
        <v>0</v>
      </c>
      <c r="X46" s="284">
        <v>7.67</v>
      </c>
    </row>
    <row r="47" spans="1:32" customFormat="1" x14ac:dyDescent="0.2">
      <c r="A47" s="211" t="s">
        <v>658</v>
      </c>
      <c r="B47" s="211">
        <v>15</v>
      </c>
      <c r="C47" s="214">
        <v>15</v>
      </c>
      <c r="D47" s="211">
        <v>2</v>
      </c>
      <c r="E47" s="214">
        <v>2</v>
      </c>
      <c r="F47" s="211">
        <v>4</v>
      </c>
      <c r="G47" s="213">
        <v>4</v>
      </c>
      <c r="H47" s="278">
        <v>0</v>
      </c>
      <c r="I47" s="279">
        <v>0.5</v>
      </c>
      <c r="J47" s="280">
        <v>83.333332999999996</v>
      </c>
      <c r="K47" s="213">
        <v>89</v>
      </c>
      <c r="L47" s="213">
        <v>37</v>
      </c>
      <c r="M47" s="213">
        <v>34</v>
      </c>
      <c r="N47" s="213">
        <v>23</v>
      </c>
      <c r="O47" s="214">
        <v>95</v>
      </c>
      <c r="P47" s="212">
        <v>11</v>
      </c>
      <c r="Q47" s="280">
        <v>3.6720000000000002</v>
      </c>
      <c r="R47" s="282">
        <v>1.3440000000000001</v>
      </c>
      <c r="S47" s="281">
        <v>9.6120000000000001</v>
      </c>
      <c r="T47" s="283">
        <v>2.484</v>
      </c>
      <c r="U47" s="283">
        <v>10.26</v>
      </c>
      <c r="V47" s="284">
        <v>1.1879999999999999</v>
      </c>
      <c r="W47" s="215">
        <v>0</v>
      </c>
      <c r="X47" s="284">
        <v>-5.3333329999999997</v>
      </c>
      <c r="Y47" s="139"/>
      <c r="Z47" s="139"/>
      <c r="AA47" s="139"/>
      <c r="AB47" s="139"/>
      <c r="AC47" s="139"/>
      <c r="AD47" s="139"/>
      <c r="AE47" s="139"/>
      <c r="AF47" s="139"/>
    </row>
    <row r="48" spans="1:32" customFormat="1" x14ac:dyDescent="0.2">
      <c r="A48" s="211" t="s">
        <v>652</v>
      </c>
      <c r="B48" s="211">
        <v>22</v>
      </c>
      <c r="C48" s="214">
        <v>22</v>
      </c>
      <c r="D48" s="211">
        <v>11</v>
      </c>
      <c r="E48" s="214">
        <v>4</v>
      </c>
      <c r="F48" s="211">
        <v>9</v>
      </c>
      <c r="G48" s="213">
        <v>10</v>
      </c>
      <c r="H48" s="278">
        <v>0</v>
      </c>
      <c r="I48" s="279">
        <v>0.47370000000000001</v>
      </c>
      <c r="J48" s="280">
        <v>167.000001</v>
      </c>
      <c r="K48" s="213">
        <v>135</v>
      </c>
      <c r="L48" s="213">
        <v>72</v>
      </c>
      <c r="M48" s="213">
        <v>69</v>
      </c>
      <c r="N48" s="213">
        <v>58</v>
      </c>
      <c r="O48" s="214">
        <v>157</v>
      </c>
      <c r="P48" s="212">
        <v>20</v>
      </c>
      <c r="Q48" s="280">
        <v>3.7185999999999999</v>
      </c>
      <c r="R48" s="282">
        <v>1.1556999999999999</v>
      </c>
      <c r="S48" s="281">
        <v>7.2754000000000003</v>
      </c>
      <c r="T48" s="283">
        <v>3.1257000000000001</v>
      </c>
      <c r="U48" s="283">
        <v>8.4611000000000001</v>
      </c>
      <c r="V48" s="284">
        <v>1.0778000000000001</v>
      </c>
      <c r="W48" s="215">
        <v>0</v>
      </c>
      <c r="X48" s="284">
        <v>-54.670000999999999</v>
      </c>
      <c r="Y48" s="140"/>
      <c r="Z48" s="140"/>
      <c r="AA48" s="140"/>
      <c r="AB48" s="140"/>
      <c r="AC48" s="140"/>
      <c r="AD48" s="140"/>
      <c r="AE48" s="140"/>
      <c r="AF48" s="140"/>
    </row>
    <row r="49" spans="1:32" s="139" customFormat="1" x14ac:dyDescent="0.2">
      <c r="A49" s="211" t="s">
        <v>1032</v>
      </c>
      <c r="B49" s="211">
        <v>17</v>
      </c>
      <c r="C49" s="214">
        <v>0</v>
      </c>
      <c r="D49" s="211">
        <v>0</v>
      </c>
      <c r="E49" s="214">
        <v>0</v>
      </c>
      <c r="F49" s="211">
        <v>1</v>
      </c>
      <c r="G49" s="213">
        <v>3</v>
      </c>
      <c r="H49" s="278">
        <v>0</v>
      </c>
      <c r="I49" s="279">
        <v>0.25</v>
      </c>
      <c r="J49" s="280">
        <v>16.333333</v>
      </c>
      <c r="K49" s="213">
        <v>12</v>
      </c>
      <c r="L49" s="213">
        <v>7</v>
      </c>
      <c r="M49" s="213">
        <v>7</v>
      </c>
      <c r="N49" s="213">
        <v>8</v>
      </c>
      <c r="O49" s="214">
        <v>21</v>
      </c>
      <c r="P49" s="212">
        <v>2</v>
      </c>
      <c r="Q49" s="280">
        <v>3.8571</v>
      </c>
      <c r="R49" s="282">
        <v>1.2244999999999999</v>
      </c>
      <c r="S49" s="281">
        <v>6.6121999999999996</v>
      </c>
      <c r="T49" s="283">
        <v>4.4081999999999999</v>
      </c>
      <c r="U49" s="283">
        <v>11.571400000000001</v>
      </c>
      <c r="V49" s="284">
        <v>1.1020000000000001</v>
      </c>
      <c r="W49" s="215">
        <v>0</v>
      </c>
      <c r="X49" s="284">
        <v>-3.333E-3</v>
      </c>
      <c r="Y49" s="140"/>
      <c r="Z49" s="140"/>
      <c r="AA49" s="140"/>
      <c r="AE49" s="224"/>
      <c r="AF49" s="140"/>
    </row>
    <row r="50" spans="1:32" s="140" customFormat="1" x14ac:dyDescent="0.2">
      <c r="A50" s="211" t="s">
        <v>653</v>
      </c>
      <c r="B50" s="211">
        <v>35</v>
      </c>
      <c r="C50" s="214">
        <v>0</v>
      </c>
      <c r="D50" s="211">
        <v>0</v>
      </c>
      <c r="E50" s="214">
        <v>0</v>
      </c>
      <c r="F50" s="211">
        <v>2</v>
      </c>
      <c r="G50" s="213">
        <v>1</v>
      </c>
      <c r="H50" s="278">
        <v>0</v>
      </c>
      <c r="I50" s="279">
        <v>0.66669999999999996</v>
      </c>
      <c r="J50" s="280">
        <v>46.333331999999999</v>
      </c>
      <c r="K50" s="213">
        <v>38</v>
      </c>
      <c r="L50" s="213">
        <v>22</v>
      </c>
      <c r="M50" s="213">
        <v>21</v>
      </c>
      <c r="N50" s="213">
        <v>17</v>
      </c>
      <c r="O50" s="214">
        <v>42</v>
      </c>
      <c r="P50" s="212">
        <v>8</v>
      </c>
      <c r="Q50" s="280">
        <v>4.0791000000000004</v>
      </c>
      <c r="R50" s="282">
        <v>1.1871</v>
      </c>
      <c r="S50" s="281">
        <v>7.3813000000000004</v>
      </c>
      <c r="T50" s="283">
        <v>3.3022</v>
      </c>
      <c r="U50" s="283">
        <v>8.1583000000000006</v>
      </c>
      <c r="V50" s="284">
        <v>1.554</v>
      </c>
      <c r="W50" s="215">
        <v>0</v>
      </c>
      <c r="X50" s="284">
        <v>8.9966679999999997</v>
      </c>
    </row>
    <row r="51" spans="1:32" s="139" customFormat="1" x14ac:dyDescent="0.2">
      <c r="A51" s="211" t="s">
        <v>663</v>
      </c>
      <c r="B51" s="211">
        <v>16</v>
      </c>
      <c r="C51" s="214">
        <v>16</v>
      </c>
      <c r="D51" s="211">
        <v>1</v>
      </c>
      <c r="E51" s="214">
        <v>0</v>
      </c>
      <c r="F51" s="211">
        <v>1</v>
      </c>
      <c r="G51" s="213">
        <v>4</v>
      </c>
      <c r="H51" s="278">
        <v>0</v>
      </c>
      <c r="I51" s="279">
        <v>0.2</v>
      </c>
      <c r="J51" s="280">
        <v>85</v>
      </c>
      <c r="K51" s="213">
        <v>96</v>
      </c>
      <c r="L51" s="213">
        <v>43</v>
      </c>
      <c r="M51" s="213">
        <v>39</v>
      </c>
      <c r="N51" s="213">
        <v>21</v>
      </c>
      <c r="O51" s="214">
        <v>92</v>
      </c>
      <c r="P51" s="212">
        <v>8</v>
      </c>
      <c r="Q51" s="280">
        <v>4.1294000000000004</v>
      </c>
      <c r="R51" s="282">
        <v>1.3765000000000001</v>
      </c>
      <c r="S51" s="281">
        <v>10.1647</v>
      </c>
      <c r="T51" s="283">
        <v>2.2235</v>
      </c>
      <c r="U51" s="283">
        <v>9.7411999999999992</v>
      </c>
      <c r="V51" s="284">
        <v>0.84709999999999996</v>
      </c>
      <c r="W51" s="215">
        <v>3</v>
      </c>
      <c r="X51" s="284">
        <v>3.67</v>
      </c>
    </row>
    <row r="52" spans="1:32" s="140" customFormat="1" x14ac:dyDescent="0.2">
      <c r="A52" s="211" t="s">
        <v>468</v>
      </c>
      <c r="B52" s="211">
        <v>46</v>
      </c>
      <c r="C52" s="214">
        <v>0</v>
      </c>
      <c r="D52" s="211">
        <v>0</v>
      </c>
      <c r="E52" s="214">
        <v>0</v>
      </c>
      <c r="F52" s="211">
        <v>5</v>
      </c>
      <c r="G52" s="213">
        <v>3</v>
      </c>
      <c r="H52" s="278">
        <v>3</v>
      </c>
      <c r="I52" s="279">
        <v>0.625</v>
      </c>
      <c r="J52" s="280">
        <v>63.000000999999997</v>
      </c>
      <c r="K52" s="213">
        <v>46</v>
      </c>
      <c r="L52" s="213">
        <v>29</v>
      </c>
      <c r="M52" s="213">
        <v>29</v>
      </c>
      <c r="N52" s="213">
        <v>23</v>
      </c>
      <c r="O52" s="214">
        <v>58</v>
      </c>
      <c r="P52" s="212">
        <v>14</v>
      </c>
      <c r="Q52" s="280">
        <v>4.1429</v>
      </c>
      <c r="R52" s="282">
        <v>1.0952</v>
      </c>
      <c r="S52" s="281">
        <v>6.5713999999999997</v>
      </c>
      <c r="T52" s="283">
        <v>3.2856999999999998</v>
      </c>
      <c r="U52" s="283">
        <v>8.2857000000000003</v>
      </c>
      <c r="V52" s="284">
        <v>2</v>
      </c>
      <c r="W52" s="215">
        <v>0</v>
      </c>
      <c r="X52" s="284">
        <v>2.6699989999999998</v>
      </c>
      <c r="Y52" s="139"/>
      <c r="Z52" s="172"/>
      <c r="AA52" s="139"/>
      <c r="AB52" s="139"/>
      <c r="AC52" s="139"/>
      <c r="AD52" s="139"/>
      <c r="AE52" s="139"/>
      <c r="AF52" s="139"/>
    </row>
    <row r="53" spans="1:32" s="139" customFormat="1" x14ac:dyDescent="0.2">
      <c r="A53" s="211" t="s">
        <v>651</v>
      </c>
      <c r="B53" s="211">
        <v>23</v>
      </c>
      <c r="C53" s="214">
        <v>0</v>
      </c>
      <c r="D53" s="211">
        <v>0</v>
      </c>
      <c r="E53" s="214">
        <v>0</v>
      </c>
      <c r="F53" s="211">
        <v>2</v>
      </c>
      <c r="G53" s="213">
        <v>2</v>
      </c>
      <c r="H53" s="278">
        <v>0</v>
      </c>
      <c r="I53" s="279">
        <v>0.5</v>
      </c>
      <c r="J53" s="280">
        <v>23.333333</v>
      </c>
      <c r="K53" s="213">
        <v>24</v>
      </c>
      <c r="L53" s="213">
        <v>12</v>
      </c>
      <c r="M53" s="213">
        <v>11</v>
      </c>
      <c r="N53" s="213">
        <v>7</v>
      </c>
      <c r="O53" s="214">
        <v>33</v>
      </c>
      <c r="P53" s="212">
        <v>4</v>
      </c>
      <c r="Q53" s="280">
        <v>4.2428999999999997</v>
      </c>
      <c r="R53" s="282">
        <v>1.3286</v>
      </c>
      <c r="S53" s="281">
        <v>9.2570999999999994</v>
      </c>
      <c r="T53" s="283">
        <v>2.7</v>
      </c>
      <c r="U53" s="283">
        <v>12.7286</v>
      </c>
      <c r="V53" s="284">
        <v>1.5428999999999999</v>
      </c>
      <c r="W53" s="215">
        <v>0</v>
      </c>
      <c r="X53" s="284">
        <v>10.666667</v>
      </c>
      <c r="Y53" s="1"/>
      <c r="Z53" s="277"/>
      <c r="AA53" s="1"/>
      <c r="AB53" s="1"/>
      <c r="AC53" s="1"/>
      <c r="AD53" s="1"/>
      <c r="AE53" s="222"/>
      <c r="AF53"/>
    </row>
    <row r="54" spans="1:32" customFormat="1" x14ac:dyDescent="0.2">
      <c r="A54" s="211" t="s">
        <v>1033</v>
      </c>
      <c r="B54" s="211">
        <v>15</v>
      </c>
      <c r="C54" s="214">
        <v>15</v>
      </c>
      <c r="D54" s="211">
        <v>5</v>
      </c>
      <c r="E54" s="214">
        <v>1</v>
      </c>
      <c r="F54" s="211">
        <v>7</v>
      </c>
      <c r="G54" s="213">
        <v>5</v>
      </c>
      <c r="H54" s="278">
        <v>0</v>
      </c>
      <c r="I54" s="279">
        <v>0.58330000000000004</v>
      </c>
      <c r="J54" s="280">
        <v>106.66666600000001</v>
      </c>
      <c r="K54" s="213">
        <v>96</v>
      </c>
      <c r="L54" s="213">
        <v>57</v>
      </c>
      <c r="M54" s="213">
        <v>53</v>
      </c>
      <c r="N54" s="213">
        <v>37</v>
      </c>
      <c r="O54" s="214">
        <v>98</v>
      </c>
      <c r="P54" s="212">
        <v>24</v>
      </c>
      <c r="Q54" s="280">
        <v>4.4718999999999998</v>
      </c>
      <c r="R54" s="282">
        <v>1.2468999999999999</v>
      </c>
      <c r="S54" s="281">
        <v>8.1</v>
      </c>
      <c r="T54" s="283">
        <v>3.1219000000000001</v>
      </c>
      <c r="U54" s="283">
        <v>8.2688000000000006</v>
      </c>
      <c r="V54" s="284">
        <v>2.0249999999999999</v>
      </c>
      <c r="W54" s="215">
        <v>0</v>
      </c>
      <c r="X54" s="284">
        <v>3.3340000000000002E-3</v>
      </c>
      <c r="Y54" s="1"/>
      <c r="Z54" s="277"/>
      <c r="AA54" s="1"/>
      <c r="AB54" s="1"/>
      <c r="AC54" s="1"/>
      <c r="AD54" s="1"/>
      <c r="AE54" s="222"/>
    </row>
    <row r="55" spans="1:32" s="140" customFormat="1" x14ac:dyDescent="0.2">
      <c r="A55" s="211" t="s">
        <v>664</v>
      </c>
      <c r="B55" s="211">
        <v>12</v>
      </c>
      <c r="C55" s="214">
        <v>0</v>
      </c>
      <c r="D55" s="211">
        <v>0</v>
      </c>
      <c r="E55" s="214">
        <v>0</v>
      </c>
      <c r="F55" s="211">
        <v>1</v>
      </c>
      <c r="G55" s="213">
        <v>0</v>
      </c>
      <c r="H55" s="278">
        <v>0</v>
      </c>
      <c r="I55" s="279">
        <v>1</v>
      </c>
      <c r="J55" s="280">
        <v>24.333333</v>
      </c>
      <c r="K55" s="213">
        <v>32</v>
      </c>
      <c r="L55" s="213">
        <v>13</v>
      </c>
      <c r="M55" s="213">
        <v>13</v>
      </c>
      <c r="N55" s="213">
        <v>10</v>
      </c>
      <c r="O55" s="214">
        <v>27</v>
      </c>
      <c r="P55" s="212">
        <v>3</v>
      </c>
      <c r="Q55" s="280">
        <v>4.8082000000000003</v>
      </c>
      <c r="R55" s="282">
        <v>1.726</v>
      </c>
      <c r="S55" s="281">
        <v>11.835599999999999</v>
      </c>
      <c r="T55" s="283">
        <v>3.6985999999999999</v>
      </c>
      <c r="U55" s="283">
        <v>9.9863</v>
      </c>
      <c r="V55" s="284">
        <v>1.1095999999999999</v>
      </c>
      <c r="W55" s="215">
        <v>12</v>
      </c>
      <c r="X55" s="284">
        <v>42.336666999999998</v>
      </c>
      <c r="Y55" s="139"/>
      <c r="Z55" s="172"/>
    </row>
    <row r="56" spans="1:32" s="140" customFormat="1" x14ac:dyDescent="0.2">
      <c r="A56" s="211" t="s">
        <v>661</v>
      </c>
      <c r="B56" s="211">
        <v>27</v>
      </c>
      <c r="C56" s="214">
        <v>27</v>
      </c>
      <c r="D56" s="211">
        <v>5</v>
      </c>
      <c r="E56" s="214">
        <v>2</v>
      </c>
      <c r="F56" s="211">
        <v>7</v>
      </c>
      <c r="G56" s="213">
        <v>10</v>
      </c>
      <c r="H56" s="278">
        <v>0</v>
      </c>
      <c r="I56" s="279">
        <v>0.4118</v>
      </c>
      <c r="J56" s="280">
        <v>154.000001</v>
      </c>
      <c r="K56" s="213">
        <v>178</v>
      </c>
      <c r="L56" s="213">
        <v>87</v>
      </c>
      <c r="M56" s="213">
        <v>83</v>
      </c>
      <c r="N56" s="213">
        <v>35</v>
      </c>
      <c r="O56" s="214">
        <v>113</v>
      </c>
      <c r="P56" s="212">
        <v>19</v>
      </c>
      <c r="Q56" s="280">
        <v>4.8506</v>
      </c>
      <c r="R56" s="282">
        <v>1.3831</v>
      </c>
      <c r="S56" s="281">
        <v>10.4026</v>
      </c>
      <c r="T56" s="283">
        <v>2.0455000000000001</v>
      </c>
      <c r="U56" s="283">
        <v>6.6039000000000003</v>
      </c>
      <c r="V56" s="284">
        <v>1.1104000000000001</v>
      </c>
      <c r="W56" s="215">
        <v>0</v>
      </c>
      <c r="X56" s="284">
        <v>13.669999000000001</v>
      </c>
      <c r="AB56" s="139"/>
      <c r="AC56" s="139"/>
      <c r="AD56" s="139"/>
      <c r="AE56" s="224"/>
    </row>
    <row r="57" spans="1:32" s="139" customFormat="1" x14ac:dyDescent="0.2">
      <c r="A57" s="211" t="s">
        <v>659</v>
      </c>
      <c r="B57" s="211">
        <v>23</v>
      </c>
      <c r="C57" s="214">
        <v>0</v>
      </c>
      <c r="D57" s="211">
        <v>0</v>
      </c>
      <c r="E57" s="214">
        <v>0</v>
      </c>
      <c r="F57" s="211">
        <v>1</v>
      </c>
      <c r="G57" s="213">
        <v>0</v>
      </c>
      <c r="H57" s="278">
        <v>0</v>
      </c>
      <c r="I57" s="279">
        <v>1</v>
      </c>
      <c r="J57" s="280">
        <v>24.000001000000001</v>
      </c>
      <c r="K57" s="213">
        <v>24</v>
      </c>
      <c r="L57" s="213">
        <v>13</v>
      </c>
      <c r="M57" s="213">
        <v>13</v>
      </c>
      <c r="N57" s="213">
        <v>5</v>
      </c>
      <c r="O57" s="214">
        <v>35</v>
      </c>
      <c r="P57" s="212">
        <v>9</v>
      </c>
      <c r="Q57" s="280">
        <v>4.875</v>
      </c>
      <c r="R57" s="282">
        <v>1.2082999999999999</v>
      </c>
      <c r="S57" s="281">
        <v>9</v>
      </c>
      <c r="T57" s="283">
        <v>1.875</v>
      </c>
      <c r="U57" s="283">
        <v>13.125</v>
      </c>
      <c r="V57" s="284">
        <v>3.375</v>
      </c>
      <c r="W57" s="215">
        <v>1</v>
      </c>
      <c r="X57" s="284">
        <v>5.9999989999999999</v>
      </c>
    </row>
    <row r="58" spans="1:32" s="139" customFormat="1" x14ac:dyDescent="0.2">
      <c r="A58" s="223" t="s">
        <v>491</v>
      </c>
      <c r="B58" s="211">
        <v>30</v>
      </c>
      <c r="C58" s="214">
        <v>30</v>
      </c>
      <c r="D58" s="211">
        <v>3</v>
      </c>
      <c r="E58" s="214">
        <v>1</v>
      </c>
      <c r="F58" s="211">
        <v>8</v>
      </c>
      <c r="G58" s="213">
        <v>11</v>
      </c>
      <c r="H58" s="278">
        <v>0</v>
      </c>
      <c r="I58" s="279">
        <v>0.42109999999999997</v>
      </c>
      <c r="J58" s="280">
        <v>162.66666599999999</v>
      </c>
      <c r="K58" s="213">
        <v>188</v>
      </c>
      <c r="L58" s="213">
        <v>100</v>
      </c>
      <c r="M58" s="213">
        <v>95</v>
      </c>
      <c r="N58" s="213">
        <v>44</v>
      </c>
      <c r="O58" s="214">
        <v>141</v>
      </c>
      <c r="P58" s="212">
        <v>28</v>
      </c>
      <c r="Q58" s="280">
        <v>5.2561</v>
      </c>
      <c r="R58" s="282">
        <v>1.4261999999999999</v>
      </c>
      <c r="S58" s="281">
        <v>10.4016</v>
      </c>
      <c r="T58" s="283">
        <v>2.4344000000000001</v>
      </c>
      <c r="U58" s="283">
        <v>7.8011999999999997</v>
      </c>
      <c r="V58" s="284">
        <v>1.5491999999999999</v>
      </c>
      <c r="W58" s="215">
        <v>0</v>
      </c>
      <c r="X58" s="284">
        <v>11.663334000000001</v>
      </c>
    </row>
    <row r="59" spans="1:32" s="140" customFormat="1" x14ac:dyDescent="0.2">
      <c r="A59" s="211" t="s">
        <v>660</v>
      </c>
      <c r="B59" s="211">
        <v>11</v>
      </c>
      <c r="C59" s="214">
        <v>11</v>
      </c>
      <c r="D59" s="211">
        <v>2</v>
      </c>
      <c r="E59" s="214">
        <v>0</v>
      </c>
      <c r="F59" s="211">
        <v>3</v>
      </c>
      <c r="G59" s="213">
        <v>2</v>
      </c>
      <c r="H59" s="278">
        <v>0</v>
      </c>
      <c r="I59" s="279">
        <v>0.6</v>
      </c>
      <c r="J59" s="280">
        <v>63.333334000000001</v>
      </c>
      <c r="K59" s="213">
        <v>69</v>
      </c>
      <c r="L59" s="213">
        <v>37</v>
      </c>
      <c r="M59" s="213">
        <v>37</v>
      </c>
      <c r="N59" s="213">
        <v>28</v>
      </c>
      <c r="O59" s="214">
        <v>57</v>
      </c>
      <c r="P59" s="212">
        <v>8</v>
      </c>
      <c r="Q59" s="280">
        <v>5.2579000000000002</v>
      </c>
      <c r="R59" s="282">
        <v>1.5316000000000001</v>
      </c>
      <c r="S59" s="281">
        <v>9.8053000000000008</v>
      </c>
      <c r="T59" s="283">
        <v>3.9788999999999999</v>
      </c>
      <c r="U59" s="283">
        <v>8.1</v>
      </c>
      <c r="V59" s="284">
        <v>1.1368</v>
      </c>
      <c r="W59" s="215">
        <v>1</v>
      </c>
      <c r="X59" s="284">
        <v>-2.6633339999999999</v>
      </c>
      <c r="Y59" s="139"/>
      <c r="Z59" s="172"/>
      <c r="AA59" s="139"/>
      <c r="AB59" s="139"/>
      <c r="AC59" s="139"/>
      <c r="AD59" s="139"/>
      <c r="AE59" s="224"/>
    </row>
    <row r="60" spans="1:32" s="139" customFormat="1" x14ac:dyDescent="0.2">
      <c r="A60" s="211" t="s">
        <v>449</v>
      </c>
      <c r="B60" s="211">
        <v>26</v>
      </c>
      <c r="C60" s="214">
        <v>26</v>
      </c>
      <c r="D60" s="211">
        <v>14</v>
      </c>
      <c r="E60" s="214">
        <v>1</v>
      </c>
      <c r="F60" s="211">
        <v>10</v>
      </c>
      <c r="G60" s="213">
        <v>12</v>
      </c>
      <c r="H60" s="278">
        <v>0</v>
      </c>
      <c r="I60" s="279">
        <v>0.45450000000000002</v>
      </c>
      <c r="J60" s="280">
        <v>197</v>
      </c>
      <c r="K60" s="213">
        <v>196</v>
      </c>
      <c r="L60" s="213">
        <v>118</v>
      </c>
      <c r="M60" s="213">
        <v>116</v>
      </c>
      <c r="N60" s="213">
        <v>65</v>
      </c>
      <c r="O60" s="214">
        <v>207</v>
      </c>
      <c r="P60" s="212">
        <v>37</v>
      </c>
      <c r="Q60" s="280">
        <v>5.2995000000000001</v>
      </c>
      <c r="R60" s="282">
        <v>1.3249</v>
      </c>
      <c r="S60" s="281">
        <v>8.9542999999999999</v>
      </c>
      <c r="T60" s="283">
        <v>2.9695</v>
      </c>
      <c r="U60" s="283">
        <v>9.4568999999999992</v>
      </c>
      <c r="V60" s="284">
        <v>1.6903999999999999</v>
      </c>
      <c r="W60" s="215">
        <v>0</v>
      </c>
      <c r="X60" s="284">
        <v>-46.67</v>
      </c>
    </row>
    <row r="61" spans="1:32" customFormat="1" x14ac:dyDescent="0.2">
      <c r="A61" s="211" t="s">
        <v>804</v>
      </c>
      <c r="B61" s="211">
        <v>19</v>
      </c>
      <c r="C61" s="214">
        <v>0</v>
      </c>
      <c r="D61" s="211">
        <v>0</v>
      </c>
      <c r="E61" s="214">
        <v>0</v>
      </c>
      <c r="F61" s="211">
        <v>2</v>
      </c>
      <c r="G61" s="213">
        <v>1</v>
      </c>
      <c r="H61" s="278">
        <v>0</v>
      </c>
      <c r="I61" s="279">
        <v>0.66669999999999996</v>
      </c>
      <c r="J61" s="280">
        <v>21.333333</v>
      </c>
      <c r="K61" s="213">
        <v>20</v>
      </c>
      <c r="L61" s="213">
        <v>14</v>
      </c>
      <c r="M61" s="213">
        <v>14</v>
      </c>
      <c r="N61" s="213">
        <v>9</v>
      </c>
      <c r="O61" s="214">
        <v>25</v>
      </c>
      <c r="P61" s="212">
        <v>6</v>
      </c>
      <c r="Q61" s="280">
        <v>5.9062999999999999</v>
      </c>
      <c r="R61" s="282">
        <v>1.3593999999999999</v>
      </c>
      <c r="S61" s="281">
        <v>8.4375</v>
      </c>
      <c r="T61" s="283">
        <v>3.7968999999999999</v>
      </c>
      <c r="U61" s="283">
        <v>10.546900000000001</v>
      </c>
      <c r="V61" s="284">
        <v>2.5312999999999999</v>
      </c>
      <c r="W61" s="215">
        <v>0</v>
      </c>
      <c r="X61" s="284">
        <v>7.3366670000000003</v>
      </c>
      <c r="Y61" s="1"/>
      <c r="Z61" s="277"/>
      <c r="AA61" s="1"/>
      <c r="AB61" s="1"/>
      <c r="AC61" s="1"/>
      <c r="AD61" s="1"/>
      <c r="AE61" s="222"/>
    </row>
    <row r="62" spans="1:32" customFormat="1" x14ac:dyDescent="0.2">
      <c r="A62" s="211" t="s">
        <v>662</v>
      </c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0"/>
      <c r="R62" s="282"/>
      <c r="S62" s="281"/>
      <c r="T62" s="283"/>
      <c r="U62" s="283"/>
      <c r="V62" s="284"/>
      <c r="W62" s="215">
        <v>16</v>
      </c>
      <c r="X62" s="284">
        <v>72</v>
      </c>
      <c r="Y62" s="139"/>
      <c r="Z62" s="172"/>
    </row>
    <row r="63" spans="1:32" customFormat="1" x14ac:dyDescent="0.2">
      <c r="A63" s="211" t="s">
        <v>665</v>
      </c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0"/>
      <c r="R63" s="282"/>
      <c r="S63" s="281"/>
      <c r="T63" s="283"/>
      <c r="U63" s="283"/>
      <c r="V63" s="284"/>
      <c r="W63" s="215">
        <v>9</v>
      </c>
      <c r="X63" s="284">
        <v>79.67</v>
      </c>
      <c r="Y63" s="1"/>
      <c r="Z63" s="277"/>
      <c r="AA63" s="1"/>
      <c r="AB63" s="1"/>
      <c r="AC63" s="1"/>
      <c r="AD63" s="1"/>
      <c r="AE63" s="222"/>
    </row>
    <row r="64" spans="1:32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0"/>
      <c r="R64" s="282"/>
      <c r="S64" s="281"/>
      <c r="T64" s="283"/>
      <c r="U64" s="283"/>
      <c r="V64" s="284"/>
      <c r="W64" s="215"/>
      <c r="X64" s="284"/>
      <c r="Y64" s="1"/>
      <c r="Z64" s="1"/>
      <c r="AA64" s="1"/>
      <c r="AB64" s="1"/>
      <c r="AC64" s="1"/>
      <c r="AD64" s="222"/>
    </row>
    <row r="65" spans="1:30" customFormat="1" ht="13.5" thickBot="1" x14ac:dyDescent="0.25">
      <c r="A65" s="312" t="s">
        <v>558</v>
      </c>
      <c r="B65" s="313"/>
      <c r="C65" s="314"/>
      <c r="D65" s="313"/>
      <c r="E65" s="314">
        <v>1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9"/>
      <c r="R65" s="323"/>
      <c r="S65" s="298"/>
      <c r="T65" s="299"/>
      <c r="U65" s="299"/>
      <c r="V65" s="300"/>
      <c r="W65" s="324"/>
      <c r="X65" s="325"/>
      <c r="Y65" s="1"/>
      <c r="Z65" s="1"/>
      <c r="AA65" s="1"/>
      <c r="AB65" s="1"/>
      <c r="AC65" s="1"/>
      <c r="AD65" s="222"/>
    </row>
    <row r="66" spans="1:30" customFormat="1" ht="13.5" thickBot="1" x14ac:dyDescent="0.25">
      <c r="A66" s="248" t="s">
        <v>529</v>
      </c>
      <c r="B66" s="249">
        <f t="shared" ref="B66:P66" si="1">SUM(B42:B65)</f>
        <v>499</v>
      </c>
      <c r="C66" s="251">
        <f t="shared" si="1"/>
        <v>162</v>
      </c>
      <c r="D66" s="249">
        <f t="shared" si="1"/>
        <v>43</v>
      </c>
      <c r="E66" s="251">
        <f t="shared" si="1"/>
        <v>12</v>
      </c>
      <c r="F66" s="249">
        <f t="shared" si="1"/>
        <v>85</v>
      </c>
      <c r="G66" s="250">
        <f t="shared" si="1"/>
        <v>77</v>
      </c>
      <c r="H66" s="302">
        <f t="shared" si="1"/>
        <v>30</v>
      </c>
      <c r="I66" s="303">
        <f>F66/(F66+G66)</f>
        <v>0.52469135802469136</v>
      </c>
      <c r="J66" s="304">
        <f t="shared" si="1"/>
        <v>1445.0000010000001</v>
      </c>
      <c r="K66" s="250">
        <f t="shared" si="1"/>
        <v>1388</v>
      </c>
      <c r="L66" s="250">
        <f t="shared" si="1"/>
        <v>735</v>
      </c>
      <c r="M66" s="250">
        <f t="shared" si="1"/>
        <v>707</v>
      </c>
      <c r="N66" s="250">
        <f t="shared" si="1"/>
        <v>451</v>
      </c>
      <c r="O66" s="251">
        <f t="shared" si="1"/>
        <v>1456</v>
      </c>
      <c r="P66" s="305">
        <f t="shared" si="1"/>
        <v>227</v>
      </c>
      <c r="Q66" s="304">
        <f>IF(J66=0,"",M66*9/J66)</f>
        <v>4.4034602045650795</v>
      </c>
      <c r="R66" s="307">
        <f>(N66+K66)/J66</f>
        <v>1.2726643589808551</v>
      </c>
      <c r="S66" s="304">
        <f>K66*9/J66</f>
        <v>8.6449826929792497</v>
      </c>
      <c r="T66" s="308">
        <f>N66*9/J66</f>
        <v>2.8089965378484449</v>
      </c>
      <c r="U66" s="308">
        <f>O66*9/J66</f>
        <v>9.0685121044508552</v>
      </c>
      <c r="V66" s="309">
        <f>P66*9/J66</f>
        <v>1.4138408294713902</v>
      </c>
      <c r="W66" s="310"/>
      <c r="X66" s="310"/>
      <c r="Z66" s="1"/>
      <c r="AA66" s="1"/>
      <c r="AB66" s="1"/>
      <c r="AC66" s="1"/>
      <c r="AD66" s="222"/>
    </row>
    <row r="68" spans="1:30" x14ac:dyDescent="0.2">
      <c r="A68" s="137" t="s">
        <v>666</v>
      </c>
    </row>
    <row r="69" spans="1:30" x14ac:dyDescent="0.2">
      <c r="A69" s="137" t="s">
        <v>1010</v>
      </c>
    </row>
    <row r="70" spans="1:30" x14ac:dyDescent="0.2">
      <c r="A70" s="137" t="s">
        <v>1034</v>
      </c>
    </row>
    <row r="71" spans="1:30" x14ac:dyDescent="0.2">
      <c r="A71" s="137" t="s">
        <v>1035</v>
      </c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7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268B-DFF8-400A-A44B-211C2D3A2533}">
  <sheetPr>
    <pageSetUpPr fitToPage="1"/>
  </sheetPr>
  <dimension ref="A1:AF72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7.2851562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customWidth="1"/>
    <col min="7" max="7" width="4" style="1" customWidth="1"/>
    <col min="8" max="8" width="3.28515625" style="1" bestFit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bestFit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32" ht="30" x14ac:dyDescent="0.4">
      <c r="A1" s="659" t="s">
        <v>2004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ht="13.5" thickBot="1" x14ac:dyDescent="0.25">
      <c r="A4" s="311" t="s">
        <v>697</v>
      </c>
      <c r="B4" s="326" t="s">
        <v>2003</v>
      </c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customFormat="1" x14ac:dyDescent="0.2">
      <c r="A6" s="199" t="s">
        <v>699</v>
      </c>
      <c r="B6" s="200">
        <v>89</v>
      </c>
      <c r="C6" s="199">
        <v>233</v>
      </c>
      <c r="D6" s="201">
        <v>19</v>
      </c>
      <c r="E6" s="201">
        <v>61</v>
      </c>
      <c r="F6" s="202">
        <v>20</v>
      </c>
      <c r="G6" s="199">
        <v>17</v>
      </c>
      <c r="H6" s="201">
        <v>1</v>
      </c>
      <c r="I6" s="202">
        <v>1</v>
      </c>
      <c r="J6" s="199">
        <v>9</v>
      </c>
      <c r="K6" s="202">
        <v>41</v>
      </c>
      <c r="L6" s="199">
        <v>5</v>
      </c>
      <c r="M6" s="202">
        <v>3</v>
      </c>
      <c r="N6" s="203">
        <v>3</v>
      </c>
      <c r="O6" s="202">
        <v>0</v>
      </c>
      <c r="P6" s="204">
        <v>0.26179999999999998</v>
      </c>
      <c r="Q6" s="205">
        <v>0.2893</v>
      </c>
      <c r="R6" s="206">
        <v>0.35620000000000002</v>
      </c>
      <c r="S6" s="205">
        <v>0.64549999999999996</v>
      </c>
      <c r="T6" s="200">
        <v>242</v>
      </c>
      <c r="U6" s="207">
        <v>0.625</v>
      </c>
      <c r="V6" s="208">
        <v>3.7199999999999997E-2</v>
      </c>
      <c r="W6" s="209">
        <v>0.1694</v>
      </c>
      <c r="X6" s="210">
        <v>99</v>
      </c>
      <c r="Y6" s="139"/>
      <c r="Z6" s="1"/>
      <c r="AA6" s="1"/>
      <c r="AB6" s="1"/>
      <c r="AC6" s="1"/>
      <c r="AD6" s="1"/>
      <c r="AE6" s="1"/>
      <c r="AF6" s="1"/>
    </row>
    <row r="7" spans="1:32" x14ac:dyDescent="0.2">
      <c r="A7" s="211" t="s">
        <v>296</v>
      </c>
      <c r="B7" s="212">
        <v>81</v>
      </c>
      <c r="C7" s="211">
        <v>306</v>
      </c>
      <c r="D7" s="213">
        <v>38</v>
      </c>
      <c r="E7" s="213">
        <v>80</v>
      </c>
      <c r="F7" s="214">
        <v>45</v>
      </c>
      <c r="G7" s="211">
        <v>15</v>
      </c>
      <c r="H7" s="213">
        <v>0</v>
      </c>
      <c r="I7" s="214">
        <v>11</v>
      </c>
      <c r="J7" s="211">
        <v>22</v>
      </c>
      <c r="K7" s="214">
        <v>74</v>
      </c>
      <c r="L7" s="211">
        <v>10</v>
      </c>
      <c r="M7" s="214">
        <v>2</v>
      </c>
      <c r="N7" s="215">
        <v>6</v>
      </c>
      <c r="O7" s="214">
        <v>2</v>
      </c>
      <c r="P7" s="216">
        <v>0.26140000000000002</v>
      </c>
      <c r="Q7" s="217">
        <v>0.31519999999999998</v>
      </c>
      <c r="R7" s="218">
        <v>0.41830000000000001</v>
      </c>
      <c r="S7" s="217">
        <v>0.73350000000000004</v>
      </c>
      <c r="T7" s="212">
        <v>330</v>
      </c>
      <c r="U7" s="219">
        <v>0.83330000000000004</v>
      </c>
      <c r="V7" s="220">
        <v>6.6699999999999995E-2</v>
      </c>
      <c r="W7" s="221">
        <v>0.22420000000000001</v>
      </c>
      <c r="X7" s="212">
        <v>3</v>
      </c>
      <c r="Y7" s="139"/>
      <c r="AE7"/>
      <c r="AF7"/>
    </row>
    <row r="8" spans="1:32" x14ac:dyDescent="0.2">
      <c r="A8" s="211" t="s">
        <v>947</v>
      </c>
      <c r="B8" s="212">
        <v>81</v>
      </c>
      <c r="C8" s="211">
        <v>345</v>
      </c>
      <c r="D8" s="213">
        <v>49</v>
      </c>
      <c r="E8" s="213">
        <v>90</v>
      </c>
      <c r="F8" s="214">
        <v>30</v>
      </c>
      <c r="G8" s="211">
        <v>21</v>
      </c>
      <c r="H8" s="213">
        <v>3</v>
      </c>
      <c r="I8" s="214">
        <v>9</v>
      </c>
      <c r="J8" s="211">
        <v>23</v>
      </c>
      <c r="K8" s="214">
        <v>86</v>
      </c>
      <c r="L8" s="211">
        <v>21</v>
      </c>
      <c r="M8" s="214">
        <v>6</v>
      </c>
      <c r="N8" s="215">
        <v>4</v>
      </c>
      <c r="O8" s="214">
        <v>1</v>
      </c>
      <c r="P8" s="216">
        <v>0.26090000000000002</v>
      </c>
      <c r="Q8" s="217">
        <v>0.30890000000000001</v>
      </c>
      <c r="R8" s="218">
        <v>0.41739999999999999</v>
      </c>
      <c r="S8" s="217">
        <v>0.72629999999999995</v>
      </c>
      <c r="T8" s="212">
        <v>369</v>
      </c>
      <c r="U8" s="219">
        <v>0.77780000000000005</v>
      </c>
      <c r="V8" s="220">
        <v>6.2300000000000001E-2</v>
      </c>
      <c r="W8" s="221">
        <v>0.2331</v>
      </c>
      <c r="X8" s="212">
        <v>286</v>
      </c>
      <c r="Y8" s="139"/>
    </row>
    <row r="9" spans="1:32" x14ac:dyDescent="0.2">
      <c r="A9" s="211" t="s">
        <v>698</v>
      </c>
      <c r="B9" s="212">
        <v>58</v>
      </c>
      <c r="C9" s="211">
        <v>125</v>
      </c>
      <c r="D9" s="213">
        <v>14</v>
      </c>
      <c r="E9" s="213">
        <v>32</v>
      </c>
      <c r="F9" s="214">
        <v>12</v>
      </c>
      <c r="G9" s="211">
        <v>7</v>
      </c>
      <c r="H9" s="213">
        <v>0</v>
      </c>
      <c r="I9" s="214">
        <v>6</v>
      </c>
      <c r="J9" s="211">
        <v>10</v>
      </c>
      <c r="K9" s="214">
        <v>35</v>
      </c>
      <c r="L9" s="211">
        <v>1</v>
      </c>
      <c r="M9" s="214">
        <v>2</v>
      </c>
      <c r="N9" s="215">
        <v>2</v>
      </c>
      <c r="O9" s="214">
        <v>0</v>
      </c>
      <c r="P9" s="216">
        <v>0.25600000000000001</v>
      </c>
      <c r="Q9" s="217">
        <v>0.31109999999999999</v>
      </c>
      <c r="R9" s="218">
        <v>0.45600000000000002</v>
      </c>
      <c r="S9" s="217">
        <v>0.7671</v>
      </c>
      <c r="T9" s="212">
        <v>135</v>
      </c>
      <c r="U9" s="219">
        <v>0.33329999999999999</v>
      </c>
      <c r="V9" s="220">
        <v>7.4099999999999999E-2</v>
      </c>
      <c r="W9" s="221">
        <v>0.25929999999999997</v>
      </c>
      <c r="X9" s="212">
        <v>315</v>
      </c>
      <c r="Y9" s="139"/>
      <c r="AD9" s="222"/>
    </row>
    <row r="10" spans="1:32" x14ac:dyDescent="0.2">
      <c r="A10" s="211" t="s">
        <v>703</v>
      </c>
      <c r="B10" s="212">
        <v>101</v>
      </c>
      <c r="C10" s="211">
        <v>264</v>
      </c>
      <c r="D10" s="213">
        <v>26</v>
      </c>
      <c r="E10" s="213">
        <v>67</v>
      </c>
      <c r="F10" s="214">
        <v>19</v>
      </c>
      <c r="G10" s="211">
        <v>17</v>
      </c>
      <c r="H10" s="213">
        <v>0</v>
      </c>
      <c r="I10" s="214">
        <v>2</v>
      </c>
      <c r="J10" s="211">
        <v>5</v>
      </c>
      <c r="K10" s="214">
        <v>34</v>
      </c>
      <c r="L10" s="211">
        <v>3</v>
      </c>
      <c r="M10" s="214">
        <v>1</v>
      </c>
      <c r="N10" s="215">
        <v>2</v>
      </c>
      <c r="O10" s="214">
        <v>1</v>
      </c>
      <c r="P10" s="216">
        <v>0.25380000000000003</v>
      </c>
      <c r="Q10" s="217">
        <v>0.27039999999999997</v>
      </c>
      <c r="R10" s="218">
        <v>0.34089999999999998</v>
      </c>
      <c r="S10" s="217">
        <v>0.61129999999999995</v>
      </c>
      <c r="T10" s="212">
        <v>270</v>
      </c>
      <c r="U10" s="219">
        <v>0.75</v>
      </c>
      <c r="V10" s="220">
        <v>1.8499999999999999E-2</v>
      </c>
      <c r="W10" s="221">
        <v>0.12590000000000001</v>
      </c>
      <c r="X10" s="212">
        <v>138</v>
      </c>
      <c r="Y10" s="139"/>
      <c r="AA10"/>
      <c r="AB10"/>
      <c r="AC10"/>
      <c r="AD10"/>
    </row>
    <row r="11" spans="1:32" x14ac:dyDescent="0.2">
      <c r="A11" s="211" t="s">
        <v>1020</v>
      </c>
      <c r="B11" s="212">
        <v>75</v>
      </c>
      <c r="C11" s="211">
        <v>281</v>
      </c>
      <c r="D11" s="213">
        <v>43</v>
      </c>
      <c r="E11" s="213">
        <v>70</v>
      </c>
      <c r="F11" s="214">
        <v>15</v>
      </c>
      <c r="G11" s="211">
        <v>19</v>
      </c>
      <c r="H11" s="213">
        <v>3</v>
      </c>
      <c r="I11" s="214">
        <v>3</v>
      </c>
      <c r="J11" s="211">
        <v>21</v>
      </c>
      <c r="K11" s="214">
        <v>62</v>
      </c>
      <c r="L11" s="211">
        <v>28</v>
      </c>
      <c r="M11" s="214">
        <v>1</v>
      </c>
      <c r="N11" s="215">
        <v>2</v>
      </c>
      <c r="O11" s="214">
        <v>0</v>
      </c>
      <c r="P11" s="216">
        <v>0.24909999999999999</v>
      </c>
      <c r="Q11" s="217">
        <v>0.30130000000000001</v>
      </c>
      <c r="R11" s="218">
        <v>0.37009999999999998</v>
      </c>
      <c r="S11" s="217">
        <v>0.6714</v>
      </c>
      <c r="T11" s="212">
        <v>302</v>
      </c>
      <c r="U11" s="219">
        <v>0.96550000000000002</v>
      </c>
      <c r="V11" s="220">
        <v>6.9500000000000006E-2</v>
      </c>
      <c r="W11" s="221">
        <v>0.20530000000000001</v>
      </c>
      <c r="X11" s="212">
        <v>0</v>
      </c>
      <c r="Y11" s="139"/>
      <c r="AD11" s="222"/>
    </row>
    <row r="12" spans="1:32" x14ac:dyDescent="0.2">
      <c r="A12" s="211" t="s">
        <v>702</v>
      </c>
      <c r="B12" s="212">
        <v>119</v>
      </c>
      <c r="C12" s="211">
        <v>380</v>
      </c>
      <c r="D12" s="213">
        <v>52</v>
      </c>
      <c r="E12" s="213">
        <v>93</v>
      </c>
      <c r="F12" s="214">
        <v>47</v>
      </c>
      <c r="G12" s="211">
        <v>24</v>
      </c>
      <c r="H12" s="213">
        <v>0</v>
      </c>
      <c r="I12" s="214">
        <v>17</v>
      </c>
      <c r="J12" s="211">
        <v>13</v>
      </c>
      <c r="K12" s="214">
        <v>82</v>
      </c>
      <c r="L12" s="211">
        <v>15</v>
      </c>
      <c r="M12" s="214">
        <v>3</v>
      </c>
      <c r="N12" s="215">
        <v>1</v>
      </c>
      <c r="O12" s="214">
        <v>12</v>
      </c>
      <c r="P12" s="216">
        <v>0.2447</v>
      </c>
      <c r="Q12" s="217">
        <v>0.29139999999999999</v>
      </c>
      <c r="R12" s="218">
        <v>0.44209999999999999</v>
      </c>
      <c r="S12" s="217">
        <v>0.73350000000000004</v>
      </c>
      <c r="T12" s="212">
        <v>405</v>
      </c>
      <c r="U12" s="219">
        <v>0.83330000000000004</v>
      </c>
      <c r="V12" s="220">
        <v>3.2099999999999997E-2</v>
      </c>
      <c r="W12" s="221">
        <v>0.20250000000000001</v>
      </c>
      <c r="X12" s="212">
        <v>22</v>
      </c>
      <c r="Y12" s="139"/>
      <c r="AD12" s="222"/>
    </row>
    <row r="13" spans="1:32" customFormat="1" x14ac:dyDescent="0.2">
      <c r="A13" s="211" t="s">
        <v>704</v>
      </c>
      <c r="B13" s="212">
        <v>132</v>
      </c>
      <c r="C13" s="211">
        <v>405</v>
      </c>
      <c r="D13" s="213">
        <v>61</v>
      </c>
      <c r="E13" s="213">
        <v>98</v>
      </c>
      <c r="F13" s="214">
        <v>67</v>
      </c>
      <c r="G13" s="211">
        <v>29</v>
      </c>
      <c r="H13" s="213">
        <v>0</v>
      </c>
      <c r="I13" s="214">
        <v>27</v>
      </c>
      <c r="J13" s="211">
        <v>48</v>
      </c>
      <c r="K13" s="214">
        <v>130</v>
      </c>
      <c r="L13" s="211">
        <v>0</v>
      </c>
      <c r="M13" s="214">
        <v>1</v>
      </c>
      <c r="N13" s="215">
        <v>10</v>
      </c>
      <c r="O13" s="214">
        <v>0</v>
      </c>
      <c r="P13" s="216">
        <v>0.24199999999999999</v>
      </c>
      <c r="Q13" s="217">
        <v>0.32229999999999998</v>
      </c>
      <c r="R13" s="218">
        <v>0.51359999999999995</v>
      </c>
      <c r="S13" s="217">
        <v>0.83589999999999998</v>
      </c>
      <c r="T13" s="212">
        <v>453</v>
      </c>
      <c r="U13" s="219">
        <v>0</v>
      </c>
      <c r="V13" s="220">
        <v>0.106</v>
      </c>
      <c r="W13" s="221">
        <v>0.28699999999999998</v>
      </c>
      <c r="X13" s="212">
        <v>8</v>
      </c>
      <c r="Y13" s="139"/>
      <c r="Z13" s="1"/>
    </row>
    <row r="14" spans="1:32" x14ac:dyDescent="0.2">
      <c r="A14" s="211" t="s">
        <v>705</v>
      </c>
      <c r="B14" s="212">
        <v>144</v>
      </c>
      <c r="C14" s="211">
        <v>356</v>
      </c>
      <c r="D14" s="213">
        <v>38</v>
      </c>
      <c r="E14" s="213">
        <v>85</v>
      </c>
      <c r="F14" s="214">
        <v>43</v>
      </c>
      <c r="G14" s="211">
        <v>26</v>
      </c>
      <c r="H14" s="213">
        <v>2</v>
      </c>
      <c r="I14" s="214">
        <v>9</v>
      </c>
      <c r="J14" s="211">
        <v>19</v>
      </c>
      <c r="K14" s="214">
        <v>84</v>
      </c>
      <c r="L14" s="211">
        <v>2</v>
      </c>
      <c r="M14" s="214">
        <v>1</v>
      </c>
      <c r="N14" s="215">
        <v>6</v>
      </c>
      <c r="O14" s="214">
        <v>2</v>
      </c>
      <c r="P14" s="216">
        <v>0.23880000000000001</v>
      </c>
      <c r="Q14" s="217">
        <v>0.28120000000000001</v>
      </c>
      <c r="R14" s="218">
        <v>0.39889999999999998</v>
      </c>
      <c r="S14" s="217">
        <v>0.68</v>
      </c>
      <c r="T14" s="212">
        <v>377</v>
      </c>
      <c r="U14" s="219">
        <v>0.66669999999999996</v>
      </c>
      <c r="V14" s="220">
        <v>5.04E-2</v>
      </c>
      <c r="W14" s="221">
        <v>0.2228</v>
      </c>
      <c r="X14" s="212">
        <v>24</v>
      </c>
      <c r="Y14" s="139"/>
      <c r="AE14"/>
      <c r="AF14"/>
    </row>
    <row r="15" spans="1:32" customFormat="1" x14ac:dyDescent="0.2">
      <c r="A15" s="211" t="s">
        <v>700</v>
      </c>
      <c r="B15" s="212">
        <v>124</v>
      </c>
      <c r="C15" s="211">
        <v>440</v>
      </c>
      <c r="D15" s="213">
        <v>55</v>
      </c>
      <c r="E15" s="213">
        <v>105</v>
      </c>
      <c r="F15" s="214">
        <v>69</v>
      </c>
      <c r="G15" s="211">
        <v>35</v>
      </c>
      <c r="H15" s="213">
        <v>0</v>
      </c>
      <c r="I15" s="214">
        <v>22</v>
      </c>
      <c r="J15" s="211">
        <v>37</v>
      </c>
      <c r="K15" s="214">
        <v>114</v>
      </c>
      <c r="L15" s="211">
        <v>3</v>
      </c>
      <c r="M15" s="214">
        <v>0</v>
      </c>
      <c r="N15" s="215">
        <v>6</v>
      </c>
      <c r="O15" s="214">
        <v>2</v>
      </c>
      <c r="P15" s="216">
        <v>0.23860000000000001</v>
      </c>
      <c r="Q15" s="217">
        <v>0.30059999999999998</v>
      </c>
      <c r="R15" s="218">
        <v>0.46820000000000001</v>
      </c>
      <c r="S15" s="217">
        <v>0.76880000000000004</v>
      </c>
      <c r="T15" s="212">
        <v>479</v>
      </c>
      <c r="U15" s="219">
        <v>1</v>
      </c>
      <c r="V15" s="220">
        <v>7.7200000000000005E-2</v>
      </c>
      <c r="W15" s="221">
        <v>0.23799999999999999</v>
      </c>
      <c r="X15" s="212">
        <v>53</v>
      </c>
      <c r="Y15" s="139"/>
      <c r="Z15" s="1"/>
      <c r="AE15" s="1"/>
      <c r="AF15" s="1"/>
    </row>
    <row r="16" spans="1:32" x14ac:dyDescent="0.2">
      <c r="A16" s="211" t="s">
        <v>701</v>
      </c>
      <c r="B16" s="212">
        <v>97</v>
      </c>
      <c r="C16" s="211">
        <v>246</v>
      </c>
      <c r="D16" s="213">
        <v>29</v>
      </c>
      <c r="E16" s="213">
        <v>57</v>
      </c>
      <c r="F16" s="214">
        <v>34</v>
      </c>
      <c r="G16" s="211">
        <v>10</v>
      </c>
      <c r="H16" s="213">
        <v>0</v>
      </c>
      <c r="I16" s="214">
        <v>13</v>
      </c>
      <c r="J16" s="211">
        <v>24</v>
      </c>
      <c r="K16" s="214">
        <v>53</v>
      </c>
      <c r="L16" s="211">
        <v>1</v>
      </c>
      <c r="M16" s="214">
        <v>1</v>
      </c>
      <c r="N16" s="215">
        <v>4</v>
      </c>
      <c r="O16" s="214">
        <v>1</v>
      </c>
      <c r="P16" s="216">
        <v>0.23169999999999999</v>
      </c>
      <c r="Q16" s="217">
        <v>0.30259999999999998</v>
      </c>
      <c r="R16" s="218">
        <v>0.43090000000000001</v>
      </c>
      <c r="S16" s="217">
        <v>0.73350000000000004</v>
      </c>
      <c r="T16" s="212">
        <v>271</v>
      </c>
      <c r="U16" s="219">
        <v>0.5</v>
      </c>
      <c r="V16" s="220">
        <v>8.8599999999999998E-2</v>
      </c>
      <c r="W16" s="221">
        <v>0.1956</v>
      </c>
      <c r="X16" s="212">
        <v>292</v>
      </c>
      <c r="Y16" s="139"/>
      <c r="AD16" s="222"/>
      <c r="AE16"/>
      <c r="AF16"/>
    </row>
    <row r="17" spans="1:32" x14ac:dyDescent="0.2">
      <c r="A17" s="211" t="s">
        <v>707</v>
      </c>
      <c r="B17" s="212">
        <v>87</v>
      </c>
      <c r="C17" s="211">
        <v>182</v>
      </c>
      <c r="D17" s="213">
        <v>20</v>
      </c>
      <c r="E17" s="213">
        <v>41</v>
      </c>
      <c r="F17" s="214">
        <v>23</v>
      </c>
      <c r="G17" s="211">
        <v>5</v>
      </c>
      <c r="H17" s="213">
        <v>1</v>
      </c>
      <c r="I17" s="214">
        <v>11</v>
      </c>
      <c r="J17" s="211">
        <v>12</v>
      </c>
      <c r="K17" s="214">
        <v>55</v>
      </c>
      <c r="L17" s="211">
        <v>3</v>
      </c>
      <c r="M17" s="214">
        <v>1</v>
      </c>
      <c r="N17" s="215">
        <v>4</v>
      </c>
      <c r="O17" s="214">
        <v>0</v>
      </c>
      <c r="P17" s="216">
        <v>0.2253</v>
      </c>
      <c r="Q17" s="217">
        <v>0.2732</v>
      </c>
      <c r="R17" s="218">
        <v>0.4451</v>
      </c>
      <c r="S17" s="217">
        <v>0.71830000000000005</v>
      </c>
      <c r="T17" s="212">
        <v>194</v>
      </c>
      <c r="U17" s="219">
        <v>0.75</v>
      </c>
      <c r="V17" s="220">
        <v>6.1899999999999997E-2</v>
      </c>
      <c r="W17" s="221">
        <v>0.28349999999999997</v>
      </c>
      <c r="X17" s="212">
        <v>195</v>
      </c>
      <c r="Y17" s="139"/>
    </row>
    <row r="18" spans="1:32" customFormat="1" x14ac:dyDescent="0.2">
      <c r="A18" s="211" t="s">
        <v>1021</v>
      </c>
      <c r="B18" s="212">
        <v>19</v>
      </c>
      <c r="C18" s="211">
        <v>50</v>
      </c>
      <c r="D18" s="213">
        <v>7</v>
      </c>
      <c r="E18" s="213">
        <v>11</v>
      </c>
      <c r="F18" s="214">
        <v>2</v>
      </c>
      <c r="G18" s="211">
        <v>6</v>
      </c>
      <c r="H18" s="213">
        <v>0</v>
      </c>
      <c r="I18" s="214">
        <v>0</v>
      </c>
      <c r="J18" s="211">
        <v>0</v>
      </c>
      <c r="K18" s="214">
        <v>15</v>
      </c>
      <c r="L18" s="211">
        <v>0</v>
      </c>
      <c r="M18" s="214">
        <v>0</v>
      </c>
      <c r="N18" s="215">
        <v>1</v>
      </c>
      <c r="O18" s="214">
        <v>2</v>
      </c>
      <c r="P18" s="216">
        <v>0.22</v>
      </c>
      <c r="Q18" s="217">
        <v>0.25</v>
      </c>
      <c r="R18" s="218">
        <v>0.34</v>
      </c>
      <c r="S18" s="217">
        <v>0.59</v>
      </c>
      <c r="T18" s="212">
        <v>52</v>
      </c>
      <c r="U18" s="219">
        <v>0</v>
      </c>
      <c r="V18" s="220">
        <v>0</v>
      </c>
      <c r="W18" s="221">
        <v>0.28849999999999998</v>
      </c>
      <c r="X18" s="212">
        <v>0</v>
      </c>
      <c r="Y18" s="139"/>
      <c r="Z18" s="1"/>
      <c r="AA18" s="1"/>
      <c r="AB18" s="1"/>
      <c r="AC18" s="1"/>
      <c r="AD18" s="1"/>
      <c r="AE18" s="1"/>
      <c r="AF18" s="1"/>
    </row>
    <row r="19" spans="1:32" x14ac:dyDescent="0.2">
      <c r="A19" s="211" t="s">
        <v>365</v>
      </c>
      <c r="B19" s="212">
        <v>158</v>
      </c>
      <c r="C19" s="211">
        <v>473</v>
      </c>
      <c r="D19" s="213">
        <v>51</v>
      </c>
      <c r="E19" s="213">
        <v>103</v>
      </c>
      <c r="F19" s="214">
        <v>84</v>
      </c>
      <c r="G19" s="211">
        <v>22</v>
      </c>
      <c r="H19" s="213">
        <v>0</v>
      </c>
      <c r="I19" s="214">
        <v>30</v>
      </c>
      <c r="J19" s="211">
        <v>34</v>
      </c>
      <c r="K19" s="214">
        <v>123</v>
      </c>
      <c r="L19" s="211">
        <v>1</v>
      </c>
      <c r="M19" s="214">
        <v>1</v>
      </c>
      <c r="N19" s="215">
        <v>11</v>
      </c>
      <c r="O19" s="666">
        <v>27</v>
      </c>
      <c r="P19" s="216">
        <v>0.21779999999999999</v>
      </c>
      <c r="Q19" s="217">
        <v>0.30709999999999998</v>
      </c>
      <c r="R19" s="218">
        <v>0.45450000000000002</v>
      </c>
      <c r="S19" s="217">
        <v>0.76170000000000004</v>
      </c>
      <c r="T19" s="212">
        <v>534</v>
      </c>
      <c r="U19" s="219">
        <v>0.5</v>
      </c>
      <c r="V19" s="220">
        <v>6.3700000000000007E-2</v>
      </c>
      <c r="W19" s="221">
        <v>0.2303</v>
      </c>
      <c r="X19" s="212">
        <v>6</v>
      </c>
      <c r="Y19" s="139"/>
      <c r="AD19" s="222"/>
    </row>
    <row r="20" spans="1:32" x14ac:dyDescent="0.2">
      <c r="A20" s="211" t="s">
        <v>376</v>
      </c>
      <c r="B20" s="212">
        <v>160</v>
      </c>
      <c r="C20" s="211">
        <v>556</v>
      </c>
      <c r="D20" s="213">
        <v>62</v>
      </c>
      <c r="E20" s="213">
        <v>104</v>
      </c>
      <c r="F20" s="214">
        <v>59</v>
      </c>
      <c r="G20" s="211">
        <v>22</v>
      </c>
      <c r="H20" s="213">
        <v>0</v>
      </c>
      <c r="I20" s="214">
        <v>20</v>
      </c>
      <c r="J20" s="211">
        <v>49</v>
      </c>
      <c r="K20" s="214">
        <v>171</v>
      </c>
      <c r="L20" s="211">
        <v>5</v>
      </c>
      <c r="M20" s="214">
        <v>0</v>
      </c>
      <c r="N20" s="215">
        <v>6</v>
      </c>
      <c r="O20" s="214">
        <v>4</v>
      </c>
      <c r="P20" s="216">
        <v>0.18709999999999999</v>
      </c>
      <c r="Q20" s="217">
        <v>0.25779999999999997</v>
      </c>
      <c r="R20" s="218">
        <v>0.33450000000000002</v>
      </c>
      <c r="S20" s="217">
        <v>0.59230000000000005</v>
      </c>
      <c r="T20" s="212">
        <v>609</v>
      </c>
      <c r="U20" s="219">
        <v>1</v>
      </c>
      <c r="V20" s="220">
        <v>8.0500000000000002E-2</v>
      </c>
      <c r="W20" s="221">
        <v>0.28079999999999999</v>
      </c>
      <c r="X20" s="212">
        <v>24</v>
      </c>
      <c r="Y20" s="139"/>
      <c r="AE20"/>
      <c r="AF20"/>
    </row>
    <row r="21" spans="1:32" customFormat="1" x14ac:dyDescent="0.2">
      <c r="A21" s="211" t="s">
        <v>709</v>
      </c>
      <c r="B21" s="212">
        <v>27</v>
      </c>
      <c r="C21" s="211">
        <v>100</v>
      </c>
      <c r="D21" s="213">
        <v>14</v>
      </c>
      <c r="E21" s="213">
        <v>18</v>
      </c>
      <c r="F21" s="214">
        <v>11</v>
      </c>
      <c r="G21" s="211">
        <v>8</v>
      </c>
      <c r="H21" s="213">
        <v>1</v>
      </c>
      <c r="I21" s="214">
        <v>2</v>
      </c>
      <c r="J21" s="211">
        <v>2</v>
      </c>
      <c r="K21" s="214">
        <v>19</v>
      </c>
      <c r="L21" s="211">
        <v>0</v>
      </c>
      <c r="M21" s="214">
        <v>0</v>
      </c>
      <c r="N21" s="215">
        <v>2</v>
      </c>
      <c r="O21" s="214">
        <v>1</v>
      </c>
      <c r="P21" s="216">
        <v>0.18</v>
      </c>
      <c r="Q21" s="217">
        <v>0.2039</v>
      </c>
      <c r="R21" s="218">
        <v>0.34</v>
      </c>
      <c r="S21" s="217">
        <v>0.54390000000000005</v>
      </c>
      <c r="T21" s="212">
        <v>103</v>
      </c>
      <c r="U21" s="219">
        <v>0</v>
      </c>
      <c r="V21" s="220">
        <v>1.9400000000000001E-2</v>
      </c>
      <c r="W21" s="221">
        <v>0.1845</v>
      </c>
      <c r="X21" s="212">
        <v>264</v>
      </c>
      <c r="Y21" s="139"/>
      <c r="Z21" s="1"/>
      <c r="AA21" s="1"/>
      <c r="AB21" s="1"/>
      <c r="AC21" s="1"/>
      <c r="AD21" s="1"/>
      <c r="AE21" s="1"/>
      <c r="AF21" s="1"/>
    </row>
    <row r="22" spans="1:32" x14ac:dyDescent="0.2">
      <c r="A22" s="211" t="s">
        <v>708</v>
      </c>
      <c r="B22" s="212">
        <v>121</v>
      </c>
      <c r="C22" s="211">
        <v>332</v>
      </c>
      <c r="D22" s="213">
        <v>44</v>
      </c>
      <c r="E22" s="213">
        <v>59</v>
      </c>
      <c r="F22" s="214">
        <v>35</v>
      </c>
      <c r="G22" s="211">
        <v>24</v>
      </c>
      <c r="H22" s="213">
        <v>0</v>
      </c>
      <c r="I22" s="214">
        <v>19</v>
      </c>
      <c r="J22" s="211">
        <v>23</v>
      </c>
      <c r="K22" s="214">
        <v>120</v>
      </c>
      <c r="L22" s="211">
        <v>3</v>
      </c>
      <c r="M22" s="214">
        <v>0</v>
      </c>
      <c r="N22" s="215">
        <v>7</v>
      </c>
      <c r="O22" s="214">
        <v>6</v>
      </c>
      <c r="P22" s="216">
        <v>0.1777</v>
      </c>
      <c r="Q22" s="217">
        <v>0.24379999999999999</v>
      </c>
      <c r="R22" s="218">
        <v>0.42170000000000002</v>
      </c>
      <c r="S22" s="217">
        <v>0.66549999999999998</v>
      </c>
      <c r="T22" s="212">
        <v>361</v>
      </c>
      <c r="U22" s="219">
        <v>1</v>
      </c>
      <c r="V22" s="220">
        <v>6.3700000000000007E-2</v>
      </c>
      <c r="W22" s="221">
        <v>0.33239999999999997</v>
      </c>
      <c r="X22" s="212">
        <v>113</v>
      </c>
      <c r="Y22" s="139"/>
      <c r="AD22" s="222"/>
      <c r="AE22"/>
      <c r="AF22"/>
    </row>
    <row r="23" spans="1:32" x14ac:dyDescent="0.2">
      <c r="A23" s="211" t="s">
        <v>377</v>
      </c>
      <c r="B23" s="212">
        <v>125</v>
      </c>
      <c r="C23" s="211">
        <v>375</v>
      </c>
      <c r="D23" s="213">
        <v>39</v>
      </c>
      <c r="E23" s="213">
        <v>61</v>
      </c>
      <c r="F23" s="214">
        <v>38</v>
      </c>
      <c r="G23" s="211">
        <v>12</v>
      </c>
      <c r="H23" s="213">
        <v>0</v>
      </c>
      <c r="I23" s="214">
        <v>18</v>
      </c>
      <c r="J23" s="211">
        <v>34</v>
      </c>
      <c r="K23" s="214">
        <v>90</v>
      </c>
      <c r="L23" s="211">
        <v>2</v>
      </c>
      <c r="M23" s="214">
        <v>0</v>
      </c>
      <c r="N23" s="215">
        <v>3</v>
      </c>
      <c r="O23" s="214">
        <v>0</v>
      </c>
      <c r="P23" s="216">
        <v>0.16270000000000001</v>
      </c>
      <c r="Q23" s="217">
        <v>0.23230000000000001</v>
      </c>
      <c r="R23" s="218">
        <v>0.3387</v>
      </c>
      <c r="S23" s="217">
        <v>0.57089999999999996</v>
      </c>
      <c r="T23" s="212">
        <v>409</v>
      </c>
      <c r="U23" s="219">
        <v>1</v>
      </c>
      <c r="V23" s="220">
        <v>8.3099999999999993E-2</v>
      </c>
      <c r="W23" s="221">
        <v>0.22</v>
      </c>
      <c r="X23" s="212">
        <v>102</v>
      </c>
      <c r="AE23" s="188"/>
      <c r="AF23" s="188"/>
    </row>
    <row r="24" spans="1:32" customFormat="1" x14ac:dyDescent="0.2">
      <c r="A24" s="211" t="s">
        <v>710</v>
      </c>
      <c r="B24" s="212">
        <v>21</v>
      </c>
      <c r="C24" s="211">
        <v>37</v>
      </c>
      <c r="D24" s="213">
        <v>3</v>
      </c>
      <c r="E24" s="213">
        <v>6</v>
      </c>
      <c r="F24" s="214">
        <v>1</v>
      </c>
      <c r="G24" s="211">
        <v>2</v>
      </c>
      <c r="H24" s="213">
        <v>0</v>
      </c>
      <c r="I24" s="214">
        <v>1</v>
      </c>
      <c r="J24" s="211">
        <v>2</v>
      </c>
      <c r="K24" s="214">
        <v>13</v>
      </c>
      <c r="L24" s="211">
        <v>0</v>
      </c>
      <c r="M24" s="214">
        <v>0</v>
      </c>
      <c r="N24" s="215">
        <v>0</v>
      </c>
      <c r="O24" s="214">
        <v>0</v>
      </c>
      <c r="P24" s="216">
        <v>0.16220000000000001</v>
      </c>
      <c r="Q24" s="217">
        <v>0.2051</v>
      </c>
      <c r="R24" s="218">
        <v>0.29730000000000001</v>
      </c>
      <c r="S24" s="217">
        <v>0.50239999999999996</v>
      </c>
      <c r="T24" s="212">
        <v>39</v>
      </c>
      <c r="U24" s="219">
        <v>0</v>
      </c>
      <c r="V24" s="220">
        <v>5.1299999999999998E-2</v>
      </c>
      <c r="W24" s="221">
        <v>0.33329999999999999</v>
      </c>
      <c r="X24" s="212">
        <v>187</v>
      </c>
      <c r="Y24" s="139"/>
      <c r="Z24" s="1"/>
      <c r="AA24" s="1"/>
      <c r="AB24" s="1"/>
      <c r="AC24" s="1"/>
      <c r="AD24" s="1"/>
    </row>
    <row r="25" spans="1:32" customFormat="1" x14ac:dyDescent="0.2">
      <c r="A25" s="211" t="s">
        <v>711</v>
      </c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>
        <v>114</v>
      </c>
      <c r="Y25" s="1"/>
      <c r="Z25" s="1"/>
      <c r="AA25" s="1"/>
      <c r="AB25" s="1"/>
      <c r="AC25" s="1"/>
      <c r="AD25" s="1"/>
      <c r="AE25" s="1"/>
      <c r="AF25" s="1"/>
    </row>
    <row r="26" spans="1:32" customFormat="1" x14ac:dyDescent="0.2">
      <c r="A26" s="211" t="s">
        <v>713</v>
      </c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>
        <v>179</v>
      </c>
      <c r="Y26" s="139"/>
      <c r="Z26" s="1"/>
      <c r="AA26" s="1"/>
      <c r="AB26" s="1"/>
      <c r="AC26" s="1"/>
      <c r="AD26" s="1"/>
    </row>
    <row r="27" spans="1:32" s="188" customFormat="1" ht="13.5" thickBot="1" x14ac:dyDescent="0.25">
      <c r="A27" s="211" t="s">
        <v>714</v>
      </c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>
        <v>150</v>
      </c>
      <c r="Y27" s="1"/>
      <c r="Z27" s="1"/>
      <c r="AA27" s="1"/>
      <c r="AB27" s="1"/>
      <c r="AC27" s="1"/>
      <c r="AD27" s="1"/>
      <c r="AE27"/>
      <c r="AF27"/>
    </row>
    <row r="28" spans="1:32" customFormat="1" ht="13.5" hidden="1" thickBot="1" x14ac:dyDescent="0.25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Y28" s="139"/>
      <c r="Z28" s="1"/>
      <c r="AA28" s="1"/>
      <c r="AB28" s="1"/>
      <c r="AC28" s="1"/>
      <c r="AD28" s="1"/>
      <c r="AE28" s="1"/>
      <c r="AF28" s="1"/>
    </row>
    <row r="29" spans="1:32" ht="13.5" hidden="1" thickBot="1" x14ac:dyDescent="0.25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  <c r="Y29" s="139"/>
      <c r="Z29" s="188"/>
      <c r="AA29" s="188"/>
      <c r="AB29" s="188"/>
      <c r="AC29" s="188"/>
      <c r="AD29" s="188"/>
    </row>
    <row r="30" spans="1:32" ht="13.5" hidden="1" thickBot="1" x14ac:dyDescent="0.25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  <c r="Y30" s="139"/>
    </row>
    <row r="31" spans="1:32" customFormat="1" ht="13.5" hidden="1" thickBot="1" x14ac:dyDescent="0.25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  <c r="Y31" s="139"/>
    </row>
    <row r="32" spans="1:32" customFormat="1" ht="13.5" hidden="1" thickBot="1" x14ac:dyDescent="0.25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  <c r="Y32" s="139"/>
      <c r="Z32" s="1"/>
      <c r="AA32" s="1"/>
      <c r="AB32" s="1"/>
      <c r="AC32" s="1"/>
      <c r="AD32" s="222"/>
    </row>
    <row r="33" spans="1:32" ht="13.5" hidden="1" thickBot="1" x14ac:dyDescent="0.25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ht="13.5" hidden="1" thickBot="1" x14ac:dyDescent="0.25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5486</v>
      </c>
      <c r="D36" s="250">
        <f t="shared" si="0"/>
        <v>664</v>
      </c>
      <c r="E36" s="250">
        <f t="shared" si="0"/>
        <v>1241</v>
      </c>
      <c r="F36" s="251">
        <f t="shared" si="0"/>
        <v>654</v>
      </c>
      <c r="G36" s="249">
        <f t="shared" si="0"/>
        <v>321</v>
      </c>
      <c r="H36" s="250">
        <f t="shared" si="0"/>
        <v>11</v>
      </c>
      <c r="I36" s="251">
        <f t="shared" si="0"/>
        <v>221</v>
      </c>
      <c r="J36" s="249">
        <f t="shared" si="0"/>
        <v>387</v>
      </c>
      <c r="K36" s="251">
        <f t="shared" si="0"/>
        <v>1401</v>
      </c>
      <c r="L36" s="249">
        <f t="shared" si="0"/>
        <v>103</v>
      </c>
      <c r="M36" s="251">
        <f t="shared" si="0"/>
        <v>23</v>
      </c>
      <c r="N36" s="249">
        <f t="shared" si="0"/>
        <v>80</v>
      </c>
      <c r="O36" s="251">
        <f t="shared" si="0"/>
        <v>61</v>
      </c>
      <c r="P36" s="252">
        <f>IF(C36=0,"",E36/C36)</f>
        <v>0.22621217644914327</v>
      </c>
      <c r="Q36" s="253">
        <f>IF(C36=0,"",(E36+J36+O36)/(C36+J36+O36))</f>
        <v>0.28463094034378161</v>
      </c>
      <c r="R36" s="254">
        <f>IF(C36=0,"",(I36*3+H36*2+G36*1+E36)/C36)</f>
        <v>0.4095880422894641</v>
      </c>
      <c r="S36" s="253">
        <f>Q36+R36</f>
        <v>0.69421898263324566</v>
      </c>
      <c r="T36" s="248">
        <f>SUM(T6:T35)</f>
        <v>5934</v>
      </c>
      <c r="U36" s="255">
        <f>L36/(L36+M36)</f>
        <v>0.81746031746031744</v>
      </c>
      <c r="V36" s="256">
        <f>J36/(C36+J36+O36)</f>
        <v>6.5217391304347824E-2</v>
      </c>
      <c r="W36" s="257">
        <f>K36/(C36+J36+O36)</f>
        <v>0.23609706774519718</v>
      </c>
      <c r="X36" s="258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135" t="s">
        <v>539</v>
      </c>
      <c r="R41" s="135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AC41" s="1"/>
      <c r="AD41" s="1"/>
      <c r="AE41" s="222"/>
    </row>
    <row r="42" spans="1:32" customFormat="1" x14ac:dyDescent="0.2">
      <c r="A42" s="199" t="s">
        <v>429</v>
      </c>
      <c r="B42" s="199">
        <v>28</v>
      </c>
      <c r="C42" s="202">
        <v>0</v>
      </c>
      <c r="D42" s="199">
        <v>0</v>
      </c>
      <c r="E42" s="202">
        <v>0</v>
      </c>
      <c r="F42" s="199">
        <v>3</v>
      </c>
      <c r="G42" s="201">
        <v>1</v>
      </c>
      <c r="H42" s="268">
        <v>19</v>
      </c>
      <c r="I42" s="269">
        <v>0.75</v>
      </c>
      <c r="J42" s="270">
        <v>35.666665999999999</v>
      </c>
      <c r="K42" s="201">
        <v>22</v>
      </c>
      <c r="L42" s="201">
        <v>7</v>
      </c>
      <c r="M42" s="201">
        <v>7</v>
      </c>
      <c r="N42" s="201">
        <v>12</v>
      </c>
      <c r="O42" s="202">
        <v>44</v>
      </c>
      <c r="P42" s="200">
        <v>1</v>
      </c>
      <c r="Q42" s="270">
        <v>1.7664</v>
      </c>
      <c r="R42" s="272">
        <v>0.95330000000000004</v>
      </c>
      <c r="S42" s="273">
        <v>5.5514000000000001</v>
      </c>
      <c r="T42" s="274">
        <v>3.028</v>
      </c>
      <c r="U42" s="274">
        <v>11.1028</v>
      </c>
      <c r="V42" s="275">
        <v>0.25230000000000002</v>
      </c>
      <c r="W42" s="203">
        <v>0</v>
      </c>
      <c r="X42" s="276">
        <v>3.0033340000000002</v>
      </c>
    </row>
    <row r="43" spans="1:32" x14ac:dyDescent="0.2">
      <c r="A43" s="211" t="s">
        <v>717</v>
      </c>
      <c r="B43" s="211">
        <v>38</v>
      </c>
      <c r="C43" s="214">
        <v>0</v>
      </c>
      <c r="D43" s="211">
        <v>0</v>
      </c>
      <c r="E43" s="214">
        <v>0</v>
      </c>
      <c r="F43" s="211">
        <v>6</v>
      </c>
      <c r="G43" s="213">
        <v>1</v>
      </c>
      <c r="H43" s="278">
        <v>3</v>
      </c>
      <c r="I43" s="279">
        <v>0.85709999999999997</v>
      </c>
      <c r="J43" s="280">
        <v>40</v>
      </c>
      <c r="K43" s="213">
        <v>29</v>
      </c>
      <c r="L43" s="213">
        <v>14</v>
      </c>
      <c r="M43" s="213">
        <v>10</v>
      </c>
      <c r="N43" s="213">
        <v>12</v>
      </c>
      <c r="O43" s="214">
        <v>41</v>
      </c>
      <c r="P43" s="212">
        <v>4</v>
      </c>
      <c r="Q43" s="280">
        <v>2.25</v>
      </c>
      <c r="R43" s="282">
        <v>1.0249999999999999</v>
      </c>
      <c r="S43" s="281">
        <v>6.5250000000000004</v>
      </c>
      <c r="T43" s="283">
        <v>2.7</v>
      </c>
      <c r="U43" s="283">
        <v>9.2249999999999996</v>
      </c>
      <c r="V43" s="284">
        <v>0.9</v>
      </c>
      <c r="W43" s="215">
        <v>2</v>
      </c>
      <c r="X43" s="284">
        <v>32.33</v>
      </c>
      <c r="Y43"/>
      <c r="Z43"/>
      <c r="AA43"/>
      <c r="AB43"/>
      <c r="AE43" s="222"/>
      <c r="AF43"/>
    </row>
    <row r="44" spans="1:32" customFormat="1" x14ac:dyDescent="0.2">
      <c r="A44" s="211" t="s">
        <v>1037</v>
      </c>
      <c r="B44" s="211">
        <v>7</v>
      </c>
      <c r="C44" s="214">
        <v>0</v>
      </c>
      <c r="D44" s="211">
        <v>0</v>
      </c>
      <c r="E44" s="214">
        <v>0</v>
      </c>
      <c r="F44" s="211">
        <v>0</v>
      </c>
      <c r="G44" s="213">
        <v>1</v>
      </c>
      <c r="H44" s="278">
        <v>0</v>
      </c>
      <c r="I44" s="279">
        <v>0</v>
      </c>
      <c r="J44" s="280">
        <v>15.333332</v>
      </c>
      <c r="K44" s="213">
        <v>14</v>
      </c>
      <c r="L44" s="213">
        <v>4</v>
      </c>
      <c r="M44" s="213">
        <v>4</v>
      </c>
      <c r="N44" s="213">
        <v>6</v>
      </c>
      <c r="O44" s="214">
        <v>11</v>
      </c>
      <c r="P44" s="212">
        <v>1</v>
      </c>
      <c r="Q44" s="280">
        <v>2.3477999999999999</v>
      </c>
      <c r="R44" s="282">
        <v>1.3043</v>
      </c>
      <c r="S44" s="281">
        <v>8.2173999999999996</v>
      </c>
      <c r="T44" s="283">
        <v>3.5217000000000001</v>
      </c>
      <c r="U44" s="283">
        <v>6.4565000000000001</v>
      </c>
      <c r="V44" s="284">
        <v>0.58699999999999997</v>
      </c>
      <c r="W44" s="215">
        <v>0</v>
      </c>
      <c r="X44" s="284">
        <v>-3.3319999999999999E-3</v>
      </c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211" t="s">
        <v>716</v>
      </c>
      <c r="B45" s="211">
        <v>27</v>
      </c>
      <c r="C45" s="214">
        <v>0</v>
      </c>
      <c r="D45" s="211">
        <v>0</v>
      </c>
      <c r="E45" s="214">
        <v>0</v>
      </c>
      <c r="F45" s="211">
        <v>3</v>
      </c>
      <c r="G45" s="213">
        <v>1</v>
      </c>
      <c r="H45" s="278">
        <v>0</v>
      </c>
      <c r="I45" s="279">
        <v>0.75</v>
      </c>
      <c r="J45" s="280">
        <v>44.666668000000001</v>
      </c>
      <c r="K45" s="213">
        <v>35</v>
      </c>
      <c r="L45" s="213">
        <v>15</v>
      </c>
      <c r="M45" s="213">
        <v>15</v>
      </c>
      <c r="N45" s="213">
        <v>17</v>
      </c>
      <c r="O45" s="214">
        <v>38</v>
      </c>
      <c r="P45" s="212">
        <v>5</v>
      </c>
      <c r="Q45" s="280">
        <v>3.0224000000000002</v>
      </c>
      <c r="R45" s="282">
        <v>1.1641999999999999</v>
      </c>
      <c r="S45" s="281">
        <v>7.0522</v>
      </c>
      <c r="T45" s="283">
        <v>3.4253999999999998</v>
      </c>
      <c r="U45" s="283">
        <v>7.6566999999999998</v>
      </c>
      <c r="V45" s="284">
        <v>1.0075000000000001</v>
      </c>
      <c r="W45" s="215">
        <v>0</v>
      </c>
      <c r="X45" s="284">
        <v>34.663331999999997</v>
      </c>
      <c r="Y45"/>
      <c r="Z45"/>
      <c r="AA45"/>
      <c r="AB45"/>
      <c r="AC45"/>
      <c r="AD45"/>
      <c r="AE45"/>
      <c r="AF45"/>
    </row>
    <row r="46" spans="1:32" x14ac:dyDescent="0.2">
      <c r="A46" s="211" t="s">
        <v>718</v>
      </c>
      <c r="B46" s="211">
        <v>25</v>
      </c>
      <c r="C46" s="214">
        <v>0</v>
      </c>
      <c r="D46" s="211">
        <v>0</v>
      </c>
      <c r="E46" s="214">
        <v>0</v>
      </c>
      <c r="F46" s="211">
        <v>4</v>
      </c>
      <c r="G46" s="213">
        <v>0</v>
      </c>
      <c r="H46" s="278">
        <v>2</v>
      </c>
      <c r="I46" s="279">
        <v>1</v>
      </c>
      <c r="J46" s="280">
        <v>16.666667</v>
      </c>
      <c r="K46" s="213">
        <v>16</v>
      </c>
      <c r="L46" s="213">
        <v>6</v>
      </c>
      <c r="M46" s="213">
        <v>6</v>
      </c>
      <c r="N46" s="213">
        <v>2</v>
      </c>
      <c r="O46" s="214">
        <v>17</v>
      </c>
      <c r="P46" s="212">
        <v>3</v>
      </c>
      <c r="Q46" s="280">
        <v>3.24</v>
      </c>
      <c r="R46" s="282">
        <v>1.08</v>
      </c>
      <c r="S46" s="281">
        <v>8.64</v>
      </c>
      <c r="T46" s="283">
        <v>1.08</v>
      </c>
      <c r="U46" s="283">
        <v>9.18</v>
      </c>
      <c r="V46" s="284">
        <v>1.62</v>
      </c>
      <c r="W46" s="215">
        <v>0</v>
      </c>
      <c r="X46" s="284">
        <v>7.0033329999999996</v>
      </c>
    </row>
    <row r="47" spans="1:32" customFormat="1" x14ac:dyDescent="0.2">
      <c r="A47" s="211" t="s">
        <v>391</v>
      </c>
      <c r="B47" s="211">
        <v>28</v>
      </c>
      <c r="C47" s="214">
        <v>28</v>
      </c>
      <c r="D47" s="211">
        <v>12</v>
      </c>
      <c r="E47" s="214">
        <v>1</v>
      </c>
      <c r="F47" s="211">
        <v>15</v>
      </c>
      <c r="G47" s="213">
        <v>12</v>
      </c>
      <c r="H47" s="278">
        <v>0</v>
      </c>
      <c r="I47" s="279">
        <v>0.55559999999999998</v>
      </c>
      <c r="J47" s="280">
        <v>215.33333400000001</v>
      </c>
      <c r="K47" s="213">
        <v>183</v>
      </c>
      <c r="L47" s="213">
        <v>95</v>
      </c>
      <c r="M47" s="213">
        <v>86</v>
      </c>
      <c r="N47" s="213">
        <v>60</v>
      </c>
      <c r="O47" s="214">
        <v>159</v>
      </c>
      <c r="P47" s="212">
        <v>34</v>
      </c>
      <c r="Q47" s="280">
        <v>3.5943999999999998</v>
      </c>
      <c r="R47" s="282">
        <v>1.1285000000000001</v>
      </c>
      <c r="S47" s="281">
        <v>7.6486000000000001</v>
      </c>
      <c r="T47" s="283">
        <v>2.5076999999999998</v>
      </c>
      <c r="U47" s="283">
        <v>6.6455000000000002</v>
      </c>
      <c r="V47" s="284">
        <v>1.4211</v>
      </c>
      <c r="W47" s="215">
        <v>0</v>
      </c>
      <c r="X47" s="284">
        <v>-50.003334000000002</v>
      </c>
      <c r="AC47" s="1"/>
      <c r="AD47" s="1"/>
      <c r="AE47" s="222"/>
    </row>
    <row r="48" spans="1:32" x14ac:dyDescent="0.2">
      <c r="A48" s="211" t="s">
        <v>1036</v>
      </c>
      <c r="B48" s="211">
        <v>7</v>
      </c>
      <c r="C48" s="214">
        <v>7</v>
      </c>
      <c r="D48" s="211">
        <v>2</v>
      </c>
      <c r="E48" s="214">
        <v>0</v>
      </c>
      <c r="F48" s="211">
        <v>1</v>
      </c>
      <c r="G48" s="213">
        <v>4</v>
      </c>
      <c r="H48" s="278">
        <v>0</v>
      </c>
      <c r="I48" s="279">
        <v>0.2</v>
      </c>
      <c r="J48" s="280">
        <v>50.333333000000003</v>
      </c>
      <c r="K48" s="213">
        <v>41</v>
      </c>
      <c r="L48" s="213">
        <v>22</v>
      </c>
      <c r="M48" s="213">
        <v>22</v>
      </c>
      <c r="N48" s="213">
        <v>25</v>
      </c>
      <c r="O48" s="214">
        <v>46</v>
      </c>
      <c r="P48" s="212">
        <v>8</v>
      </c>
      <c r="Q48" s="280">
        <v>3.9338000000000002</v>
      </c>
      <c r="R48" s="282">
        <v>1.3112999999999999</v>
      </c>
      <c r="S48" s="281">
        <v>7.3311000000000002</v>
      </c>
      <c r="T48" s="283">
        <v>4.4702000000000002</v>
      </c>
      <c r="U48" s="283">
        <v>8.2251999999999992</v>
      </c>
      <c r="V48" s="284">
        <v>1.4305000000000001</v>
      </c>
      <c r="W48" s="215">
        <v>0</v>
      </c>
      <c r="X48" s="284">
        <v>-3.333E-3</v>
      </c>
      <c r="Y48"/>
      <c r="Z48"/>
      <c r="AA48"/>
      <c r="AB48"/>
      <c r="AE48" s="222"/>
      <c r="AF48"/>
    </row>
    <row r="49" spans="1:32" customFormat="1" x14ac:dyDescent="0.2">
      <c r="A49" s="211" t="s">
        <v>446</v>
      </c>
      <c r="B49" s="211">
        <v>33</v>
      </c>
      <c r="C49" s="666">
        <v>33</v>
      </c>
      <c r="D49" s="211">
        <v>11</v>
      </c>
      <c r="E49" s="214">
        <v>2</v>
      </c>
      <c r="F49" s="211">
        <v>12</v>
      </c>
      <c r="G49" s="213">
        <v>13</v>
      </c>
      <c r="H49" s="278">
        <v>0</v>
      </c>
      <c r="I49" s="279">
        <v>0.48</v>
      </c>
      <c r="J49" s="280">
        <v>246.33333400000001</v>
      </c>
      <c r="K49" s="213">
        <v>218</v>
      </c>
      <c r="L49" s="213">
        <v>117</v>
      </c>
      <c r="M49" s="213">
        <v>112</v>
      </c>
      <c r="N49" s="213">
        <v>89</v>
      </c>
      <c r="O49" s="214">
        <v>296</v>
      </c>
      <c r="P49" s="212">
        <v>35</v>
      </c>
      <c r="Q49" s="280">
        <v>4.0919999999999996</v>
      </c>
      <c r="R49" s="282">
        <v>1.2463</v>
      </c>
      <c r="S49" s="281">
        <v>7.9648000000000003</v>
      </c>
      <c r="T49" s="283">
        <v>3.2517</v>
      </c>
      <c r="U49" s="283">
        <v>10.8146</v>
      </c>
      <c r="V49" s="284">
        <v>1.2787999999999999</v>
      </c>
      <c r="W49" s="215">
        <v>0</v>
      </c>
      <c r="X49" s="284">
        <v>-57.003334000000002</v>
      </c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211" t="s">
        <v>451</v>
      </c>
      <c r="B50" s="211">
        <v>29</v>
      </c>
      <c r="C50" s="214">
        <v>29</v>
      </c>
      <c r="D50" s="211">
        <v>13</v>
      </c>
      <c r="E50" s="214">
        <v>0</v>
      </c>
      <c r="F50" s="211">
        <v>12</v>
      </c>
      <c r="G50" s="213">
        <v>11</v>
      </c>
      <c r="H50" s="278">
        <v>0</v>
      </c>
      <c r="I50" s="279">
        <v>0.52170000000000005</v>
      </c>
      <c r="J50" s="280">
        <v>219.33333400000001</v>
      </c>
      <c r="K50" s="213">
        <v>210</v>
      </c>
      <c r="L50" s="213">
        <v>105</v>
      </c>
      <c r="M50" s="213">
        <v>103</v>
      </c>
      <c r="N50" s="213">
        <v>61</v>
      </c>
      <c r="O50" s="214">
        <v>179</v>
      </c>
      <c r="P50" s="212">
        <v>35</v>
      </c>
      <c r="Q50" s="280">
        <v>4.2263999999999999</v>
      </c>
      <c r="R50" s="282">
        <v>1.2356</v>
      </c>
      <c r="S50" s="281">
        <v>8.6170000000000009</v>
      </c>
      <c r="T50" s="283">
        <v>2.5030000000000001</v>
      </c>
      <c r="U50" s="283">
        <v>7.3449999999999998</v>
      </c>
      <c r="V50" s="284">
        <v>1.4361999999999999</v>
      </c>
      <c r="W50" s="215">
        <v>0</v>
      </c>
      <c r="X50" s="284">
        <v>-52.663333999999999</v>
      </c>
    </row>
    <row r="51" spans="1:32" customFormat="1" x14ac:dyDescent="0.2">
      <c r="A51" s="211" t="s">
        <v>719</v>
      </c>
      <c r="B51" s="211">
        <v>33</v>
      </c>
      <c r="C51" s="214">
        <v>0</v>
      </c>
      <c r="D51" s="211">
        <v>0</v>
      </c>
      <c r="E51" s="214">
        <v>0</v>
      </c>
      <c r="F51" s="211">
        <v>2</v>
      </c>
      <c r="G51" s="213">
        <v>2</v>
      </c>
      <c r="H51" s="278">
        <v>0</v>
      </c>
      <c r="I51" s="279">
        <v>0.5</v>
      </c>
      <c r="J51" s="280">
        <v>40.666665000000002</v>
      </c>
      <c r="K51" s="213">
        <v>47</v>
      </c>
      <c r="L51" s="213">
        <v>22</v>
      </c>
      <c r="M51" s="213">
        <v>20</v>
      </c>
      <c r="N51" s="213">
        <v>8</v>
      </c>
      <c r="O51" s="214">
        <v>28</v>
      </c>
      <c r="P51" s="212">
        <v>8</v>
      </c>
      <c r="Q51" s="280">
        <v>4.4261999999999997</v>
      </c>
      <c r="R51" s="282">
        <v>1.3525</v>
      </c>
      <c r="S51" s="281">
        <v>10.4016</v>
      </c>
      <c r="T51" s="283">
        <v>1.7705</v>
      </c>
      <c r="U51" s="283">
        <v>6.1966999999999999</v>
      </c>
      <c r="V51" s="284">
        <v>1.7705</v>
      </c>
      <c r="W51" s="215">
        <v>0</v>
      </c>
      <c r="X51" s="284">
        <v>30.003335</v>
      </c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211" t="s">
        <v>725</v>
      </c>
      <c r="B52" s="211">
        <v>16</v>
      </c>
      <c r="C52" s="214">
        <v>16</v>
      </c>
      <c r="D52" s="211">
        <v>5</v>
      </c>
      <c r="E52" s="214">
        <v>0</v>
      </c>
      <c r="F52" s="211">
        <v>8</v>
      </c>
      <c r="G52" s="213">
        <v>6</v>
      </c>
      <c r="H52" s="278">
        <v>0</v>
      </c>
      <c r="I52" s="279">
        <v>0.57140000000000002</v>
      </c>
      <c r="J52" s="280">
        <v>120</v>
      </c>
      <c r="K52" s="213">
        <v>103</v>
      </c>
      <c r="L52" s="213">
        <v>62</v>
      </c>
      <c r="M52" s="213">
        <v>60</v>
      </c>
      <c r="N52" s="213">
        <v>42</v>
      </c>
      <c r="O52" s="214">
        <v>113</v>
      </c>
      <c r="P52" s="212">
        <v>19</v>
      </c>
      <c r="Q52" s="280">
        <v>4.5</v>
      </c>
      <c r="R52" s="282">
        <v>1.2082999999999999</v>
      </c>
      <c r="S52" s="281">
        <v>7.7249999999999996</v>
      </c>
      <c r="T52" s="283">
        <v>3.15</v>
      </c>
      <c r="U52" s="283">
        <v>8.4749999999999996</v>
      </c>
      <c r="V52" s="284">
        <v>1.425</v>
      </c>
      <c r="W52" s="215">
        <v>0</v>
      </c>
      <c r="X52" s="284">
        <v>-38.33</v>
      </c>
      <c r="Y52"/>
      <c r="Z52"/>
      <c r="AA52"/>
      <c r="AB52"/>
      <c r="AC52"/>
      <c r="AD52"/>
      <c r="AE52"/>
      <c r="AF52"/>
    </row>
    <row r="53" spans="1:32" customFormat="1" x14ac:dyDescent="0.2">
      <c r="A53" s="211" t="s">
        <v>721</v>
      </c>
      <c r="B53" s="211">
        <v>15</v>
      </c>
      <c r="C53" s="214">
        <v>15</v>
      </c>
      <c r="D53" s="211">
        <v>1</v>
      </c>
      <c r="E53" s="214">
        <v>0</v>
      </c>
      <c r="F53" s="211">
        <v>3</v>
      </c>
      <c r="G53" s="213">
        <v>6</v>
      </c>
      <c r="H53" s="278">
        <v>0</v>
      </c>
      <c r="I53" s="279">
        <v>0.33329999999999999</v>
      </c>
      <c r="J53" s="280">
        <v>84.666667000000004</v>
      </c>
      <c r="K53" s="213">
        <v>81</v>
      </c>
      <c r="L53" s="213">
        <v>48</v>
      </c>
      <c r="M53" s="213">
        <v>47</v>
      </c>
      <c r="N53" s="213">
        <v>27</v>
      </c>
      <c r="O53" s="214">
        <v>79</v>
      </c>
      <c r="P53" s="212">
        <v>14</v>
      </c>
      <c r="Q53" s="280">
        <v>4.9961000000000002</v>
      </c>
      <c r="R53" s="282">
        <v>1.2756000000000001</v>
      </c>
      <c r="S53" s="281">
        <v>8.6102000000000007</v>
      </c>
      <c r="T53" s="283">
        <v>2.8700999999999999</v>
      </c>
      <c r="U53" s="283">
        <v>8.3976000000000006</v>
      </c>
      <c r="V53" s="284">
        <v>1.4882</v>
      </c>
      <c r="W53" s="215">
        <v>14</v>
      </c>
      <c r="X53" s="284">
        <v>67.003332999999998</v>
      </c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211" t="s">
        <v>722</v>
      </c>
      <c r="B54" s="211">
        <v>14</v>
      </c>
      <c r="C54" s="214">
        <v>14</v>
      </c>
      <c r="D54" s="211">
        <v>3</v>
      </c>
      <c r="E54" s="214">
        <v>0</v>
      </c>
      <c r="F54" s="211">
        <v>5</v>
      </c>
      <c r="G54" s="213">
        <v>5</v>
      </c>
      <c r="H54" s="278">
        <v>0</v>
      </c>
      <c r="I54" s="279">
        <v>0.5</v>
      </c>
      <c r="J54" s="280">
        <v>92.000000999999997</v>
      </c>
      <c r="K54" s="213">
        <v>96</v>
      </c>
      <c r="L54" s="213">
        <v>53</v>
      </c>
      <c r="M54" s="213">
        <v>53</v>
      </c>
      <c r="N54" s="213">
        <v>23</v>
      </c>
      <c r="O54" s="214">
        <v>92</v>
      </c>
      <c r="P54" s="212">
        <v>17</v>
      </c>
      <c r="Q54" s="280">
        <v>5.1848000000000001</v>
      </c>
      <c r="R54" s="282">
        <v>1.2935000000000001</v>
      </c>
      <c r="S54" s="281">
        <v>9.3912999999999993</v>
      </c>
      <c r="T54" s="283">
        <v>2.25</v>
      </c>
      <c r="U54" s="283">
        <v>9</v>
      </c>
      <c r="V54" s="284">
        <v>1.663</v>
      </c>
      <c r="W54" s="215">
        <v>17</v>
      </c>
      <c r="X54" s="284">
        <v>67.999999000000003</v>
      </c>
      <c r="Y54"/>
      <c r="Z54"/>
      <c r="AA54"/>
      <c r="AB54"/>
      <c r="AC54"/>
      <c r="AD54"/>
      <c r="AE54"/>
      <c r="AF54"/>
    </row>
    <row r="55" spans="1:32" customFormat="1" x14ac:dyDescent="0.2">
      <c r="A55" s="211" t="s">
        <v>720</v>
      </c>
      <c r="B55" s="211">
        <v>24</v>
      </c>
      <c r="C55" s="214">
        <v>0</v>
      </c>
      <c r="D55" s="211">
        <v>0</v>
      </c>
      <c r="E55" s="214">
        <v>0</v>
      </c>
      <c r="F55" s="211">
        <v>1</v>
      </c>
      <c r="G55" s="213">
        <v>1</v>
      </c>
      <c r="H55" s="278">
        <v>0</v>
      </c>
      <c r="I55" s="279">
        <v>0.5</v>
      </c>
      <c r="J55" s="280">
        <v>30.999998999999999</v>
      </c>
      <c r="K55" s="213">
        <v>35</v>
      </c>
      <c r="L55" s="213">
        <v>19</v>
      </c>
      <c r="M55" s="213">
        <v>18</v>
      </c>
      <c r="N55" s="213">
        <v>12</v>
      </c>
      <c r="O55" s="214">
        <v>34</v>
      </c>
      <c r="P55" s="212">
        <v>6</v>
      </c>
      <c r="Q55" s="280">
        <v>5.2257999999999996</v>
      </c>
      <c r="R55" s="282">
        <v>1.5161</v>
      </c>
      <c r="S55" s="281">
        <v>10.161300000000001</v>
      </c>
      <c r="T55" s="283">
        <v>3.4839000000000002</v>
      </c>
      <c r="U55" s="283">
        <v>9.8710000000000004</v>
      </c>
      <c r="V55" s="284">
        <v>1.7419</v>
      </c>
      <c r="W55" s="215">
        <v>0</v>
      </c>
      <c r="X55" s="284">
        <v>35.670000999999999</v>
      </c>
      <c r="Y55" s="1"/>
      <c r="Z55" s="1"/>
      <c r="AA55" s="1"/>
      <c r="AB55" s="1"/>
      <c r="AC55" s="1"/>
      <c r="AD55" s="1"/>
      <c r="AE55" s="1"/>
      <c r="AF55" s="1"/>
    </row>
    <row r="56" spans="1:32" customFormat="1" x14ac:dyDescent="0.2">
      <c r="A56" s="211" t="s">
        <v>447</v>
      </c>
      <c r="B56" s="211">
        <v>18</v>
      </c>
      <c r="C56" s="214">
        <v>18</v>
      </c>
      <c r="D56" s="211">
        <v>7</v>
      </c>
      <c r="E56" s="214">
        <v>0</v>
      </c>
      <c r="F56" s="211">
        <v>5</v>
      </c>
      <c r="G56" s="213">
        <v>9</v>
      </c>
      <c r="H56" s="278">
        <v>0</v>
      </c>
      <c r="I56" s="279">
        <v>0.35709999999999997</v>
      </c>
      <c r="J56" s="280">
        <v>131.66666599999999</v>
      </c>
      <c r="K56" s="213">
        <v>140</v>
      </c>
      <c r="L56" s="213">
        <v>79</v>
      </c>
      <c r="M56" s="213">
        <v>77</v>
      </c>
      <c r="N56" s="213">
        <v>44</v>
      </c>
      <c r="O56" s="214">
        <v>105</v>
      </c>
      <c r="P56" s="212">
        <v>23</v>
      </c>
      <c r="Q56" s="280">
        <v>5.2633000000000001</v>
      </c>
      <c r="R56" s="282">
        <v>1.3975</v>
      </c>
      <c r="S56" s="281">
        <v>9.5695999999999994</v>
      </c>
      <c r="T56" s="283">
        <v>3.0076000000000001</v>
      </c>
      <c r="U56" s="283">
        <v>7.1772</v>
      </c>
      <c r="V56" s="284">
        <v>1.5722</v>
      </c>
      <c r="W56" s="215">
        <v>0</v>
      </c>
      <c r="X56" s="284">
        <v>-31.666665999999999</v>
      </c>
      <c r="AC56" s="1"/>
      <c r="AD56" s="1"/>
      <c r="AE56" s="222"/>
    </row>
    <row r="57" spans="1:32" customFormat="1" x14ac:dyDescent="0.2">
      <c r="A57" s="211" t="s">
        <v>425</v>
      </c>
      <c r="B57" s="211">
        <v>30</v>
      </c>
      <c r="C57" s="214">
        <v>0</v>
      </c>
      <c r="D57" s="211">
        <v>0</v>
      </c>
      <c r="E57" s="214">
        <v>0</v>
      </c>
      <c r="F57" s="211">
        <v>3</v>
      </c>
      <c r="G57" s="213">
        <v>3</v>
      </c>
      <c r="H57" s="278">
        <v>18</v>
      </c>
      <c r="I57" s="279">
        <v>0.5</v>
      </c>
      <c r="J57" s="280">
        <v>30</v>
      </c>
      <c r="K57" s="213">
        <v>26</v>
      </c>
      <c r="L57" s="213">
        <v>20</v>
      </c>
      <c r="M57" s="213">
        <v>19</v>
      </c>
      <c r="N57" s="213">
        <v>13</v>
      </c>
      <c r="O57" s="214">
        <v>25</v>
      </c>
      <c r="P57" s="212">
        <v>6</v>
      </c>
      <c r="Q57" s="280">
        <v>5.7</v>
      </c>
      <c r="R57" s="282">
        <v>1.3</v>
      </c>
      <c r="S57" s="281">
        <v>7.8</v>
      </c>
      <c r="T57" s="283">
        <v>3.9</v>
      </c>
      <c r="U57" s="283">
        <v>7.5</v>
      </c>
      <c r="V57" s="284">
        <v>1.8</v>
      </c>
      <c r="W57" s="215">
        <v>1</v>
      </c>
      <c r="X57" s="284">
        <v>4.67</v>
      </c>
      <c r="Y57" s="1"/>
      <c r="Z57" s="1"/>
      <c r="AA57" s="1"/>
      <c r="AB57" s="1"/>
      <c r="AC57" s="1"/>
      <c r="AD57" s="1"/>
      <c r="AE57" s="1"/>
      <c r="AF57" s="1"/>
    </row>
    <row r="58" spans="1:32" customFormat="1" x14ac:dyDescent="0.2">
      <c r="A58" s="211" t="s">
        <v>657</v>
      </c>
      <c r="B58" s="211">
        <v>16</v>
      </c>
      <c r="C58" s="214">
        <v>0</v>
      </c>
      <c r="D58" s="211">
        <v>0</v>
      </c>
      <c r="E58" s="214">
        <v>0</v>
      </c>
      <c r="F58" s="211">
        <v>0</v>
      </c>
      <c r="G58" s="213">
        <v>2</v>
      </c>
      <c r="H58" s="278">
        <v>0</v>
      </c>
      <c r="I58" s="279">
        <v>0</v>
      </c>
      <c r="J58" s="280">
        <v>14</v>
      </c>
      <c r="K58" s="213">
        <v>17</v>
      </c>
      <c r="L58" s="213">
        <v>9</v>
      </c>
      <c r="M58" s="213">
        <v>9</v>
      </c>
      <c r="N58" s="213">
        <v>2</v>
      </c>
      <c r="O58" s="214">
        <v>16</v>
      </c>
      <c r="P58" s="212">
        <v>4</v>
      </c>
      <c r="Q58" s="280">
        <v>5.7857000000000003</v>
      </c>
      <c r="R58" s="282">
        <v>1.3571</v>
      </c>
      <c r="S58" s="281">
        <v>10.928599999999999</v>
      </c>
      <c r="T58" s="283">
        <v>1.2857000000000001</v>
      </c>
      <c r="U58" s="283">
        <v>10.2857</v>
      </c>
      <c r="V58" s="284">
        <v>2.5714000000000001</v>
      </c>
      <c r="W58" s="215">
        <v>0</v>
      </c>
      <c r="X58" s="284">
        <v>4</v>
      </c>
      <c r="AC58" s="1"/>
      <c r="AD58" s="222"/>
    </row>
    <row r="59" spans="1:32" x14ac:dyDescent="0.2">
      <c r="A59" s="211" t="s">
        <v>723</v>
      </c>
      <c r="B59" s="211">
        <v>11</v>
      </c>
      <c r="C59" s="214">
        <v>2</v>
      </c>
      <c r="D59" s="211">
        <v>0</v>
      </c>
      <c r="E59" s="214">
        <v>0</v>
      </c>
      <c r="F59" s="211">
        <v>0</v>
      </c>
      <c r="G59" s="213">
        <v>1</v>
      </c>
      <c r="H59" s="278">
        <v>0</v>
      </c>
      <c r="I59" s="279">
        <v>0</v>
      </c>
      <c r="J59" s="280">
        <v>26</v>
      </c>
      <c r="K59" s="213">
        <v>36</v>
      </c>
      <c r="L59" s="213">
        <v>20</v>
      </c>
      <c r="M59" s="213">
        <v>20</v>
      </c>
      <c r="N59" s="213">
        <v>15</v>
      </c>
      <c r="O59" s="214">
        <v>23</v>
      </c>
      <c r="P59" s="212">
        <v>6</v>
      </c>
      <c r="Q59" s="280">
        <v>6.9230999999999998</v>
      </c>
      <c r="R59" s="282">
        <v>1.9615</v>
      </c>
      <c r="S59" s="281">
        <v>12.461499999999999</v>
      </c>
      <c r="T59" s="283">
        <v>5.1923000000000004</v>
      </c>
      <c r="U59" s="283">
        <v>7.9615</v>
      </c>
      <c r="V59" s="284">
        <v>2.0769000000000002</v>
      </c>
      <c r="W59" s="215">
        <v>10</v>
      </c>
      <c r="X59" s="284">
        <v>41.67</v>
      </c>
      <c r="Y59"/>
      <c r="Z59"/>
      <c r="AA59"/>
      <c r="AB59"/>
      <c r="AE59" s="222"/>
      <c r="AF59"/>
    </row>
    <row r="60" spans="1:32" customFormat="1" x14ac:dyDescent="0.2">
      <c r="A60" s="211" t="s">
        <v>724</v>
      </c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0"/>
      <c r="R60" s="282"/>
      <c r="S60" s="281"/>
      <c r="T60" s="283"/>
      <c r="U60" s="283"/>
      <c r="V60" s="284"/>
      <c r="W60" s="215">
        <v>31</v>
      </c>
      <c r="X60" s="284">
        <v>171.67</v>
      </c>
      <c r="AC60" s="1"/>
      <c r="AD60" s="1"/>
      <c r="AE60" s="222"/>
    </row>
    <row r="61" spans="1:32" customFormat="1" x14ac:dyDescent="0.2">
      <c r="A61" s="211" t="s">
        <v>688</v>
      </c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0"/>
      <c r="R61" s="282"/>
      <c r="S61" s="281"/>
      <c r="T61" s="283"/>
      <c r="U61" s="283"/>
      <c r="V61" s="284"/>
      <c r="W61" s="215">
        <v>2</v>
      </c>
      <c r="X61" s="284">
        <v>21.33</v>
      </c>
      <c r="AC61" s="1"/>
      <c r="AD61" s="1"/>
      <c r="AE61" s="222"/>
    </row>
    <row r="62" spans="1:32" x14ac:dyDescent="0.2">
      <c r="A62" s="211" t="s">
        <v>727</v>
      </c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0"/>
      <c r="R62" s="282"/>
      <c r="S62" s="281"/>
      <c r="T62" s="283"/>
      <c r="U62" s="283"/>
      <c r="V62" s="284"/>
      <c r="W62" s="215">
        <v>17</v>
      </c>
      <c r="X62" s="284">
        <v>88.33</v>
      </c>
    </row>
    <row r="63" spans="1:32" customFormat="1" hidden="1" x14ac:dyDescent="0.2">
      <c r="A63" s="223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0"/>
      <c r="R63" s="282"/>
      <c r="S63" s="281"/>
      <c r="T63" s="283"/>
      <c r="U63" s="283"/>
      <c r="V63" s="284"/>
      <c r="W63" s="215"/>
      <c r="X63" s="284"/>
    </row>
    <row r="64" spans="1:32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0"/>
      <c r="R64" s="282"/>
      <c r="S64" s="281"/>
      <c r="T64" s="283"/>
      <c r="U64" s="283"/>
      <c r="V64" s="284"/>
      <c r="W64" s="215"/>
      <c r="X64" s="284"/>
      <c r="AC64" s="1"/>
      <c r="AD64" s="1"/>
      <c r="AE64" s="222"/>
    </row>
    <row r="65" spans="1:31" customFormat="1" ht="13.5" thickBot="1" x14ac:dyDescent="0.25">
      <c r="A65" s="312" t="s">
        <v>558</v>
      </c>
      <c r="B65" s="313"/>
      <c r="C65" s="314"/>
      <c r="D65" s="313"/>
      <c r="E65" s="314">
        <v>2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9"/>
      <c r="R65" s="323"/>
      <c r="S65" s="298"/>
      <c r="T65" s="299"/>
      <c r="U65" s="299"/>
      <c r="V65" s="300"/>
      <c r="W65" s="324"/>
      <c r="X65" s="325"/>
      <c r="AC65" s="1"/>
      <c r="AD65" s="1"/>
      <c r="AE65" s="222"/>
    </row>
    <row r="66" spans="1:31" customFormat="1" ht="13.5" thickBot="1" x14ac:dyDescent="0.25">
      <c r="A66" s="248" t="s">
        <v>529</v>
      </c>
      <c r="B66" s="249">
        <f t="shared" ref="B66:P66" si="1">SUM(B42:B65)</f>
        <v>399</v>
      </c>
      <c r="C66" s="251">
        <f t="shared" si="1"/>
        <v>162</v>
      </c>
      <c r="D66" s="249">
        <f t="shared" si="1"/>
        <v>54</v>
      </c>
      <c r="E66" s="251">
        <f t="shared" si="1"/>
        <v>5</v>
      </c>
      <c r="F66" s="249">
        <f t="shared" si="1"/>
        <v>83</v>
      </c>
      <c r="G66" s="250">
        <f t="shared" si="1"/>
        <v>79</v>
      </c>
      <c r="H66" s="302">
        <f t="shared" si="1"/>
        <v>42</v>
      </c>
      <c r="I66" s="303">
        <f>F66/(F66+G66)</f>
        <v>0.51234567901234573</v>
      </c>
      <c r="J66" s="304">
        <f t="shared" si="1"/>
        <v>1453.6666659999999</v>
      </c>
      <c r="K66" s="250">
        <f t="shared" si="1"/>
        <v>1349</v>
      </c>
      <c r="L66" s="250">
        <f t="shared" si="1"/>
        <v>717</v>
      </c>
      <c r="M66" s="250">
        <f t="shared" si="1"/>
        <v>688</v>
      </c>
      <c r="N66" s="250">
        <f t="shared" si="1"/>
        <v>470</v>
      </c>
      <c r="O66" s="251">
        <f t="shared" si="1"/>
        <v>1346</v>
      </c>
      <c r="P66" s="305">
        <f t="shared" si="1"/>
        <v>229</v>
      </c>
      <c r="Q66" s="304">
        <f>IF(J66=0,"",M66*9/J66)</f>
        <v>4.2595734942717609</v>
      </c>
      <c r="R66" s="307">
        <f>(N66+K66)/J66</f>
        <v>1.2513185055039298</v>
      </c>
      <c r="S66" s="304">
        <f>K66*9/J66</f>
        <v>8.3519834938555313</v>
      </c>
      <c r="T66" s="308">
        <f>N66*9/J66</f>
        <v>2.9098830556798365</v>
      </c>
      <c r="U66" s="308">
        <f>O66*9/J66</f>
        <v>8.3334097722235327</v>
      </c>
      <c r="V66" s="309">
        <f>P66*9/J66</f>
        <v>1.4177940845759205</v>
      </c>
      <c r="W66" s="310"/>
      <c r="X66" s="310"/>
      <c r="Z66" s="1"/>
      <c r="AA66" s="1"/>
      <c r="AB66" s="1"/>
      <c r="AC66" s="1"/>
      <c r="AD66" s="222"/>
    </row>
    <row r="68" spans="1:31" x14ac:dyDescent="0.2">
      <c r="A68" s="137" t="s">
        <v>1022</v>
      </c>
    </row>
    <row r="69" spans="1:31" x14ac:dyDescent="0.2">
      <c r="A69" s="137" t="s">
        <v>1825</v>
      </c>
    </row>
    <row r="70" spans="1:31" x14ac:dyDescent="0.2">
      <c r="A70" s="137"/>
    </row>
    <row r="71" spans="1:31" x14ac:dyDescent="0.2">
      <c r="A71" s="137"/>
    </row>
    <row r="72" spans="1:31" x14ac:dyDescent="0.2">
      <c r="A72" s="137"/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8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A734-218E-4E6D-AA08-66343CFFC91B}">
  <sheetPr>
    <pageSetUpPr fitToPage="1"/>
  </sheetPr>
  <dimension ref="A1:AF70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7.710937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bestFit="1" customWidth="1"/>
    <col min="7" max="7" width="4" style="1" customWidth="1"/>
    <col min="8" max="8" width="3.28515625" style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32" ht="30" x14ac:dyDescent="0.4">
      <c r="A1" s="659" t="s">
        <v>2002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ht="13.5" thickBot="1" x14ac:dyDescent="0.25">
      <c r="A4" s="311" t="s">
        <v>728</v>
      </c>
      <c r="B4" s="326" t="s">
        <v>2001</v>
      </c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x14ac:dyDescent="0.2">
      <c r="A6" s="199" t="s">
        <v>360</v>
      </c>
      <c r="B6" s="200">
        <v>125</v>
      </c>
      <c r="C6" s="199">
        <v>389</v>
      </c>
      <c r="D6" s="201">
        <v>60</v>
      </c>
      <c r="E6" s="201">
        <v>111</v>
      </c>
      <c r="F6" s="202">
        <v>68</v>
      </c>
      <c r="G6" s="199">
        <v>23</v>
      </c>
      <c r="H6" s="201">
        <v>2</v>
      </c>
      <c r="I6" s="202">
        <v>25</v>
      </c>
      <c r="J6" s="199">
        <v>27</v>
      </c>
      <c r="K6" s="202">
        <v>111</v>
      </c>
      <c r="L6" s="199">
        <v>11</v>
      </c>
      <c r="M6" s="202">
        <v>5</v>
      </c>
      <c r="N6" s="203">
        <v>9</v>
      </c>
      <c r="O6" s="202">
        <v>4</v>
      </c>
      <c r="P6" s="204">
        <v>0.2853</v>
      </c>
      <c r="Q6" s="205">
        <v>0.33810000000000001</v>
      </c>
      <c r="R6" s="206">
        <v>0.54759999999999998</v>
      </c>
      <c r="S6" s="205">
        <v>0.88570000000000004</v>
      </c>
      <c r="T6" s="200">
        <v>420</v>
      </c>
      <c r="U6" s="207">
        <v>0.6875</v>
      </c>
      <c r="V6" s="208">
        <v>6.4299999999999996E-2</v>
      </c>
      <c r="W6" s="209">
        <v>0.26429999999999998</v>
      </c>
      <c r="X6" s="210">
        <v>9</v>
      </c>
      <c r="AD6" s="222"/>
    </row>
    <row r="7" spans="1:32" x14ac:dyDescent="0.2">
      <c r="A7" s="211" t="s">
        <v>349</v>
      </c>
      <c r="B7" s="212">
        <v>141</v>
      </c>
      <c r="C7" s="211">
        <v>489</v>
      </c>
      <c r="D7" s="213">
        <v>63</v>
      </c>
      <c r="E7" s="213">
        <v>118</v>
      </c>
      <c r="F7" s="214">
        <v>34</v>
      </c>
      <c r="G7" s="211">
        <v>22</v>
      </c>
      <c r="H7" s="213">
        <v>0</v>
      </c>
      <c r="I7" s="214">
        <v>15</v>
      </c>
      <c r="J7" s="211">
        <v>42</v>
      </c>
      <c r="K7" s="214">
        <v>91</v>
      </c>
      <c r="L7" s="211">
        <v>32</v>
      </c>
      <c r="M7" s="214">
        <v>0</v>
      </c>
      <c r="N7" s="215">
        <v>3</v>
      </c>
      <c r="O7" s="214">
        <v>1</v>
      </c>
      <c r="P7" s="216">
        <v>0.24129999999999999</v>
      </c>
      <c r="Q7" s="217">
        <v>0.30259999999999998</v>
      </c>
      <c r="R7" s="218">
        <v>0.37830000000000003</v>
      </c>
      <c r="S7" s="217">
        <v>0.68100000000000005</v>
      </c>
      <c r="T7" s="212">
        <v>532</v>
      </c>
      <c r="U7" s="669">
        <v>1</v>
      </c>
      <c r="V7" s="220">
        <v>7.8899999999999998E-2</v>
      </c>
      <c r="W7" s="221">
        <v>0.1711</v>
      </c>
      <c r="X7" s="212">
        <v>30</v>
      </c>
      <c r="AA7"/>
      <c r="AB7"/>
      <c r="AC7"/>
      <c r="AD7"/>
    </row>
    <row r="8" spans="1:32" x14ac:dyDescent="0.2">
      <c r="A8" s="211" t="s">
        <v>733</v>
      </c>
      <c r="B8" s="212">
        <v>152</v>
      </c>
      <c r="C8" s="211">
        <v>440</v>
      </c>
      <c r="D8" s="213">
        <v>52</v>
      </c>
      <c r="E8" s="213">
        <v>105</v>
      </c>
      <c r="F8" s="214">
        <v>47</v>
      </c>
      <c r="G8" s="211">
        <v>13</v>
      </c>
      <c r="H8" s="213">
        <v>1</v>
      </c>
      <c r="I8" s="214">
        <v>17</v>
      </c>
      <c r="J8" s="211">
        <v>25</v>
      </c>
      <c r="K8" s="214">
        <v>116</v>
      </c>
      <c r="L8" s="211">
        <v>8</v>
      </c>
      <c r="M8" s="214">
        <v>2</v>
      </c>
      <c r="N8" s="215">
        <v>2</v>
      </c>
      <c r="O8" s="214">
        <v>3</v>
      </c>
      <c r="P8" s="216">
        <v>0.23860000000000001</v>
      </c>
      <c r="Q8" s="217">
        <v>0.28420000000000001</v>
      </c>
      <c r="R8" s="218">
        <v>0.3886</v>
      </c>
      <c r="S8" s="217">
        <v>0.67279999999999995</v>
      </c>
      <c r="T8" s="212">
        <v>468</v>
      </c>
      <c r="U8" s="219">
        <v>0.8</v>
      </c>
      <c r="V8" s="220">
        <v>5.3400000000000003E-2</v>
      </c>
      <c r="W8" s="221">
        <v>0.24790000000000001</v>
      </c>
      <c r="X8" s="212">
        <v>0</v>
      </c>
      <c r="AE8"/>
      <c r="AF8"/>
    </row>
    <row r="9" spans="1:32" customFormat="1" x14ac:dyDescent="0.2">
      <c r="A9" s="211" t="s">
        <v>326</v>
      </c>
      <c r="B9" s="212">
        <v>151</v>
      </c>
      <c r="C9" s="211">
        <v>517</v>
      </c>
      <c r="D9" s="213">
        <v>51</v>
      </c>
      <c r="E9" s="213">
        <v>117</v>
      </c>
      <c r="F9" s="214">
        <v>73</v>
      </c>
      <c r="G9" s="211">
        <v>30</v>
      </c>
      <c r="H9" s="213">
        <v>2</v>
      </c>
      <c r="I9" s="214">
        <v>17</v>
      </c>
      <c r="J9" s="211">
        <v>34</v>
      </c>
      <c r="K9" s="214">
        <v>121</v>
      </c>
      <c r="L9" s="211">
        <v>22</v>
      </c>
      <c r="M9" s="214">
        <v>3</v>
      </c>
      <c r="N9" s="215">
        <v>6</v>
      </c>
      <c r="O9" s="214">
        <v>0</v>
      </c>
      <c r="P9" s="216">
        <v>0.2263</v>
      </c>
      <c r="Q9" s="217">
        <v>0.27400000000000002</v>
      </c>
      <c r="R9" s="218">
        <v>0.39069999999999999</v>
      </c>
      <c r="S9" s="217">
        <v>0.66479999999999995</v>
      </c>
      <c r="T9" s="212">
        <v>551</v>
      </c>
      <c r="U9" s="219">
        <v>0.88</v>
      </c>
      <c r="V9" s="220">
        <v>6.1699999999999998E-2</v>
      </c>
      <c r="W9" s="221">
        <v>0.21959999999999999</v>
      </c>
      <c r="X9" s="212">
        <v>37</v>
      </c>
      <c r="Y9" s="1"/>
      <c r="Z9" s="1"/>
      <c r="AA9" s="1"/>
      <c r="AB9" s="1"/>
      <c r="AC9" s="1"/>
      <c r="AD9" s="1"/>
      <c r="AE9" s="1"/>
      <c r="AF9" s="1"/>
    </row>
    <row r="10" spans="1:32" customFormat="1" x14ac:dyDescent="0.2">
      <c r="A10" s="211" t="s">
        <v>730</v>
      </c>
      <c r="B10" s="212">
        <v>113</v>
      </c>
      <c r="C10" s="211">
        <v>368</v>
      </c>
      <c r="D10" s="213">
        <v>32</v>
      </c>
      <c r="E10" s="213">
        <v>82</v>
      </c>
      <c r="F10" s="214">
        <v>27</v>
      </c>
      <c r="G10" s="211">
        <v>20</v>
      </c>
      <c r="H10" s="213">
        <v>2</v>
      </c>
      <c r="I10" s="214">
        <v>7</v>
      </c>
      <c r="J10" s="211">
        <v>34</v>
      </c>
      <c r="K10" s="214">
        <v>77</v>
      </c>
      <c r="L10" s="211">
        <v>2</v>
      </c>
      <c r="M10" s="214">
        <v>0</v>
      </c>
      <c r="N10" s="215">
        <v>4</v>
      </c>
      <c r="O10" s="214">
        <v>1</v>
      </c>
      <c r="P10" s="216">
        <v>0.2228</v>
      </c>
      <c r="Q10" s="217">
        <v>0.2903</v>
      </c>
      <c r="R10" s="218">
        <v>0.34510000000000002</v>
      </c>
      <c r="S10" s="217">
        <v>0.63539999999999996</v>
      </c>
      <c r="T10" s="212">
        <v>403</v>
      </c>
      <c r="U10" s="219">
        <v>1</v>
      </c>
      <c r="V10" s="220">
        <v>8.4400000000000003E-2</v>
      </c>
      <c r="W10" s="221">
        <v>0.19109999999999999</v>
      </c>
      <c r="X10" s="212">
        <v>75</v>
      </c>
      <c r="Y10" s="1"/>
      <c r="Z10" s="1"/>
      <c r="AA10" s="1"/>
      <c r="AB10" s="1"/>
      <c r="AC10" s="1"/>
      <c r="AD10" s="1"/>
    </row>
    <row r="11" spans="1:32" x14ac:dyDescent="0.2">
      <c r="A11" s="211" t="s">
        <v>357</v>
      </c>
      <c r="B11" s="212">
        <v>91</v>
      </c>
      <c r="C11" s="211">
        <v>216</v>
      </c>
      <c r="D11" s="213">
        <v>20</v>
      </c>
      <c r="E11" s="213">
        <v>48</v>
      </c>
      <c r="F11" s="214">
        <v>28</v>
      </c>
      <c r="G11" s="211">
        <v>11</v>
      </c>
      <c r="H11" s="213">
        <v>1</v>
      </c>
      <c r="I11" s="214">
        <v>13</v>
      </c>
      <c r="J11" s="211">
        <v>22</v>
      </c>
      <c r="K11" s="214">
        <v>71</v>
      </c>
      <c r="L11" s="211">
        <v>0</v>
      </c>
      <c r="M11" s="214">
        <v>1</v>
      </c>
      <c r="N11" s="215">
        <v>4</v>
      </c>
      <c r="O11" s="214">
        <v>11</v>
      </c>
      <c r="P11" s="216">
        <v>0.22220000000000001</v>
      </c>
      <c r="Q11" s="217">
        <v>0.32529999999999998</v>
      </c>
      <c r="R11" s="218">
        <v>0.46300000000000002</v>
      </c>
      <c r="S11" s="217">
        <v>0.7883</v>
      </c>
      <c r="T11" s="212">
        <v>249</v>
      </c>
      <c r="U11" s="219">
        <v>0</v>
      </c>
      <c r="V11" s="220">
        <v>8.8400000000000006E-2</v>
      </c>
      <c r="W11" s="221">
        <v>0.28510000000000002</v>
      </c>
      <c r="X11" s="212">
        <v>37</v>
      </c>
      <c r="AA11" s="188"/>
      <c r="AB11" s="188"/>
      <c r="AC11" s="188"/>
      <c r="AD11" s="188"/>
    </row>
    <row r="12" spans="1:32" x14ac:dyDescent="0.2">
      <c r="A12" s="211" t="s">
        <v>731</v>
      </c>
      <c r="B12" s="212">
        <v>135</v>
      </c>
      <c r="C12" s="211">
        <v>399</v>
      </c>
      <c r="D12" s="213">
        <v>44</v>
      </c>
      <c r="E12" s="213">
        <v>87</v>
      </c>
      <c r="F12" s="214">
        <v>46</v>
      </c>
      <c r="G12" s="211">
        <v>29</v>
      </c>
      <c r="H12" s="213">
        <v>1</v>
      </c>
      <c r="I12" s="214">
        <v>12</v>
      </c>
      <c r="J12" s="211">
        <v>23</v>
      </c>
      <c r="K12" s="214">
        <v>92</v>
      </c>
      <c r="L12" s="211">
        <v>7</v>
      </c>
      <c r="M12" s="214">
        <v>4</v>
      </c>
      <c r="N12" s="215">
        <v>2</v>
      </c>
      <c r="O12" s="214">
        <v>5</v>
      </c>
      <c r="P12" s="216">
        <v>0.218</v>
      </c>
      <c r="Q12" s="217">
        <v>0.26929999999999998</v>
      </c>
      <c r="R12" s="218">
        <v>0.38600000000000001</v>
      </c>
      <c r="S12" s="217">
        <v>0.65529999999999999</v>
      </c>
      <c r="T12" s="212">
        <v>427</v>
      </c>
      <c r="U12" s="219">
        <v>0.63639999999999997</v>
      </c>
      <c r="V12" s="220">
        <v>5.3900000000000003E-2</v>
      </c>
      <c r="W12" s="221">
        <v>0.2155</v>
      </c>
      <c r="X12" s="212">
        <v>0</v>
      </c>
      <c r="AE12"/>
      <c r="AF12"/>
    </row>
    <row r="13" spans="1:32" x14ac:dyDescent="0.2">
      <c r="A13" s="211" t="s">
        <v>732</v>
      </c>
      <c r="B13" s="212">
        <v>160</v>
      </c>
      <c r="C13" s="211">
        <v>581</v>
      </c>
      <c r="D13" s="213">
        <v>67</v>
      </c>
      <c r="E13" s="213">
        <v>123</v>
      </c>
      <c r="F13" s="214">
        <v>65</v>
      </c>
      <c r="G13" s="211">
        <v>29</v>
      </c>
      <c r="H13" s="213">
        <v>1</v>
      </c>
      <c r="I13" s="214">
        <v>26</v>
      </c>
      <c r="J13" s="211">
        <v>35</v>
      </c>
      <c r="K13" s="214">
        <v>116</v>
      </c>
      <c r="L13" s="211">
        <v>3</v>
      </c>
      <c r="M13" s="214">
        <v>1</v>
      </c>
      <c r="N13" s="215">
        <v>7</v>
      </c>
      <c r="O13" s="214">
        <v>3</v>
      </c>
      <c r="P13" s="216">
        <v>0.2117</v>
      </c>
      <c r="Q13" s="217">
        <v>0.2601</v>
      </c>
      <c r="R13" s="218">
        <v>0.39929999999999999</v>
      </c>
      <c r="S13" s="217">
        <v>0.65939999999999999</v>
      </c>
      <c r="T13" s="212">
        <v>619</v>
      </c>
      <c r="U13" s="219">
        <v>0.75</v>
      </c>
      <c r="V13" s="220">
        <v>5.6500000000000002E-2</v>
      </c>
      <c r="W13" s="221">
        <v>0.18740000000000001</v>
      </c>
      <c r="X13" s="212">
        <v>0</v>
      </c>
      <c r="AE13"/>
      <c r="AF13"/>
    </row>
    <row r="14" spans="1:32" x14ac:dyDescent="0.2">
      <c r="A14" s="211" t="s">
        <v>734</v>
      </c>
      <c r="B14" s="212">
        <v>132</v>
      </c>
      <c r="C14" s="211">
        <v>374</v>
      </c>
      <c r="D14" s="213">
        <v>31</v>
      </c>
      <c r="E14" s="213">
        <v>77</v>
      </c>
      <c r="F14" s="214">
        <v>25</v>
      </c>
      <c r="G14" s="211">
        <v>18</v>
      </c>
      <c r="H14" s="213">
        <v>2</v>
      </c>
      <c r="I14" s="214">
        <v>7</v>
      </c>
      <c r="J14" s="211">
        <v>23</v>
      </c>
      <c r="K14" s="214">
        <v>95</v>
      </c>
      <c r="L14" s="211">
        <v>13</v>
      </c>
      <c r="M14" s="214">
        <v>5</v>
      </c>
      <c r="N14" s="215">
        <v>1</v>
      </c>
      <c r="O14" s="214">
        <v>0</v>
      </c>
      <c r="P14" s="216">
        <v>0.2059</v>
      </c>
      <c r="Q14" s="217">
        <v>0.25190000000000001</v>
      </c>
      <c r="R14" s="218">
        <v>0.32090000000000002</v>
      </c>
      <c r="S14" s="217">
        <v>0.57269999999999999</v>
      </c>
      <c r="T14" s="212">
        <v>397</v>
      </c>
      <c r="U14" s="219">
        <v>0.72219999999999995</v>
      </c>
      <c r="V14" s="220">
        <v>5.79E-2</v>
      </c>
      <c r="W14" s="221">
        <v>0.23930000000000001</v>
      </c>
      <c r="X14" s="212">
        <v>29</v>
      </c>
      <c r="AE14" s="188"/>
      <c r="AF14" s="188"/>
    </row>
    <row r="15" spans="1:32" customFormat="1" x14ac:dyDescent="0.2">
      <c r="A15" s="211" t="s">
        <v>342</v>
      </c>
      <c r="B15" s="212">
        <v>117</v>
      </c>
      <c r="C15" s="211">
        <v>341</v>
      </c>
      <c r="D15" s="213">
        <v>45</v>
      </c>
      <c r="E15" s="213">
        <v>69</v>
      </c>
      <c r="F15" s="214">
        <v>45</v>
      </c>
      <c r="G15" s="211">
        <v>12</v>
      </c>
      <c r="H15" s="213">
        <v>3</v>
      </c>
      <c r="I15" s="214">
        <v>18</v>
      </c>
      <c r="J15" s="211">
        <v>48</v>
      </c>
      <c r="K15" s="214">
        <v>99</v>
      </c>
      <c r="L15" s="211">
        <v>4</v>
      </c>
      <c r="M15" s="214">
        <v>2</v>
      </c>
      <c r="N15" s="215">
        <v>5</v>
      </c>
      <c r="O15" s="214">
        <v>2</v>
      </c>
      <c r="P15" s="216">
        <v>0.20230000000000001</v>
      </c>
      <c r="Q15" s="217">
        <v>0.30430000000000001</v>
      </c>
      <c r="R15" s="218">
        <v>0.41349999999999998</v>
      </c>
      <c r="S15" s="217">
        <v>0.71779999999999999</v>
      </c>
      <c r="T15" s="212">
        <v>391</v>
      </c>
      <c r="U15" s="219">
        <v>0.66669999999999996</v>
      </c>
      <c r="V15" s="220">
        <v>0.12280000000000001</v>
      </c>
      <c r="W15" s="221">
        <v>0.25319999999999998</v>
      </c>
      <c r="X15" s="212">
        <v>7</v>
      </c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211" t="s">
        <v>737</v>
      </c>
      <c r="B16" s="212">
        <v>65</v>
      </c>
      <c r="C16" s="211">
        <v>166</v>
      </c>
      <c r="D16" s="213">
        <v>16</v>
      </c>
      <c r="E16" s="213">
        <v>31</v>
      </c>
      <c r="F16" s="214">
        <v>12</v>
      </c>
      <c r="G16" s="211">
        <v>6</v>
      </c>
      <c r="H16" s="213">
        <v>1</v>
      </c>
      <c r="I16" s="214">
        <v>5</v>
      </c>
      <c r="J16" s="211">
        <v>9</v>
      </c>
      <c r="K16" s="214">
        <v>58</v>
      </c>
      <c r="L16" s="211">
        <v>2</v>
      </c>
      <c r="M16" s="214">
        <v>0</v>
      </c>
      <c r="N16" s="215">
        <v>0</v>
      </c>
      <c r="O16" s="214">
        <v>1</v>
      </c>
      <c r="P16" s="216">
        <v>0.1867</v>
      </c>
      <c r="Q16" s="217">
        <v>0.23300000000000001</v>
      </c>
      <c r="R16" s="218">
        <v>0.32529999999999998</v>
      </c>
      <c r="S16" s="217">
        <v>0.55830000000000002</v>
      </c>
      <c r="T16" s="212">
        <v>176</v>
      </c>
      <c r="U16" s="219">
        <v>1</v>
      </c>
      <c r="V16" s="220">
        <v>5.11E-2</v>
      </c>
      <c r="W16" s="221">
        <v>0.32950000000000002</v>
      </c>
      <c r="X16" s="212">
        <v>12</v>
      </c>
      <c r="AD16" s="222"/>
    </row>
    <row r="17" spans="1:32" customFormat="1" x14ac:dyDescent="0.2">
      <c r="A17" s="211" t="s">
        <v>729</v>
      </c>
      <c r="B17" s="212">
        <v>129</v>
      </c>
      <c r="C17" s="211">
        <v>381</v>
      </c>
      <c r="D17" s="213">
        <v>29</v>
      </c>
      <c r="E17" s="213">
        <v>70</v>
      </c>
      <c r="F17" s="214">
        <v>31</v>
      </c>
      <c r="G17" s="211">
        <v>25</v>
      </c>
      <c r="H17" s="213">
        <v>0</v>
      </c>
      <c r="I17" s="214">
        <v>9</v>
      </c>
      <c r="J17" s="211">
        <v>23</v>
      </c>
      <c r="K17" s="214">
        <v>96</v>
      </c>
      <c r="L17" s="211">
        <v>0</v>
      </c>
      <c r="M17" s="214">
        <v>0</v>
      </c>
      <c r="N17" s="215">
        <v>0</v>
      </c>
      <c r="O17" s="214">
        <v>2</v>
      </c>
      <c r="P17" s="216">
        <v>0.1837</v>
      </c>
      <c r="Q17" s="217">
        <v>0.23400000000000001</v>
      </c>
      <c r="R17" s="218">
        <v>0.32019999999999998</v>
      </c>
      <c r="S17" s="217">
        <v>0.55420000000000003</v>
      </c>
      <c r="T17" s="212">
        <v>406</v>
      </c>
      <c r="U17" s="219">
        <v>0</v>
      </c>
      <c r="V17" s="220">
        <v>5.67E-2</v>
      </c>
      <c r="W17" s="221">
        <v>0.23649999999999999</v>
      </c>
      <c r="X17" s="212">
        <v>170</v>
      </c>
      <c r="Y17" s="1"/>
      <c r="Z17" s="1"/>
      <c r="AA17" s="1"/>
      <c r="AB17" s="1"/>
      <c r="AC17" s="1"/>
      <c r="AD17" s="222"/>
      <c r="AE17" s="1"/>
      <c r="AF17" s="1"/>
    </row>
    <row r="18" spans="1:32" x14ac:dyDescent="0.2">
      <c r="A18" s="211" t="s">
        <v>736</v>
      </c>
      <c r="B18" s="212">
        <v>121</v>
      </c>
      <c r="C18" s="211">
        <v>354</v>
      </c>
      <c r="D18" s="213">
        <v>30</v>
      </c>
      <c r="E18" s="213">
        <v>64</v>
      </c>
      <c r="F18" s="214">
        <v>22</v>
      </c>
      <c r="G18" s="211">
        <v>9</v>
      </c>
      <c r="H18" s="213">
        <v>0</v>
      </c>
      <c r="I18" s="214">
        <v>10</v>
      </c>
      <c r="J18" s="211">
        <v>28</v>
      </c>
      <c r="K18" s="214">
        <v>113</v>
      </c>
      <c r="L18" s="211">
        <v>9</v>
      </c>
      <c r="M18" s="214">
        <v>2</v>
      </c>
      <c r="N18" s="215">
        <v>3</v>
      </c>
      <c r="O18" s="214">
        <v>0</v>
      </c>
      <c r="P18" s="216">
        <v>0.18079999999999999</v>
      </c>
      <c r="Q18" s="217">
        <v>0.24079999999999999</v>
      </c>
      <c r="R18" s="218">
        <v>0.29099999999999998</v>
      </c>
      <c r="S18" s="217">
        <v>0.53180000000000005</v>
      </c>
      <c r="T18" s="212">
        <v>382</v>
      </c>
      <c r="U18" s="219">
        <v>0.81820000000000004</v>
      </c>
      <c r="V18" s="220">
        <v>7.3300000000000004E-2</v>
      </c>
      <c r="W18" s="221">
        <v>0.29580000000000001</v>
      </c>
      <c r="X18" s="212">
        <v>58</v>
      </c>
      <c r="AD18" s="222"/>
    </row>
    <row r="19" spans="1:32" customFormat="1" x14ac:dyDescent="0.2">
      <c r="A19" s="211" t="s">
        <v>735</v>
      </c>
      <c r="B19" s="212">
        <v>118</v>
      </c>
      <c r="C19" s="211">
        <v>292</v>
      </c>
      <c r="D19" s="213">
        <v>26</v>
      </c>
      <c r="E19" s="213">
        <v>51</v>
      </c>
      <c r="F19" s="214">
        <v>30</v>
      </c>
      <c r="G19" s="211">
        <v>10</v>
      </c>
      <c r="H19" s="213">
        <v>1</v>
      </c>
      <c r="I19" s="214">
        <v>10</v>
      </c>
      <c r="J19" s="211">
        <v>22</v>
      </c>
      <c r="K19" s="214">
        <v>90</v>
      </c>
      <c r="L19" s="211">
        <v>0</v>
      </c>
      <c r="M19" s="214">
        <v>0</v>
      </c>
      <c r="N19" s="215">
        <v>5</v>
      </c>
      <c r="O19" s="214">
        <v>5</v>
      </c>
      <c r="P19" s="216">
        <v>0.17469999999999999</v>
      </c>
      <c r="Q19" s="217">
        <v>0.2445</v>
      </c>
      <c r="R19" s="218">
        <v>0.31850000000000001</v>
      </c>
      <c r="S19" s="217">
        <v>0.56299999999999994</v>
      </c>
      <c r="T19" s="212">
        <v>319</v>
      </c>
      <c r="U19" s="219">
        <v>0</v>
      </c>
      <c r="V19" s="220">
        <v>6.9000000000000006E-2</v>
      </c>
      <c r="W19" s="221">
        <v>0.28210000000000002</v>
      </c>
      <c r="X19" s="212">
        <v>15</v>
      </c>
      <c r="Y19" s="1"/>
      <c r="Z19" s="1"/>
    </row>
    <row r="20" spans="1:32" customFormat="1" x14ac:dyDescent="0.2">
      <c r="A20" s="211" t="s">
        <v>738</v>
      </c>
      <c r="B20" s="212">
        <v>64</v>
      </c>
      <c r="C20" s="211">
        <v>89</v>
      </c>
      <c r="D20" s="213">
        <v>4</v>
      </c>
      <c r="E20" s="213">
        <v>15</v>
      </c>
      <c r="F20" s="214">
        <v>10</v>
      </c>
      <c r="G20" s="211">
        <v>7</v>
      </c>
      <c r="H20" s="213">
        <v>0</v>
      </c>
      <c r="I20" s="214">
        <v>1</v>
      </c>
      <c r="J20" s="211">
        <v>1</v>
      </c>
      <c r="K20" s="214">
        <v>32</v>
      </c>
      <c r="L20" s="211">
        <v>2</v>
      </c>
      <c r="M20" s="214">
        <v>1</v>
      </c>
      <c r="N20" s="215">
        <v>2</v>
      </c>
      <c r="O20" s="214">
        <v>0</v>
      </c>
      <c r="P20" s="216">
        <v>0.16850000000000001</v>
      </c>
      <c r="Q20" s="217">
        <v>0.17780000000000001</v>
      </c>
      <c r="R20" s="218">
        <v>0.28089999999999998</v>
      </c>
      <c r="S20" s="217">
        <v>0.4587</v>
      </c>
      <c r="T20" s="212">
        <v>90</v>
      </c>
      <c r="U20" s="219">
        <v>0.66669999999999996</v>
      </c>
      <c r="V20" s="220">
        <v>1.11E-2</v>
      </c>
      <c r="W20" s="221">
        <v>0.35560000000000003</v>
      </c>
      <c r="X20" s="212">
        <v>64</v>
      </c>
      <c r="Y20" s="1"/>
      <c r="Z20" s="1"/>
      <c r="AA20" s="1"/>
      <c r="AB20" s="1"/>
      <c r="AC20" s="1"/>
      <c r="AD20" s="1"/>
      <c r="AE20" s="1"/>
      <c r="AF20" s="1"/>
    </row>
    <row r="21" spans="1:32" s="188" customFormat="1" x14ac:dyDescent="0.2">
      <c r="A21" s="211" t="s">
        <v>739</v>
      </c>
      <c r="B21" s="212"/>
      <c r="C21" s="211"/>
      <c r="D21" s="213"/>
      <c r="E21" s="213"/>
      <c r="F21" s="214"/>
      <c r="G21" s="211"/>
      <c r="H21" s="213"/>
      <c r="I21" s="214"/>
      <c r="J21" s="211"/>
      <c r="K21" s="214"/>
      <c r="L21" s="211"/>
      <c r="M21" s="214"/>
      <c r="N21" s="215"/>
      <c r="O21" s="214"/>
      <c r="P21" s="216"/>
      <c r="Q21" s="217"/>
      <c r="R21" s="218"/>
      <c r="S21" s="217"/>
      <c r="T21" s="212"/>
      <c r="U21" s="219"/>
      <c r="V21" s="220"/>
      <c r="W21" s="221"/>
      <c r="X21" s="212">
        <v>328</v>
      </c>
      <c r="Y21" s="1"/>
      <c r="Z21" s="1"/>
      <c r="AA21"/>
      <c r="AB21"/>
      <c r="AC21"/>
      <c r="AD21"/>
      <c r="AE21"/>
      <c r="AF21"/>
    </row>
    <row r="22" spans="1:32" x14ac:dyDescent="0.2">
      <c r="A22" s="211" t="s">
        <v>740</v>
      </c>
      <c r="B22" s="212"/>
      <c r="C22" s="211"/>
      <c r="D22" s="213"/>
      <c r="E22" s="213"/>
      <c r="F22" s="214"/>
      <c r="G22" s="211"/>
      <c r="H22" s="213"/>
      <c r="I22" s="214"/>
      <c r="J22" s="211"/>
      <c r="K22" s="214"/>
      <c r="L22" s="211"/>
      <c r="M22" s="214"/>
      <c r="N22" s="215"/>
      <c r="O22" s="214"/>
      <c r="P22" s="216"/>
      <c r="Q22" s="217"/>
      <c r="R22" s="218"/>
      <c r="S22" s="217"/>
      <c r="T22" s="212"/>
      <c r="U22" s="219"/>
      <c r="V22" s="220"/>
      <c r="W22" s="221"/>
      <c r="X22" s="212">
        <v>79</v>
      </c>
      <c r="Y22" s="139"/>
    </row>
    <row r="23" spans="1:32" customFormat="1" x14ac:dyDescent="0.2">
      <c r="A23" s="211" t="s">
        <v>741</v>
      </c>
      <c r="B23" s="212"/>
      <c r="C23" s="211"/>
      <c r="D23" s="213"/>
      <c r="E23" s="213"/>
      <c r="F23" s="214"/>
      <c r="G23" s="211"/>
      <c r="H23" s="213"/>
      <c r="I23" s="214"/>
      <c r="J23" s="211"/>
      <c r="K23" s="214"/>
      <c r="L23" s="211"/>
      <c r="M23" s="214"/>
      <c r="N23" s="215"/>
      <c r="O23" s="214"/>
      <c r="P23" s="216"/>
      <c r="Q23" s="217"/>
      <c r="R23" s="218"/>
      <c r="S23" s="217"/>
      <c r="T23" s="212"/>
      <c r="U23" s="219"/>
      <c r="V23" s="220"/>
      <c r="W23" s="221"/>
      <c r="X23" s="212">
        <v>247</v>
      </c>
      <c r="Y23" s="139"/>
      <c r="Z23" s="1"/>
      <c r="AA23" s="1"/>
      <c r="AB23" s="1"/>
      <c r="AC23" s="1"/>
      <c r="AD23" s="1"/>
    </row>
    <row r="24" spans="1:32" ht="13.5" thickBot="1" x14ac:dyDescent="0.25">
      <c r="A24" s="223" t="s">
        <v>742</v>
      </c>
      <c r="B24" s="212"/>
      <c r="C24" s="211"/>
      <c r="D24" s="213"/>
      <c r="E24" s="213"/>
      <c r="F24" s="214"/>
      <c r="G24" s="211"/>
      <c r="H24" s="213"/>
      <c r="I24" s="214"/>
      <c r="J24" s="211"/>
      <c r="K24" s="214"/>
      <c r="L24" s="211"/>
      <c r="M24" s="214"/>
      <c r="N24" s="215"/>
      <c r="O24" s="214"/>
      <c r="P24" s="216"/>
      <c r="Q24" s="217"/>
      <c r="R24" s="218"/>
      <c r="S24" s="217"/>
      <c r="T24" s="212"/>
      <c r="U24" s="219"/>
      <c r="V24" s="220"/>
      <c r="W24" s="221"/>
      <c r="X24" s="212">
        <v>342</v>
      </c>
      <c r="Y24" s="139"/>
      <c r="Z24"/>
      <c r="AA24"/>
      <c r="AB24"/>
      <c r="AC24"/>
      <c r="AD24"/>
    </row>
    <row r="25" spans="1:32" customFormat="1" ht="13.5" hidden="1" thickBot="1" x14ac:dyDescent="0.25">
      <c r="A25" s="211"/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/>
      <c r="Y25" s="139"/>
      <c r="Z25" s="1"/>
      <c r="AA25" s="1"/>
      <c r="AB25" s="1"/>
      <c r="AC25" s="1"/>
      <c r="AD25" s="1"/>
    </row>
    <row r="26" spans="1:32" customFormat="1" ht="13.5" hidden="1" thickBot="1" x14ac:dyDescent="0.25">
      <c r="A26" s="211"/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/>
      <c r="Y26" s="1"/>
      <c r="Z26" s="1"/>
      <c r="AA26" s="1"/>
      <c r="AB26" s="1"/>
      <c r="AC26" s="1"/>
      <c r="AD26" s="1"/>
    </row>
    <row r="27" spans="1:32" ht="13.5" hidden="1" thickBot="1" x14ac:dyDescent="0.25">
      <c r="A27" s="211"/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/>
      <c r="Y27" s="139"/>
      <c r="AD27" s="222"/>
    </row>
    <row r="28" spans="1:32" customFormat="1" ht="13.5" hidden="1" thickBot="1" x14ac:dyDescent="0.25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Y28" s="139"/>
      <c r="Z28" s="1"/>
      <c r="AA28" s="1"/>
      <c r="AB28" s="1"/>
      <c r="AC28" s="1"/>
      <c r="AD28" s="222"/>
    </row>
    <row r="29" spans="1:32" customFormat="1" ht="13.5" hidden="1" thickBot="1" x14ac:dyDescent="0.25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  <c r="Y29" s="139"/>
      <c r="Z29" s="1"/>
      <c r="AA29" s="1"/>
      <c r="AB29" s="1"/>
      <c r="AC29" s="1"/>
      <c r="AD29" s="222"/>
    </row>
    <row r="30" spans="1:32" ht="13.5" hidden="1" thickBot="1" x14ac:dyDescent="0.25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</row>
    <row r="31" spans="1:32" ht="13.5" hidden="1" thickBot="1" x14ac:dyDescent="0.25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</row>
    <row r="32" spans="1:32" ht="13.5" hidden="1" thickBot="1" x14ac:dyDescent="0.25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ht="13.5" hidden="1" thickBot="1" x14ac:dyDescent="0.25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ht="13.5" hidden="1" thickBot="1" x14ac:dyDescent="0.25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5396</v>
      </c>
      <c r="D36" s="250">
        <f t="shared" si="0"/>
        <v>570</v>
      </c>
      <c r="E36" s="250">
        <f t="shared" si="0"/>
        <v>1168</v>
      </c>
      <c r="F36" s="251">
        <f t="shared" si="0"/>
        <v>563</v>
      </c>
      <c r="G36" s="249">
        <f t="shared" si="0"/>
        <v>264</v>
      </c>
      <c r="H36" s="250">
        <f t="shared" si="0"/>
        <v>17</v>
      </c>
      <c r="I36" s="251">
        <f t="shared" si="0"/>
        <v>192</v>
      </c>
      <c r="J36" s="249">
        <f t="shared" si="0"/>
        <v>396</v>
      </c>
      <c r="K36" s="251">
        <f t="shared" si="0"/>
        <v>1378</v>
      </c>
      <c r="L36" s="249">
        <f t="shared" si="0"/>
        <v>115</v>
      </c>
      <c r="M36" s="251">
        <f t="shared" si="0"/>
        <v>26</v>
      </c>
      <c r="N36" s="249">
        <f t="shared" si="0"/>
        <v>53</v>
      </c>
      <c r="O36" s="251">
        <f t="shared" si="0"/>
        <v>38</v>
      </c>
      <c r="P36" s="252">
        <f>IF(C36=0,"",E36/C36)</f>
        <v>0.21645663454410674</v>
      </c>
      <c r="Q36" s="253">
        <f>IF(C36=0,"",(E36+J36+O36)/(C36+J36+O36))</f>
        <v>0.27478559176672385</v>
      </c>
      <c r="R36" s="254">
        <f>IF(C36=0,"",(I36*3+H36*2+G36*1+E36)/C36)</f>
        <v>0.37842846553002224</v>
      </c>
      <c r="S36" s="253">
        <f>Q36+R36</f>
        <v>0.65321405729674609</v>
      </c>
      <c r="T36" s="248">
        <f>SUM(T6:T35)</f>
        <v>5830</v>
      </c>
      <c r="U36" s="255">
        <f>L36/(L36+M36)</f>
        <v>0.81560283687943258</v>
      </c>
      <c r="V36" s="256">
        <f>J36/(C36+J36+O36)</f>
        <v>6.7924528301886791E-2</v>
      </c>
      <c r="W36" s="257">
        <f>K36/(C36+J36+O36)</f>
        <v>0.23636363636363636</v>
      </c>
      <c r="X36" s="258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AC41" s="1"/>
      <c r="AD41" s="1"/>
      <c r="AE41" s="222"/>
    </row>
    <row r="42" spans="1:32" customFormat="1" x14ac:dyDescent="0.2">
      <c r="A42" s="199" t="s">
        <v>745</v>
      </c>
      <c r="B42" s="199">
        <v>42</v>
      </c>
      <c r="C42" s="202">
        <v>0</v>
      </c>
      <c r="D42" s="199">
        <v>0</v>
      </c>
      <c r="E42" s="202">
        <v>0</v>
      </c>
      <c r="F42" s="199">
        <v>4</v>
      </c>
      <c r="G42" s="201">
        <v>1</v>
      </c>
      <c r="H42" s="268">
        <v>9</v>
      </c>
      <c r="I42" s="269">
        <v>0.8</v>
      </c>
      <c r="J42" s="270">
        <v>59.000000999999997</v>
      </c>
      <c r="K42" s="201">
        <v>44</v>
      </c>
      <c r="L42" s="201">
        <v>20</v>
      </c>
      <c r="M42" s="201">
        <v>20</v>
      </c>
      <c r="N42" s="201">
        <v>20</v>
      </c>
      <c r="O42" s="202">
        <v>63</v>
      </c>
      <c r="P42" s="200">
        <v>9</v>
      </c>
      <c r="Q42" s="271">
        <v>3.0508000000000002</v>
      </c>
      <c r="R42" s="272">
        <v>1.0847</v>
      </c>
      <c r="S42" s="273">
        <v>6.7119</v>
      </c>
      <c r="T42" s="274">
        <v>3.0508000000000002</v>
      </c>
      <c r="U42" s="274">
        <v>9.6102000000000007</v>
      </c>
      <c r="V42" s="275">
        <v>1.3729</v>
      </c>
      <c r="W42" s="203">
        <v>7</v>
      </c>
      <c r="X42" s="276">
        <v>9.3299990000000008</v>
      </c>
      <c r="Y42" s="1"/>
      <c r="Z42" s="277"/>
      <c r="AA42" s="1"/>
      <c r="AB42" s="1"/>
      <c r="AC42" s="1"/>
      <c r="AD42" s="1"/>
      <c r="AE42" s="222"/>
    </row>
    <row r="43" spans="1:32" customFormat="1" x14ac:dyDescent="0.2">
      <c r="A43" s="211" t="s">
        <v>434</v>
      </c>
      <c r="B43" s="211">
        <v>22</v>
      </c>
      <c r="C43" s="214">
        <v>22</v>
      </c>
      <c r="D43" s="211">
        <v>12</v>
      </c>
      <c r="E43" s="214">
        <v>1</v>
      </c>
      <c r="F43" s="211">
        <v>7</v>
      </c>
      <c r="G43" s="213">
        <v>11</v>
      </c>
      <c r="H43" s="278">
        <v>0</v>
      </c>
      <c r="I43" s="279">
        <v>0.38890000000000002</v>
      </c>
      <c r="J43" s="280">
        <v>175.33333400000001</v>
      </c>
      <c r="K43" s="213">
        <v>151</v>
      </c>
      <c r="L43" s="213">
        <v>64</v>
      </c>
      <c r="M43" s="213">
        <v>62</v>
      </c>
      <c r="N43" s="213">
        <v>36</v>
      </c>
      <c r="O43" s="214">
        <v>162</v>
      </c>
      <c r="P43" s="212">
        <v>22</v>
      </c>
      <c r="Q43" s="281">
        <v>3.1825000000000001</v>
      </c>
      <c r="R43" s="282">
        <v>1.0665</v>
      </c>
      <c r="S43" s="281">
        <v>7.7510000000000003</v>
      </c>
      <c r="T43" s="680">
        <v>1.8479000000000001</v>
      </c>
      <c r="U43" s="283">
        <v>8.3155999999999999</v>
      </c>
      <c r="V43" s="284">
        <v>1.1293</v>
      </c>
      <c r="W43" s="215">
        <v>2</v>
      </c>
      <c r="X43" s="284">
        <v>-40.663333999999999</v>
      </c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211" t="s">
        <v>743</v>
      </c>
      <c r="B44" s="211">
        <v>37</v>
      </c>
      <c r="C44" s="214">
        <v>0</v>
      </c>
      <c r="D44" s="211">
        <v>0</v>
      </c>
      <c r="E44" s="214">
        <v>0</v>
      </c>
      <c r="F44" s="211">
        <v>2</v>
      </c>
      <c r="G44" s="213">
        <v>1</v>
      </c>
      <c r="H44" s="278">
        <v>0</v>
      </c>
      <c r="I44" s="279">
        <v>0.66669999999999996</v>
      </c>
      <c r="J44" s="280">
        <v>55</v>
      </c>
      <c r="K44" s="213">
        <v>40</v>
      </c>
      <c r="L44" s="213">
        <v>21</v>
      </c>
      <c r="M44" s="213">
        <v>20</v>
      </c>
      <c r="N44" s="213">
        <v>17</v>
      </c>
      <c r="O44" s="214">
        <v>52</v>
      </c>
      <c r="P44" s="212">
        <v>6</v>
      </c>
      <c r="Q44" s="281">
        <v>3.2726999999999999</v>
      </c>
      <c r="R44" s="282">
        <v>1.0364</v>
      </c>
      <c r="S44" s="281">
        <v>6.5454999999999997</v>
      </c>
      <c r="T44" s="283">
        <v>2.7818000000000001</v>
      </c>
      <c r="U44" s="283">
        <v>8.5091000000000001</v>
      </c>
      <c r="V44" s="284">
        <v>0.98180000000000001</v>
      </c>
      <c r="W44" s="215">
        <v>0</v>
      </c>
      <c r="X44" s="284">
        <v>6</v>
      </c>
      <c r="Y44"/>
      <c r="Z44"/>
      <c r="AA44"/>
      <c r="AB44"/>
      <c r="AC44"/>
      <c r="AD44"/>
      <c r="AE44"/>
      <c r="AF44"/>
    </row>
    <row r="45" spans="1:32" customFormat="1" x14ac:dyDescent="0.2">
      <c r="A45" s="211" t="s">
        <v>753</v>
      </c>
      <c r="B45" s="211">
        <v>25</v>
      </c>
      <c r="C45" s="214">
        <v>0</v>
      </c>
      <c r="D45" s="211">
        <v>0</v>
      </c>
      <c r="E45" s="214">
        <v>0</v>
      </c>
      <c r="F45" s="211">
        <v>4</v>
      </c>
      <c r="G45" s="213">
        <v>2</v>
      </c>
      <c r="H45" s="278">
        <v>0</v>
      </c>
      <c r="I45" s="279">
        <v>0.66669999999999996</v>
      </c>
      <c r="J45" s="280">
        <v>54.333334000000001</v>
      </c>
      <c r="K45" s="213">
        <v>40</v>
      </c>
      <c r="L45" s="213">
        <v>20</v>
      </c>
      <c r="M45" s="213">
        <v>20</v>
      </c>
      <c r="N45" s="213">
        <v>9</v>
      </c>
      <c r="O45" s="214">
        <v>37</v>
      </c>
      <c r="P45" s="212">
        <v>7</v>
      </c>
      <c r="Q45" s="281">
        <v>3.3129</v>
      </c>
      <c r="R45" s="282">
        <v>0.90180000000000005</v>
      </c>
      <c r="S45" s="281">
        <v>6.6257999999999999</v>
      </c>
      <c r="T45" s="283">
        <v>1.4907999999999999</v>
      </c>
      <c r="U45" s="283">
        <v>6.1288</v>
      </c>
      <c r="V45" s="284">
        <v>1.1595</v>
      </c>
      <c r="W45" s="215">
        <v>1</v>
      </c>
      <c r="X45" s="284">
        <v>16.666665999999999</v>
      </c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211" t="s">
        <v>744</v>
      </c>
      <c r="B46" s="211">
        <v>28</v>
      </c>
      <c r="C46" s="214">
        <v>0</v>
      </c>
      <c r="D46" s="211">
        <v>0</v>
      </c>
      <c r="E46" s="214">
        <v>0</v>
      </c>
      <c r="F46" s="211">
        <v>4</v>
      </c>
      <c r="G46" s="213">
        <v>4</v>
      </c>
      <c r="H46" s="278">
        <v>2</v>
      </c>
      <c r="I46" s="279">
        <v>0.5</v>
      </c>
      <c r="J46" s="280">
        <v>70.666666000000006</v>
      </c>
      <c r="K46" s="213">
        <v>60</v>
      </c>
      <c r="L46" s="213">
        <v>27</v>
      </c>
      <c r="M46" s="213">
        <v>27</v>
      </c>
      <c r="N46" s="213">
        <v>17</v>
      </c>
      <c r="O46" s="214">
        <v>66</v>
      </c>
      <c r="P46" s="212">
        <v>8</v>
      </c>
      <c r="Q46" s="281">
        <v>3.4386999999999999</v>
      </c>
      <c r="R46" s="282">
        <v>1.0895999999999999</v>
      </c>
      <c r="S46" s="281">
        <v>7.6414999999999997</v>
      </c>
      <c r="T46" s="283">
        <v>2.1650999999999998</v>
      </c>
      <c r="U46" s="283">
        <v>8.4056999999999995</v>
      </c>
      <c r="V46" s="284">
        <v>1.0188999999999999</v>
      </c>
      <c r="W46" s="215">
        <v>0</v>
      </c>
      <c r="X46" s="284">
        <v>3.3340000000000002E-3</v>
      </c>
      <c r="Z46" s="277"/>
      <c r="AE46" s="222"/>
      <c r="AF46"/>
    </row>
    <row r="47" spans="1:32" customFormat="1" x14ac:dyDescent="0.2">
      <c r="A47" s="211" t="s">
        <v>746</v>
      </c>
      <c r="B47" s="211">
        <v>38</v>
      </c>
      <c r="C47" s="214">
        <v>0</v>
      </c>
      <c r="D47" s="211">
        <v>0</v>
      </c>
      <c r="E47" s="214">
        <v>0</v>
      </c>
      <c r="F47" s="211">
        <v>1</v>
      </c>
      <c r="G47" s="213">
        <v>4</v>
      </c>
      <c r="H47" s="278">
        <v>10</v>
      </c>
      <c r="I47" s="279">
        <v>0.2</v>
      </c>
      <c r="J47" s="280">
        <v>47.666665999999999</v>
      </c>
      <c r="K47" s="213">
        <v>43</v>
      </c>
      <c r="L47" s="213">
        <v>21</v>
      </c>
      <c r="M47" s="213">
        <v>21</v>
      </c>
      <c r="N47" s="213">
        <v>17</v>
      </c>
      <c r="O47" s="214">
        <v>45</v>
      </c>
      <c r="P47" s="212">
        <v>6</v>
      </c>
      <c r="Q47" s="281">
        <v>3.9649999999999999</v>
      </c>
      <c r="R47" s="282">
        <v>1.2586999999999999</v>
      </c>
      <c r="S47" s="281">
        <v>8.1189</v>
      </c>
      <c r="T47" s="283">
        <v>3.2098</v>
      </c>
      <c r="U47" s="283">
        <v>8.4964999999999993</v>
      </c>
      <c r="V47" s="284">
        <v>1.1329</v>
      </c>
      <c r="W47" s="215">
        <v>0</v>
      </c>
      <c r="X47" s="284">
        <v>7.6633339999999999</v>
      </c>
    </row>
    <row r="48" spans="1:32" customFormat="1" x14ac:dyDescent="0.2">
      <c r="A48" s="211" t="s">
        <v>756</v>
      </c>
      <c r="B48" s="211">
        <v>12</v>
      </c>
      <c r="C48" s="214">
        <v>12</v>
      </c>
      <c r="D48" s="211">
        <v>7</v>
      </c>
      <c r="E48" s="214">
        <v>1</v>
      </c>
      <c r="F48" s="211">
        <v>3</v>
      </c>
      <c r="G48" s="213">
        <v>8</v>
      </c>
      <c r="H48" s="278">
        <v>0</v>
      </c>
      <c r="I48" s="279">
        <v>0.2727</v>
      </c>
      <c r="J48" s="280">
        <v>99</v>
      </c>
      <c r="K48" s="213">
        <v>92</v>
      </c>
      <c r="L48" s="213">
        <v>46</v>
      </c>
      <c r="M48" s="213">
        <v>46</v>
      </c>
      <c r="N48" s="213">
        <v>25</v>
      </c>
      <c r="O48" s="214">
        <v>94</v>
      </c>
      <c r="P48" s="212">
        <v>19</v>
      </c>
      <c r="Q48" s="281">
        <v>4.1818</v>
      </c>
      <c r="R48" s="282">
        <v>1.1818</v>
      </c>
      <c r="S48" s="281">
        <v>8.3635999999999999</v>
      </c>
      <c r="T48" s="283">
        <v>2.2726999999999999</v>
      </c>
      <c r="U48" s="283">
        <v>8.5455000000000005</v>
      </c>
      <c r="V48" s="284">
        <v>1.7273000000000001</v>
      </c>
      <c r="W48" s="215">
        <v>8</v>
      </c>
      <c r="X48" s="284">
        <v>14</v>
      </c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211" t="s">
        <v>420</v>
      </c>
      <c r="B49" s="211">
        <v>29</v>
      </c>
      <c r="C49" s="214">
        <v>29</v>
      </c>
      <c r="D49" s="211">
        <v>17</v>
      </c>
      <c r="E49" s="214">
        <v>0</v>
      </c>
      <c r="F49" s="211">
        <v>8</v>
      </c>
      <c r="G49" s="665">
        <v>19</v>
      </c>
      <c r="H49" s="278">
        <v>0</v>
      </c>
      <c r="I49" s="279">
        <v>0.29630000000000001</v>
      </c>
      <c r="J49" s="280">
        <v>212.999999</v>
      </c>
      <c r="K49" s="213">
        <v>204</v>
      </c>
      <c r="L49" s="213">
        <v>111</v>
      </c>
      <c r="M49" s="213">
        <v>103</v>
      </c>
      <c r="N49" s="213">
        <v>67</v>
      </c>
      <c r="O49" s="214">
        <v>188</v>
      </c>
      <c r="P49" s="212">
        <v>35</v>
      </c>
      <c r="Q49" s="281">
        <v>4.3521000000000001</v>
      </c>
      <c r="R49" s="282">
        <v>1.2723</v>
      </c>
      <c r="S49" s="281">
        <v>8.6196999999999999</v>
      </c>
      <c r="T49" s="283">
        <v>2.831</v>
      </c>
      <c r="U49" s="283">
        <v>7.9436999999999998</v>
      </c>
      <c r="V49" s="284">
        <v>1.4789000000000001</v>
      </c>
      <c r="W49" s="215">
        <v>0</v>
      </c>
      <c r="X49" s="284">
        <v>-38.669998999999997</v>
      </c>
      <c r="Z49" s="277"/>
      <c r="AE49" s="222"/>
      <c r="AF49"/>
    </row>
    <row r="50" spans="1:32" customFormat="1" x14ac:dyDescent="0.2">
      <c r="A50" s="211" t="s">
        <v>747</v>
      </c>
      <c r="B50" s="211">
        <v>27</v>
      </c>
      <c r="C50" s="214">
        <v>27</v>
      </c>
      <c r="D50" s="211">
        <v>4</v>
      </c>
      <c r="E50" s="214">
        <v>1</v>
      </c>
      <c r="F50" s="211">
        <v>4</v>
      </c>
      <c r="G50" s="213">
        <v>13</v>
      </c>
      <c r="H50" s="278">
        <v>0</v>
      </c>
      <c r="I50" s="279">
        <v>0.23530000000000001</v>
      </c>
      <c r="J50" s="280">
        <v>146.66666699999999</v>
      </c>
      <c r="K50" s="213">
        <v>163</v>
      </c>
      <c r="L50" s="213">
        <v>91</v>
      </c>
      <c r="M50" s="213">
        <v>83</v>
      </c>
      <c r="N50" s="213">
        <v>49</v>
      </c>
      <c r="O50" s="214">
        <v>94</v>
      </c>
      <c r="P50" s="212">
        <v>24</v>
      </c>
      <c r="Q50" s="281">
        <v>5.0932000000000004</v>
      </c>
      <c r="R50" s="282">
        <v>1.4455</v>
      </c>
      <c r="S50" s="281">
        <v>10.0023</v>
      </c>
      <c r="T50" s="283">
        <v>3.0068000000000001</v>
      </c>
      <c r="U50" s="283">
        <v>5.7682000000000002</v>
      </c>
      <c r="V50" s="284">
        <v>1.4726999999999999</v>
      </c>
      <c r="W50" s="215">
        <v>2</v>
      </c>
      <c r="X50" s="284">
        <v>8.0033329999999996</v>
      </c>
      <c r="Y50" s="1"/>
      <c r="Z50" s="1"/>
      <c r="AA50" s="1"/>
      <c r="AB50" s="1"/>
      <c r="AC50" s="1"/>
      <c r="AD50" s="1"/>
      <c r="AE50" s="1"/>
      <c r="AF50" s="1"/>
    </row>
    <row r="51" spans="1:32" customFormat="1" x14ac:dyDescent="0.2">
      <c r="A51" s="211" t="s">
        <v>442</v>
      </c>
      <c r="B51" s="211">
        <v>27</v>
      </c>
      <c r="C51" s="214">
        <v>27</v>
      </c>
      <c r="D51" s="211">
        <v>4</v>
      </c>
      <c r="E51" s="214">
        <v>0</v>
      </c>
      <c r="F51" s="211">
        <v>3</v>
      </c>
      <c r="G51" s="213">
        <v>16</v>
      </c>
      <c r="H51" s="278">
        <v>0</v>
      </c>
      <c r="I51" s="279">
        <v>0.15790000000000001</v>
      </c>
      <c r="J51" s="280">
        <v>140</v>
      </c>
      <c r="K51" s="213">
        <v>158</v>
      </c>
      <c r="L51" s="213">
        <v>88</v>
      </c>
      <c r="M51" s="213">
        <v>82</v>
      </c>
      <c r="N51" s="213">
        <v>48</v>
      </c>
      <c r="O51" s="214">
        <v>122</v>
      </c>
      <c r="P51" s="212">
        <v>27</v>
      </c>
      <c r="Q51" s="281">
        <v>5.2713999999999999</v>
      </c>
      <c r="R51" s="282">
        <v>1.4714</v>
      </c>
      <c r="S51" s="281">
        <v>10.1571</v>
      </c>
      <c r="T51" s="283">
        <v>3.0857000000000001</v>
      </c>
      <c r="U51" s="283">
        <v>7.8429000000000002</v>
      </c>
      <c r="V51" s="284">
        <v>1.7357</v>
      </c>
      <c r="W51" s="215">
        <v>1</v>
      </c>
      <c r="X51" s="284">
        <v>2.33</v>
      </c>
    </row>
    <row r="52" spans="1:32" x14ac:dyDescent="0.2">
      <c r="A52" s="211" t="s">
        <v>749</v>
      </c>
      <c r="B52" s="211">
        <v>30</v>
      </c>
      <c r="C52" s="214">
        <v>30</v>
      </c>
      <c r="D52" s="211">
        <v>3</v>
      </c>
      <c r="E52" s="214">
        <v>2</v>
      </c>
      <c r="F52" s="211">
        <v>7</v>
      </c>
      <c r="G52" s="213">
        <v>14</v>
      </c>
      <c r="H52" s="278">
        <v>0</v>
      </c>
      <c r="I52" s="279">
        <v>0.33329999999999999</v>
      </c>
      <c r="J52" s="280">
        <v>155.66666599999999</v>
      </c>
      <c r="K52" s="213">
        <v>166</v>
      </c>
      <c r="L52" s="213">
        <v>95</v>
      </c>
      <c r="M52" s="213">
        <v>92</v>
      </c>
      <c r="N52" s="213">
        <v>53</v>
      </c>
      <c r="O52" s="214">
        <v>158</v>
      </c>
      <c r="P52" s="212">
        <v>27</v>
      </c>
      <c r="Q52" s="281">
        <v>5.3190999999999997</v>
      </c>
      <c r="R52" s="282">
        <v>1.4069</v>
      </c>
      <c r="S52" s="281">
        <v>9.5974000000000004</v>
      </c>
      <c r="T52" s="283">
        <v>3.0642</v>
      </c>
      <c r="U52" s="283">
        <v>9.1349</v>
      </c>
      <c r="V52" s="284">
        <v>1.5609999999999999</v>
      </c>
      <c r="W52" s="215">
        <v>0</v>
      </c>
      <c r="X52" s="284">
        <v>9.6633340000000008</v>
      </c>
      <c r="Z52" s="277"/>
      <c r="AE52" s="222"/>
      <c r="AF52"/>
    </row>
    <row r="53" spans="1:32" customFormat="1" x14ac:dyDescent="0.2">
      <c r="A53" s="211" t="s">
        <v>748</v>
      </c>
      <c r="B53" s="211">
        <v>24</v>
      </c>
      <c r="C53" s="214">
        <v>0</v>
      </c>
      <c r="D53" s="211">
        <v>0</v>
      </c>
      <c r="E53" s="214">
        <v>0</v>
      </c>
      <c r="F53" s="211">
        <v>1</v>
      </c>
      <c r="G53" s="213">
        <v>2</v>
      </c>
      <c r="H53" s="278">
        <v>0</v>
      </c>
      <c r="I53" s="279">
        <v>0.33329999999999999</v>
      </c>
      <c r="J53" s="280">
        <v>30.333334000000001</v>
      </c>
      <c r="K53" s="213">
        <v>30</v>
      </c>
      <c r="L53" s="213">
        <v>18</v>
      </c>
      <c r="M53" s="213">
        <v>18</v>
      </c>
      <c r="N53" s="213">
        <v>11</v>
      </c>
      <c r="O53" s="214">
        <v>36</v>
      </c>
      <c r="P53" s="212">
        <v>6</v>
      </c>
      <c r="Q53" s="281">
        <v>5.3407</v>
      </c>
      <c r="R53" s="282">
        <v>1.3515999999999999</v>
      </c>
      <c r="S53" s="281">
        <v>8.9010999999999996</v>
      </c>
      <c r="T53" s="283">
        <v>3.2637</v>
      </c>
      <c r="U53" s="283">
        <v>10.6813</v>
      </c>
      <c r="V53" s="284">
        <v>1.7802</v>
      </c>
      <c r="W53" s="215">
        <v>2</v>
      </c>
      <c r="X53" s="284">
        <v>19.336666000000001</v>
      </c>
      <c r="Y53" s="1"/>
      <c r="Z53" s="277"/>
      <c r="AA53" s="1"/>
      <c r="AB53" s="1"/>
      <c r="AC53" s="1"/>
      <c r="AD53" s="1"/>
      <c r="AE53" s="1"/>
      <c r="AF53" s="1"/>
    </row>
    <row r="54" spans="1:32" x14ac:dyDescent="0.2">
      <c r="A54" s="211" t="s">
        <v>751</v>
      </c>
      <c r="B54" s="211">
        <v>6</v>
      </c>
      <c r="C54" s="214">
        <v>6</v>
      </c>
      <c r="D54" s="211">
        <v>1</v>
      </c>
      <c r="E54" s="214">
        <v>0</v>
      </c>
      <c r="F54" s="211">
        <v>1</v>
      </c>
      <c r="G54" s="213">
        <v>4</v>
      </c>
      <c r="H54" s="278">
        <v>0</v>
      </c>
      <c r="I54" s="279">
        <v>0.2</v>
      </c>
      <c r="J54" s="280">
        <v>34.333334000000001</v>
      </c>
      <c r="K54" s="213">
        <v>38</v>
      </c>
      <c r="L54" s="213">
        <v>24</v>
      </c>
      <c r="M54" s="213">
        <v>22</v>
      </c>
      <c r="N54" s="213">
        <v>14</v>
      </c>
      <c r="O54" s="214">
        <v>26</v>
      </c>
      <c r="P54" s="212">
        <v>8</v>
      </c>
      <c r="Q54" s="281">
        <v>5.7670000000000003</v>
      </c>
      <c r="R54" s="282">
        <v>1.5145999999999999</v>
      </c>
      <c r="S54" s="281">
        <v>9.9611999999999998</v>
      </c>
      <c r="T54" s="283">
        <v>3.6699000000000002</v>
      </c>
      <c r="U54" s="283">
        <v>6.8155000000000001</v>
      </c>
      <c r="V54" s="284">
        <v>2.0971000000000002</v>
      </c>
      <c r="W54" s="215">
        <v>7</v>
      </c>
      <c r="X54" s="284">
        <v>34.336666000000001</v>
      </c>
      <c r="Y54"/>
      <c r="Z54"/>
      <c r="AA54"/>
      <c r="AB54"/>
      <c r="AE54" s="222"/>
      <c r="AF54"/>
    </row>
    <row r="55" spans="1:32" x14ac:dyDescent="0.2">
      <c r="A55" s="211" t="s">
        <v>755</v>
      </c>
      <c r="B55" s="211">
        <v>16</v>
      </c>
      <c r="C55" s="214">
        <v>0</v>
      </c>
      <c r="D55" s="211">
        <v>0</v>
      </c>
      <c r="E55" s="214">
        <v>0</v>
      </c>
      <c r="F55" s="211">
        <v>1</v>
      </c>
      <c r="G55" s="213">
        <v>0</v>
      </c>
      <c r="H55" s="278">
        <v>0</v>
      </c>
      <c r="I55" s="279">
        <v>1</v>
      </c>
      <c r="J55" s="280">
        <v>28</v>
      </c>
      <c r="K55" s="213">
        <v>26</v>
      </c>
      <c r="L55" s="213">
        <v>18</v>
      </c>
      <c r="M55" s="213">
        <v>18</v>
      </c>
      <c r="N55" s="213">
        <v>10</v>
      </c>
      <c r="O55" s="214">
        <v>24</v>
      </c>
      <c r="P55" s="212">
        <v>7</v>
      </c>
      <c r="Q55" s="281">
        <v>5.7857000000000003</v>
      </c>
      <c r="R55" s="282">
        <v>1.2857000000000001</v>
      </c>
      <c r="S55" s="281">
        <v>8.3571000000000009</v>
      </c>
      <c r="T55" s="283">
        <v>3.2143000000000002</v>
      </c>
      <c r="U55" s="283">
        <v>7.7142999999999997</v>
      </c>
      <c r="V55" s="284">
        <v>2.25</v>
      </c>
      <c r="W55" s="215">
        <v>0</v>
      </c>
      <c r="X55" s="284">
        <v>23.33</v>
      </c>
      <c r="Y55" s="139"/>
      <c r="Z55" s="172"/>
      <c r="AA55"/>
      <c r="AB55"/>
      <c r="AC55"/>
      <c r="AD55"/>
      <c r="AE55"/>
      <c r="AF55"/>
    </row>
    <row r="56" spans="1:32" x14ac:dyDescent="0.2">
      <c r="A56" s="211" t="s">
        <v>754</v>
      </c>
      <c r="B56" s="211">
        <v>22</v>
      </c>
      <c r="C56" s="214">
        <v>0</v>
      </c>
      <c r="D56" s="211">
        <v>0</v>
      </c>
      <c r="E56" s="214">
        <v>0</v>
      </c>
      <c r="F56" s="211">
        <v>1</v>
      </c>
      <c r="G56" s="213">
        <v>3</v>
      </c>
      <c r="H56" s="278">
        <v>0</v>
      </c>
      <c r="I56" s="279">
        <v>0.25</v>
      </c>
      <c r="J56" s="280">
        <v>44.666668000000001</v>
      </c>
      <c r="K56" s="213">
        <v>56</v>
      </c>
      <c r="L56" s="213">
        <v>31</v>
      </c>
      <c r="M56" s="213">
        <v>31</v>
      </c>
      <c r="N56" s="213">
        <v>11</v>
      </c>
      <c r="O56" s="214">
        <v>40</v>
      </c>
      <c r="P56" s="212">
        <v>9</v>
      </c>
      <c r="Q56" s="281">
        <v>6.2462999999999997</v>
      </c>
      <c r="R56" s="282">
        <v>1.5</v>
      </c>
      <c r="S56" s="281">
        <v>11.2836</v>
      </c>
      <c r="T56" s="283">
        <v>2.2164000000000001</v>
      </c>
      <c r="U56" s="283">
        <v>8.0596999999999994</v>
      </c>
      <c r="V56" s="284">
        <v>1.8133999999999999</v>
      </c>
      <c r="W56" s="215">
        <v>4</v>
      </c>
      <c r="X56" s="284">
        <v>6.0033320000000003</v>
      </c>
    </row>
    <row r="57" spans="1:32" x14ac:dyDescent="0.2">
      <c r="A57" s="211" t="s">
        <v>489</v>
      </c>
      <c r="B57" s="211">
        <v>20</v>
      </c>
      <c r="C57" s="214">
        <v>0</v>
      </c>
      <c r="D57" s="211">
        <v>0</v>
      </c>
      <c r="E57" s="214">
        <v>0</v>
      </c>
      <c r="F57" s="211">
        <v>1</v>
      </c>
      <c r="G57" s="213">
        <v>2</v>
      </c>
      <c r="H57" s="278">
        <v>1</v>
      </c>
      <c r="I57" s="279">
        <v>0.33329999999999999</v>
      </c>
      <c r="J57" s="280">
        <v>43.666668000000001</v>
      </c>
      <c r="K57" s="213">
        <v>55</v>
      </c>
      <c r="L57" s="213">
        <v>35</v>
      </c>
      <c r="M57" s="213">
        <v>33</v>
      </c>
      <c r="N57" s="213">
        <v>21</v>
      </c>
      <c r="O57" s="214">
        <v>44</v>
      </c>
      <c r="P57" s="212">
        <v>12</v>
      </c>
      <c r="Q57" s="281">
        <v>6.8014999999999999</v>
      </c>
      <c r="R57" s="282">
        <v>1.7404999999999999</v>
      </c>
      <c r="S57" s="281">
        <v>11.335900000000001</v>
      </c>
      <c r="T57" s="283">
        <v>4.3281999999999998</v>
      </c>
      <c r="U57" s="283">
        <v>9.0686999999999998</v>
      </c>
      <c r="V57" s="284">
        <v>2.4733000000000001</v>
      </c>
      <c r="W57" s="215">
        <v>0</v>
      </c>
      <c r="X57" s="284">
        <v>19.333331999999999</v>
      </c>
      <c r="Y57"/>
      <c r="Z57"/>
      <c r="AA57"/>
      <c r="AB57"/>
      <c r="AE57" s="222"/>
      <c r="AF57"/>
    </row>
    <row r="58" spans="1:32" customFormat="1" x14ac:dyDescent="0.2">
      <c r="A58" s="211" t="s">
        <v>750</v>
      </c>
      <c r="B58" s="211">
        <v>3</v>
      </c>
      <c r="C58" s="214">
        <v>3</v>
      </c>
      <c r="D58" s="211">
        <v>1</v>
      </c>
      <c r="E58" s="214">
        <v>0</v>
      </c>
      <c r="F58" s="211">
        <v>1</v>
      </c>
      <c r="G58" s="213">
        <v>1</v>
      </c>
      <c r="H58" s="278">
        <v>0</v>
      </c>
      <c r="I58" s="279">
        <v>0.5</v>
      </c>
      <c r="J58" s="280">
        <v>15</v>
      </c>
      <c r="K58" s="213">
        <v>20</v>
      </c>
      <c r="L58" s="213">
        <v>12</v>
      </c>
      <c r="M58" s="213">
        <v>12</v>
      </c>
      <c r="N58" s="213">
        <v>5</v>
      </c>
      <c r="O58" s="214">
        <v>19</v>
      </c>
      <c r="P58" s="212">
        <v>3</v>
      </c>
      <c r="Q58" s="281">
        <v>7.2</v>
      </c>
      <c r="R58" s="282">
        <v>1.6667000000000001</v>
      </c>
      <c r="S58" s="281">
        <v>12</v>
      </c>
      <c r="T58" s="283">
        <v>3</v>
      </c>
      <c r="U58" s="283">
        <v>11.4</v>
      </c>
      <c r="V58" s="284">
        <v>1.8</v>
      </c>
      <c r="W58" s="215">
        <v>12</v>
      </c>
      <c r="X58" s="284">
        <v>62.33</v>
      </c>
      <c r="Y58" s="139"/>
      <c r="Z58" s="172"/>
      <c r="AA58" s="1"/>
      <c r="AB58" s="1"/>
      <c r="AC58" s="1"/>
      <c r="AD58" s="1"/>
      <c r="AE58" s="1"/>
      <c r="AF58" s="1"/>
    </row>
    <row r="59" spans="1:32" customFormat="1" x14ac:dyDescent="0.2">
      <c r="A59" s="211" t="s">
        <v>752</v>
      </c>
      <c r="B59" s="211">
        <v>6</v>
      </c>
      <c r="C59" s="214">
        <v>6</v>
      </c>
      <c r="D59" s="211">
        <v>0</v>
      </c>
      <c r="E59" s="214">
        <v>0</v>
      </c>
      <c r="F59" s="211">
        <v>1</v>
      </c>
      <c r="G59" s="213">
        <v>3</v>
      </c>
      <c r="H59" s="278">
        <v>0</v>
      </c>
      <c r="I59" s="279">
        <v>0.25</v>
      </c>
      <c r="J59" s="280">
        <v>26.333333</v>
      </c>
      <c r="K59" s="213">
        <v>41</v>
      </c>
      <c r="L59" s="213">
        <v>29</v>
      </c>
      <c r="M59" s="213">
        <v>29</v>
      </c>
      <c r="N59" s="213">
        <v>14</v>
      </c>
      <c r="O59" s="214">
        <v>32</v>
      </c>
      <c r="P59" s="212">
        <v>7</v>
      </c>
      <c r="Q59" s="281">
        <v>9.9114000000000004</v>
      </c>
      <c r="R59" s="282">
        <v>2.0886</v>
      </c>
      <c r="S59" s="281">
        <v>14.012700000000001</v>
      </c>
      <c r="T59" s="283">
        <v>4.7847999999999997</v>
      </c>
      <c r="U59" s="283">
        <v>10.9367</v>
      </c>
      <c r="V59" s="284">
        <v>2.3923999999999999</v>
      </c>
      <c r="W59" s="215">
        <v>8</v>
      </c>
      <c r="X59" s="284">
        <v>48.996667000000002</v>
      </c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211" t="s">
        <v>757</v>
      </c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>
        <v>15</v>
      </c>
      <c r="X60" s="284">
        <v>83.67</v>
      </c>
      <c r="Y60" s="139"/>
      <c r="Z60" s="172"/>
    </row>
    <row r="61" spans="1:32" customFormat="1" x14ac:dyDescent="0.2">
      <c r="A61" s="211" t="s">
        <v>758</v>
      </c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>
        <v>6</v>
      </c>
      <c r="X61" s="284">
        <v>76</v>
      </c>
      <c r="Y61" s="139"/>
      <c r="Z61" s="172"/>
    </row>
    <row r="62" spans="1:32" customFormat="1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  <c r="Y62" s="1"/>
      <c r="Z62" s="277"/>
      <c r="AA62" s="1"/>
      <c r="AB62" s="1"/>
      <c r="AC62" s="1"/>
      <c r="AD62" s="1"/>
      <c r="AE62" s="222"/>
    </row>
    <row r="63" spans="1:32" customFormat="1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"/>
      <c r="Z63" s="277"/>
      <c r="AA63" s="1"/>
      <c r="AB63" s="1"/>
      <c r="AC63" s="1"/>
      <c r="AD63" s="1"/>
      <c r="AE63" s="222"/>
    </row>
    <row r="64" spans="1:32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"/>
      <c r="Z64" s="1"/>
      <c r="AA64" s="1"/>
      <c r="AB64" s="1"/>
      <c r="AC64" s="1"/>
      <c r="AD64" s="222"/>
    </row>
    <row r="65" spans="1:30" customFormat="1" ht="13.5" thickBot="1" x14ac:dyDescent="0.25">
      <c r="A65" s="312" t="s">
        <v>558</v>
      </c>
      <c r="B65" s="313"/>
      <c r="C65" s="314"/>
      <c r="D65" s="313"/>
      <c r="E65" s="314">
        <v>2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"/>
      <c r="Z65" s="1"/>
      <c r="AA65" s="1"/>
      <c r="AB65" s="1"/>
      <c r="AC65" s="1"/>
      <c r="AD65" s="222"/>
    </row>
    <row r="66" spans="1:30" customFormat="1" ht="13.5" thickBot="1" x14ac:dyDescent="0.25">
      <c r="A66" s="248" t="s">
        <v>529</v>
      </c>
      <c r="B66" s="249">
        <f t="shared" ref="B66:P66" si="1">SUM(B42:B65)</f>
        <v>414</v>
      </c>
      <c r="C66" s="251">
        <f t="shared" si="1"/>
        <v>162</v>
      </c>
      <c r="D66" s="249">
        <f t="shared" si="1"/>
        <v>49</v>
      </c>
      <c r="E66" s="251">
        <f t="shared" si="1"/>
        <v>7</v>
      </c>
      <c r="F66" s="249">
        <f t="shared" si="1"/>
        <v>54</v>
      </c>
      <c r="G66" s="250">
        <f t="shared" si="1"/>
        <v>108</v>
      </c>
      <c r="H66" s="302">
        <f t="shared" si="1"/>
        <v>22</v>
      </c>
      <c r="I66" s="303">
        <f>F66/(F66+G66)</f>
        <v>0.33333333333333331</v>
      </c>
      <c r="J66" s="304">
        <f t="shared" si="1"/>
        <v>1438.6666700000001</v>
      </c>
      <c r="K66" s="250">
        <f t="shared" si="1"/>
        <v>1427</v>
      </c>
      <c r="L66" s="250">
        <f t="shared" si="1"/>
        <v>771</v>
      </c>
      <c r="M66" s="250">
        <f t="shared" si="1"/>
        <v>739</v>
      </c>
      <c r="N66" s="250">
        <f t="shared" si="1"/>
        <v>444</v>
      </c>
      <c r="O66" s="251">
        <f t="shared" si="1"/>
        <v>1302</v>
      </c>
      <c r="P66" s="305">
        <f t="shared" si="1"/>
        <v>242</v>
      </c>
      <c r="Q66" s="306">
        <f>IF(J66=0,"",M66*9/J66)</f>
        <v>4.6230305731625796</v>
      </c>
      <c r="R66" s="307">
        <f>(N66+K66)/J66</f>
        <v>1.3005097282193936</v>
      </c>
      <c r="S66" s="304">
        <f>K66*9/J66</f>
        <v>8.9270157346454688</v>
      </c>
      <c r="T66" s="308">
        <f>N66*9/J66</f>
        <v>2.7775718193290735</v>
      </c>
      <c r="U66" s="308">
        <f>O66*9/J66</f>
        <v>8.1450416864109325</v>
      </c>
      <c r="V66" s="309">
        <f>P66*9/J66</f>
        <v>1.5139017573820626</v>
      </c>
      <c r="W66" s="310"/>
      <c r="X66" s="310"/>
      <c r="Z66" s="1"/>
      <c r="AA66" s="1"/>
      <c r="AB66" s="1"/>
      <c r="AC66" s="1"/>
      <c r="AD66" s="222"/>
    </row>
    <row r="68" spans="1:30" x14ac:dyDescent="0.2">
      <c r="A68" s="137"/>
    </row>
    <row r="69" spans="1:30" x14ac:dyDescent="0.2">
      <c r="A69" s="137"/>
    </row>
    <row r="70" spans="1:30" x14ac:dyDescent="0.2">
      <c r="A70" s="137"/>
    </row>
  </sheetData>
  <mergeCells count="2">
    <mergeCell ref="A1:X1"/>
    <mergeCell ref="W40:X40"/>
  </mergeCells>
  <printOptions horizontalCentered="1"/>
  <pageMargins left="0.25" right="0.25" top="1" bottom="0.25" header="0.5" footer="0.25"/>
  <pageSetup scale="73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7E4B-C349-4FDD-9F61-06DCA820ECD9}">
  <sheetPr>
    <pageSetUpPr fitToPage="1"/>
  </sheetPr>
  <dimension ref="A1:AF70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7.570312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customWidth="1"/>
    <col min="7" max="7" width="4" style="1" customWidth="1"/>
    <col min="8" max="8" width="3.28515625" style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bestFit="1" customWidth="1"/>
    <col min="25" max="16384" width="8.85546875" style="1"/>
  </cols>
  <sheetData>
    <row r="1" spans="1:32" ht="30" x14ac:dyDescent="0.4">
      <c r="A1" s="659" t="s">
        <v>2000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ht="13.5" thickBot="1" x14ac:dyDescent="0.25">
      <c r="A4" s="311" t="s">
        <v>759</v>
      </c>
      <c r="B4" s="326" t="s">
        <v>1999</v>
      </c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x14ac:dyDescent="0.2">
      <c r="A6" s="199" t="s">
        <v>327</v>
      </c>
      <c r="B6" s="200">
        <v>161</v>
      </c>
      <c r="C6" s="199">
        <v>605</v>
      </c>
      <c r="D6" s="201">
        <v>113</v>
      </c>
      <c r="E6" s="201">
        <v>162</v>
      </c>
      <c r="F6" s="202">
        <v>72</v>
      </c>
      <c r="G6" s="199">
        <v>45</v>
      </c>
      <c r="H6" s="201">
        <v>6</v>
      </c>
      <c r="I6" s="202">
        <v>30</v>
      </c>
      <c r="J6" s="199">
        <v>71</v>
      </c>
      <c r="K6" s="667">
        <v>238</v>
      </c>
      <c r="L6" s="668">
        <v>86</v>
      </c>
      <c r="M6" s="667">
        <v>23</v>
      </c>
      <c r="N6" s="203">
        <v>8</v>
      </c>
      <c r="O6" s="202">
        <v>5</v>
      </c>
      <c r="P6" s="204">
        <v>0.26779999999999998</v>
      </c>
      <c r="Q6" s="205">
        <v>0.34949999999999998</v>
      </c>
      <c r="R6" s="206">
        <v>0.51070000000000004</v>
      </c>
      <c r="S6" s="205">
        <v>0.86019999999999996</v>
      </c>
      <c r="T6" s="200">
        <v>681</v>
      </c>
      <c r="U6" s="207">
        <v>0.78900000000000003</v>
      </c>
      <c r="V6" s="208">
        <v>0.1043</v>
      </c>
      <c r="W6" s="209">
        <v>0.34949999999999998</v>
      </c>
      <c r="X6" s="210">
        <v>13</v>
      </c>
      <c r="Y6" s="139"/>
      <c r="AD6" s="222"/>
    </row>
    <row r="7" spans="1:32" customFormat="1" x14ac:dyDescent="0.2">
      <c r="A7" s="211" t="s">
        <v>761</v>
      </c>
      <c r="B7" s="212">
        <v>82</v>
      </c>
      <c r="C7" s="211">
        <v>228</v>
      </c>
      <c r="D7" s="213">
        <v>32</v>
      </c>
      <c r="E7" s="213">
        <v>61</v>
      </c>
      <c r="F7" s="214">
        <v>39</v>
      </c>
      <c r="G7" s="211">
        <v>12</v>
      </c>
      <c r="H7" s="213">
        <v>1</v>
      </c>
      <c r="I7" s="214">
        <v>10</v>
      </c>
      <c r="J7" s="211">
        <v>19</v>
      </c>
      <c r="K7" s="214">
        <v>50</v>
      </c>
      <c r="L7" s="211">
        <v>0</v>
      </c>
      <c r="M7" s="214">
        <v>3</v>
      </c>
      <c r="N7" s="215">
        <v>3</v>
      </c>
      <c r="O7" s="214">
        <v>2</v>
      </c>
      <c r="P7" s="216">
        <v>0.26750000000000002</v>
      </c>
      <c r="Q7" s="217">
        <v>0.32929999999999998</v>
      </c>
      <c r="R7" s="218">
        <v>0.46050000000000002</v>
      </c>
      <c r="S7" s="217">
        <v>0.78979999999999995</v>
      </c>
      <c r="T7" s="212">
        <v>249</v>
      </c>
      <c r="U7" s="219">
        <v>0</v>
      </c>
      <c r="V7" s="220">
        <v>7.6300000000000007E-2</v>
      </c>
      <c r="W7" s="221">
        <v>0.20080000000000001</v>
      </c>
      <c r="X7" s="212">
        <v>4</v>
      </c>
      <c r="Y7" s="139"/>
      <c r="Z7" s="1"/>
      <c r="AA7" s="1"/>
      <c r="AB7" s="1"/>
      <c r="AC7" s="1"/>
      <c r="AD7" s="1"/>
      <c r="AE7" s="1"/>
      <c r="AF7" s="1"/>
    </row>
    <row r="8" spans="1:32" x14ac:dyDescent="0.2">
      <c r="A8" s="211" t="s">
        <v>760</v>
      </c>
      <c r="B8" s="212">
        <v>113</v>
      </c>
      <c r="C8" s="211">
        <v>282</v>
      </c>
      <c r="D8" s="213">
        <v>33</v>
      </c>
      <c r="E8" s="213">
        <v>74</v>
      </c>
      <c r="F8" s="214">
        <v>46</v>
      </c>
      <c r="G8" s="211">
        <v>15</v>
      </c>
      <c r="H8" s="213">
        <v>1</v>
      </c>
      <c r="I8" s="214">
        <v>6</v>
      </c>
      <c r="J8" s="211">
        <v>12</v>
      </c>
      <c r="K8" s="214">
        <v>60</v>
      </c>
      <c r="L8" s="211">
        <v>20</v>
      </c>
      <c r="M8" s="214">
        <v>4</v>
      </c>
      <c r="N8" s="215">
        <v>4</v>
      </c>
      <c r="O8" s="214">
        <v>1</v>
      </c>
      <c r="P8" s="216">
        <v>0.26240000000000002</v>
      </c>
      <c r="Q8" s="217">
        <v>0.2949</v>
      </c>
      <c r="R8" s="218">
        <v>0.38650000000000001</v>
      </c>
      <c r="S8" s="217">
        <v>0.68140000000000001</v>
      </c>
      <c r="T8" s="212">
        <v>295</v>
      </c>
      <c r="U8" s="219">
        <v>0.83330000000000004</v>
      </c>
      <c r="V8" s="220">
        <v>4.07E-2</v>
      </c>
      <c r="W8" s="221">
        <v>0.2034</v>
      </c>
      <c r="X8" s="212">
        <v>1</v>
      </c>
      <c r="Y8" s="139"/>
    </row>
    <row r="9" spans="1:32" x14ac:dyDescent="0.2">
      <c r="A9" s="211" t="s">
        <v>317</v>
      </c>
      <c r="B9" s="212">
        <v>146</v>
      </c>
      <c r="C9" s="211">
        <v>505</v>
      </c>
      <c r="D9" s="213">
        <v>70</v>
      </c>
      <c r="E9" s="213">
        <v>130</v>
      </c>
      <c r="F9" s="214">
        <v>77</v>
      </c>
      <c r="G9" s="211">
        <v>28</v>
      </c>
      <c r="H9" s="213">
        <v>9</v>
      </c>
      <c r="I9" s="214">
        <v>21</v>
      </c>
      <c r="J9" s="211">
        <v>50</v>
      </c>
      <c r="K9" s="214">
        <v>144</v>
      </c>
      <c r="L9" s="211">
        <v>17</v>
      </c>
      <c r="M9" s="214">
        <v>11</v>
      </c>
      <c r="N9" s="215">
        <v>13</v>
      </c>
      <c r="O9" s="214">
        <v>5</v>
      </c>
      <c r="P9" s="216">
        <v>0.25740000000000002</v>
      </c>
      <c r="Q9" s="217">
        <v>0.33040000000000003</v>
      </c>
      <c r="R9" s="218">
        <v>0.4733</v>
      </c>
      <c r="S9" s="217">
        <v>0.80359999999999998</v>
      </c>
      <c r="T9" s="212">
        <v>560</v>
      </c>
      <c r="U9" s="219">
        <v>0.60709999999999997</v>
      </c>
      <c r="V9" s="220">
        <v>8.9300000000000004E-2</v>
      </c>
      <c r="W9" s="221">
        <v>0.2571</v>
      </c>
      <c r="X9" s="212">
        <v>7</v>
      </c>
      <c r="Y9" s="139"/>
      <c r="AE9"/>
      <c r="AF9"/>
    </row>
    <row r="10" spans="1:32" customFormat="1" x14ac:dyDescent="0.2">
      <c r="A10" s="211" t="s">
        <v>856</v>
      </c>
      <c r="B10" s="212">
        <v>46</v>
      </c>
      <c r="C10" s="211">
        <v>159</v>
      </c>
      <c r="D10" s="213">
        <v>22</v>
      </c>
      <c r="E10" s="213">
        <v>40</v>
      </c>
      <c r="F10" s="214">
        <v>18</v>
      </c>
      <c r="G10" s="211">
        <v>12</v>
      </c>
      <c r="H10" s="213">
        <v>2</v>
      </c>
      <c r="I10" s="214">
        <v>3</v>
      </c>
      <c r="J10" s="211">
        <v>17</v>
      </c>
      <c r="K10" s="214">
        <v>26</v>
      </c>
      <c r="L10" s="211">
        <v>11</v>
      </c>
      <c r="M10" s="214">
        <v>1</v>
      </c>
      <c r="N10" s="215">
        <v>3</v>
      </c>
      <c r="O10" s="214">
        <v>0</v>
      </c>
      <c r="P10" s="216">
        <v>0.25159999999999999</v>
      </c>
      <c r="Q10" s="217">
        <v>0.32390000000000002</v>
      </c>
      <c r="R10" s="218">
        <v>0.4088</v>
      </c>
      <c r="S10" s="217">
        <v>0.73270000000000002</v>
      </c>
      <c r="T10" s="212">
        <v>176</v>
      </c>
      <c r="U10" s="219">
        <v>0.91669999999999996</v>
      </c>
      <c r="V10" s="220">
        <v>9.6600000000000005E-2</v>
      </c>
      <c r="W10" s="221">
        <v>0.1477</v>
      </c>
      <c r="X10" s="212">
        <v>6</v>
      </c>
      <c r="Y10" s="139"/>
      <c r="Z10" s="1"/>
      <c r="AA10" s="1"/>
      <c r="AB10" s="1"/>
      <c r="AC10" s="1"/>
      <c r="AD10" s="222"/>
      <c r="AE10" s="1"/>
      <c r="AF10" s="1"/>
    </row>
    <row r="11" spans="1:32" x14ac:dyDescent="0.2">
      <c r="A11" s="211" t="s">
        <v>292</v>
      </c>
      <c r="B11" s="212">
        <v>161</v>
      </c>
      <c r="C11" s="211">
        <v>617</v>
      </c>
      <c r="D11" s="213">
        <v>78</v>
      </c>
      <c r="E11" s="213">
        <v>153</v>
      </c>
      <c r="F11" s="214">
        <v>72</v>
      </c>
      <c r="G11" s="211">
        <v>37</v>
      </c>
      <c r="H11" s="213">
        <v>0</v>
      </c>
      <c r="I11" s="214">
        <v>13</v>
      </c>
      <c r="J11" s="211">
        <v>49</v>
      </c>
      <c r="K11" s="214">
        <v>158</v>
      </c>
      <c r="L11" s="211">
        <v>24</v>
      </c>
      <c r="M11" s="214">
        <v>12</v>
      </c>
      <c r="N11" s="215">
        <v>11</v>
      </c>
      <c r="O11" s="214">
        <v>6</v>
      </c>
      <c r="P11" s="216">
        <v>0.248</v>
      </c>
      <c r="Q11" s="217">
        <v>0.3095</v>
      </c>
      <c r="R11" s="218">
        <v>0.37119999999999997</v>
      </c>
      <c r="S11" s="217">
        <v>0.68069999999999997</v>
      </c>
      <c r="T11" s="212">
        <v>672</v>
      </c>
      <c r="U11" s="219">
        <v>0.66669999999999996</v>
      </c>
      <c r="V11" s="220">
        <v>7.2900000000000006E-2</v>
      </c>
      <c r="W11" s="221">
        <v>0.2351</v>
      </c>
      <c r="X11" s="212">
        <v>5</v>
      </c>
      <c r="Y11" s="139"/>
      <c r="AE11"/>
      <c r="AF11"/>
    </row>
    <row r="12" spans="1:32" x14ac:dyDescent="0.2">
      <c r="A12" s="211" t="s">
        <v>762</v>
      </c>
      <c r="B12" s="212">
        <v>68</v>
      </c>
      <c r="C12" s="211">
        <v>162</v>
      </c>
      <c r="D12" s="213">
        <v>20</v>
      </c>
      <c r="E12" s="213">
        <v>39</v>
      </c>
      <c r="F12" s="214">
        <v>29</v>
      </c>
      <c r="G12" s="211">
        <v>11</v>
      </c>
      <c r="H12" s="213">
        <v>0</v>
      </c>
      <c r="I12" s="214">
        <v>4</v>
      </c>
      <c r="J12" s="211">
        <v>15</v>
      </c>
      <c r="K12" s="214">
        <v>25</v>
      </c>
      <c r="L12" s="211">
        <v>4</v>
      </c>
      <c r="M12" s="214">
        <v>1</v>
      </c>
      <c r="N12" s="215">
        <v>2</v>
      </c>
      <c r="O12" s="214">
        <v>6</v>
      </c>
      <c r="P12" s="216">
        <v>0.2407</v>
      </c>
      <c r="Q12" s="217">
        <v>0.32790000000000002</v>
      </c>
      <c r="R12" s="218">
        <v>0.38269999999999998</v>
      </c>
      <c r="S12" s="217">
        <v>0.71060000000000001</v>
      </c>
      <c r="T12" s="212">
        <v>183</v>
      </c>
      <c r="U12" s="219">
        <v>0.8</v>
      </c>
      <c r="V12" s="220">
        <v>8.2000000000000003E-2</v>
      </c>
      <c r="W12" s="221">
        <v>0.1366</v>
      </c>
      <c r="X12" s="212">
        <v>415</v>
      </c>
      <c r="Y12" s="139"/>
    </row>
    <row r="13" spans="1:32" x14ac:dyDescent="0.2">
      <c r="A13" s="211" t="s">
        <v>764</v>
      </c>
      <c r="B13" s="212">
        <v>148</v>
      </c>
      <c r="C13" s="211">
        <v>408</v>
      </c>
      <c r="D13" s="213">
        <v>60</v>
      </c>
      <c r="E13" s="213">
        <v>95</v>
      </c>
      <c r="F13" s="214">
        <v>83</v>
      </c>
      <c r="G13" s="211">
        <v>14</v>
      </c>
      <c r="H13" s="213">
        <v>0</v>
      </c>
      <c r="I13" s="214">
        <v>31</v>
      </c>
      <c r="J13" s="211">
        <v>43</v>
      </c>
      <c r="K13" s="214">
        <v>148</v>
      </c>
      <c r="L13" s="211">
        <v>5</v>
      </c>
      <c r="M13" s="214">
        <v>0</v>
      </c>
      <c r="N13" s="215">
        <v>9</v>
      </c>
      <c r="O13" s="214">
        <v>6</v>
      </c>
      <c r="P13" s="216">
        <v>0.23280000000000001</v>
      </c>
      <c r="Q13" s="217">
        <v>0.31509999999999999</v>
      </c>
      <c r="R13" s="218">
        <v>0.49509999999999998</v>
      </c>
      <c r="S13" s="217">
        <v>0.81020000000000003</v>
      </c>
      <c r="T13" s="212">
        <v>457</v>
      </c>
      <c r="U13" s="219">
        <v>1</v>
      </c>
      <c r="V13" s="220">
        <v>9.4100000000000003E-2</v>
      </c>
      <c r="W13" s="221">
        <v>0.32390000000000002</v>
      </c>
      <c r="X13" s="212">
        <v>3</v>
      </c>
      <c r="Y13" s="139"/>
      <c r="AD13" s="222"/>
    </row>
    <row r="14" spans="1:32" x14ac:dyDescent="0.2">
      <c r="A14" s="211" t="s">
        <v>315</v>
      </c>
      <c r="B14" s="212">
        <v>160</v>
      </c>
      <c r="C14" s="211">
        <v>572</v>
      </c>
      <c r="D14" s="213">
        <v>89</v>
      </c>
      <c r="E14" s="213">
        <v>132</v>
      </c>
      <c r="F14" s="214">
        <v>74</v>
      </c>
      <c r="G14" s="211">
        <v>46</v>
      </c>
      <c r="H14" s="213">
        <v>2</v>
      </c>
      <c r="I14" s="214">
        <v>23</v>
      </c>
      <c r="J14" s="211">
        <v>60</v>
      </c>
      <c r="K14" s="214">
        <v>176</v>
      </c>
      <c r="L14" s="211">
        <v>23</v>
      </c>
      <c r="M14" s="214">
        <v>6</v>
      </c>
      <c r="N14" s="215">
        <v>8</v>
      </c>
      <c r="O14" s="214">
        <v>3</v>
      </c>
      <c r="P14" s="216">
        <v>0.23080000000000001</v>
      </c>
      <c r="Q14" s="217">
        <v>0.30709999999999998</v>
      </c>
      <c r="R14" s="218">
        <v>0.43880000000000002</v>
      </c>
      <c r="S14" s="217">
        <v>0.74590000000000001</v>
      </c>
      <c r="T14" s="212">
        <v>635</v>
      </c>
      <c r="U14" s="219">
        <v>0.79310000000000003</v>
      </c>
      <c r="V14" s="220">
        <v>9.4500000000000001E-2</v>
      </c>
      <c r="W14" s="221">
        <v>0.2772</v>
      </c>
      <c r="X14" s="212">
        <v>3</v>
      </c>
      <c r="Y14" s="139"/>
      <c r="AE14" s="188"/>
      <c r="AF14" s="188"/>
    </row>
    <row r="15" spans="1:32" x14ac:dyDescent="0.2">
      <c r="A15" s="211" t="s">
        <v>378</v>
      </c>
      <c r="B15" s="212">
        <v>146</v>
      </c>
      <c r="C15" s="211">
        <v>485</v>
      </c>
      <c r="D15" s="213">
        <v>46</v>
      </c>
      <c r="E15" s="213">
        <v>110</v>
      </c>
      <c r="F15" s="214">
        <v>47</v>
      </c>
      <c r="G15" s="211">
        <v>22</v>
      </c>
      <c r="H15" s="213">
        <v>0</v>
      </c>
      <c r="I15" s="214">
        <v>6</v>
      </c>
      <c r="J15" s="211">
        <v>47</v>
      </c>
      <c r="K15" s="214">
        <v>77</v>
      </c>
      <c r="L15" s="211">
        <v>0</v>
      </c>
      <c r="M15" s="214">
        <v>4</v>
      </c>
      <c r="N15" s="215">
        <v>4</v>
      </c>
      <c r="O15" s="214">
        <v>1</v>
      </c>
      <c r="P15" s="216">
        <v>0.2268</v>
      </c>
      <c r="Q15" s="217">
        <v>0.2964</v>
      </c>
      <c r="R15" s="218">
        <v>0.30930000000000002</v>
      </c>
      <c r="S15" s="217">
        <v>0.60570000000000002</v>
      </c>
      <c r="T15" s="212">
        <v>533</v>
      </c>
      <c r="U15" s="219">
        <v>0</v>
      </c>
      <c r="V15" s="220">
        <v>8.8200000000000001E-2</v>
      </c>
      <c r="W15" s="221">
        <v>0.14449999999999999</v>
      </c>
      <c r="X15" s="212">
        <v>78</v>
      </c>
      <c r="Y15" s="139"/>
      <c r="AA15" s="188"/>
      <c r="AB15" s="188"/>
      <c r="AC15" s="188"/>
      <c r="AD15" s="188"/>
    </row>
    <row r="16" spans="1:32" s="188" customFormat="1" x14ac:dyDescent="0.2">
      <c r="A16" s="211" t="s">
        <v>355</v>
      </c>
      <c r="B16" s="212">
        <v>159</v>
      </c>
      <c r="C16" s="211">
        <v>561</v>
      </c>
      <c r="D16" s="213">
        <v>61</v>
      </c>
      <c r="E16" s="213">
        <v>127</v>
      </c>
      <c r="F16" s="214">
        <v>54</v>
      </c>
      <c r="G16" s="211">
        <v>24</v>
      </c>
      <c r="H16" s="213">
        <v>1</v>
      </c>
      <c r="I16" s="214">
        <v>10</v>
      </c>
      <c r="J16" s="211">
        <v>14</v>
      </c>
      <c r="K16" s="214">
        <v>119</v>
      </c>
      <c r="L16" s="211">
        <v>38</v>
      </c>
      <c r="M16" s="214">
        <v>8</v>
      </c>
      <c r="N16" s="215">
        <v>8</v>
      </c>
      <c r="O16" s="214">
        <v>13</v>
      </c>
      <c r="P16" s="216">
        <v>0.22639999999999999</v>
      </c>
      <c r="Q16" s="217">
        <v>0.26190000000000002</v>
      </c>
      <c r="R16" s="218">
        <v>0.32619999999999999</v>
      </c>
      <c r="S16" s="217">
        <v>0.58809999999999996</v>
      </c>
      <c r="T16" s="212">
        <v>588</v>
      </c>
      <c r="U16" s="219">
        <v>0.82609999999999995</v>
      </c>
      <c r="V16" s="220">
        <v>2.3800000000000002E-2</v>
      </c>
      <c r="W16" s="221">
        <v>0.2024</v>
      </c>
      <c r="X16" s="212">
        <v>41</v>
      </c>
      <c r="Y16" s="139"/>
      <c r="Z16" s="1"/>
      <c r="AA16" s="1"/>
      <c r="AB16" s="1"/>
      <c r="AC16" s="1"/>
      <c r="AD16" s="222"/>
      <c r="AE16"/>
      <c r="AF16"/>
    </row>
    <row r="17" spans="1:32" customFormat="1" x14ac:dyDescent="0.2">
      <c r="A17" s="223" t="s">
        <v>763</v>
      </c>
      <c r="B17" s="212">
        <v>25</v>
      </c>
      <c r="C17" s="211">
        <v>23</v>
      </c>
      <c r="D17" s="213">
        <v>4</v>
      </c>
      <c r="E17" s="213">
        <v>5</v>
      </c>
      <c r="F17" s="214">
        <v>4</v>
      </c>
      <c r="G17" s="211">
        <v>1</v>
      </c>
      <c r="H17" s="213">
        <v>0</v>
      </c>
      <c r="I17" s="214">
        <v>1</v>
      </c>
      <c r="J17" s="211">
        <v>1</v>
      </c>
      <c r="K17" s="214">
        <v>6</v>
      </c>
      <c r="L17" s="211">
        <v>4</v>
      </c>
      <c r="M17" s="214">
        <v>0</v>
      </c>
      <c r="N17" s="215">
        <v>0</v>
      </c>
      <c r="O17" s="214">
        <v>0</v>
      </c>
      <c r="P17" s="216">
        <v>0.21740000000000001</v>
      </c>
      <c r="Q17" s="217">
        <v>0.25</v>
      </c>
      <c r="R17" s="218">
        <v>0.39129999999999998</v>
      </c>
      <c r="S17" s="217">
        <v>0.64129999999999998</v>
      </c>
      <c r="T17" s="212">
        <v>24</v>
      </c>
      <c r="U17" s="219">
        <v>1</v>
      </c>
      <c r="V17" s="220">
        <v>4.1700000000000001E-2</v>
      </c>
      <c r="W17" s="221">
        <v>0.25</v>
      </c>
      <c r="X17" s="212">
        <v>370</v>
      </c>
      <c r="Y17" s="139"/>
      <c r="Z17" s="1"/>
      <c r="AA17" s="1"/>
      <c r="AB17" s="1"/>
      <c r="AC17" s="1"/>
      <c r="AD17" s="1"/>
      <c r="AE17" s="1"/>
      <c r="AF17" s="1"/>
    </row>
    <row r="18" spans="1:32" customFormat="1" x14ac:dyDescent="0.2">
      <c r="A18" s="211" t="s">
        <v>766</v>
      </c>
      <c r="B18" s="212">
        <v>139</v>
      </c>
      <c r="C18" s="211">
        <v>111</v>
      </c>
      <c r="D18" s="213">
        <v>14</v>
      </c>
      <c r="E18" s="213">
        <v>24</v>
      </c>
      <c r="F18" s="214">
        <v>11</v>
      </c>
      <c r="G18" s="211">
        <v>6</v>
      </c>
      <c r="H18" s="213">
        <v>0</v>
      </c>
      <c r="I18" s="214">
        <v>4</v>
      </c>
      <c r="J18" s="211">
        <v>4</v>
      </c>
      <c r="K18" s="214">
        <v>37</v>
      </c>
      <c r="L18" s="211">
        <v>1</v>
      </c>
      <c r="M18" s="214">
        <v>0</v>
      </c>
      <c r="N18" s="215">
        <v>1</v>
      </c>
      <c r="O18" s="214">
        <v>0</v>
      </c>
      <c r="P18" s="216">
        <v>0.2162</v>
      </c>
      <c r="Q18" s="217">
        <v>0.24349999999999999</v>
      </c>
      <c r="R18" s="218">
        <v>0.37840000000000001</v>
      </c>
      <c r="S18" s="217">
        <v>0.62190000000000001</v>
      </c>
      <c r="T18" s="212">
        <v>115</v>
      </c>
      <c r="U18" s="219">
        <v>1</v>
      </c>
      <c r="V18" s="220">
        <v>3.4799999999999998E-2</v>
      </c>
      <c r="W18" s="221">
        <v>0.32169999999999999</v>
      </c>
      <c r="X18" s="212">
        <v>199</v>
      </c>
      <c r="Y18" s="139"/>
      <c r="Z18" s="1"/>
      <c r="AA18" s="1"/>
      <c r="AB18" s="1"/>
      <c r="AC18" s="1"/>
      <c r="AD18" s="222"/>
    </row>
    <row r="19" spans="1:32" x14ac:dyDescent="0.2">
      <c r="A19" s="211" t="s">
        <v>765</v>
      </c>
      <c r="B19" s="212">
        <v>62</v>
      </c>
      <c r="C19" s="211">
        <v>157</v>
      </c>
      <c r="D19" s="213">
        <v>19</v>
      </c>
      <c r="E19" s="213">
        <v>30</v>
      </c>
      <c r="F19" s="214">
        <v>15</v>
      </c>
      <c r="G19" s="211">
        <v>12</v>
      </c>
      <c r="H19" s="213">
        <v>0</v>
      </c>
      <c r="I19" s="214">
        <v>5</v>
      </c>
      <c r="J19" s="211">
        <v>12</v>
      </c>
      <c r="K19" s="214">
        <v>47</v>
      </c>
      <c r="L19" s="211">
        <v>5</v>
      </c>
      <c r="M19" s="214">
        <v>0</v>
      </c>
      <c r="N19" s="215">
        <v>1</v>
      </c>
      <c r="O19" s="214">
        <v>3</v>
      </c>
      <c r="P19" s="216">
        <v>0.19109999999999999</v>
      </c>
      <c r="Q19" s="217">
        <v>0.2616</v>
      </c>
      <c r="R19" s="218">
        <v>0.36309999999999998</v>
      </c>
      <c r="S19" s="217">
        <v>0.62470000000000003</v>
      </c>
      <c r="T19" s="212">
        <v>172</v>
      </c>
      <c r="U19" s="219">
        <v>1</v>
      </c>
      <c r="V19" s="220">
        <v>6.9800000000000001E-2</v>
      </c>
      <c r="W19" s="221">
        <v>0.27329999999999999</v>
      </c>
      <c r="X19" s="212">
        <v>71</v>
      </c>
      <c r="Y19" s="139"/>
      <c r="AA19"/>
      <c r="AB19"/>
      <c r="AC19"/>
      <c r="AD19"/>
      <c r="AE19"/>
      <c r="AF19"/>
    </row>
    <row r="20" spans="1:32" customFormat="1" x14ac:dyDescent="0.2">
      <c r="A20" s="211" t="s">
        <v>767</v>
      </c>
      <c r="B20" s="212">
        <v>113</v>
      </c>
      <c r="C20" s="211">
        <v>104</v>
      </c>
      <c r="D20" s="213">
        <v>17</v>
      </c>
      <c r="E20" s="213">
        <v>18</v>
      </c>
      <c r="F20" s="214">
        <v>24</v>
      </c>
      <c r="G20" s="211">
        <v>0</v>
      </c>
      <c r="H20" s="213">
        <v>1</v>
      </c>
      <c r="I20" s="214">
        <v>9</v>
      </c>
      <c r="J20" s="211">
        <v>14</v>
      </c>
      <c r="K20" s="214">
        <v>33</v>
      </c>
      <c r="L20" s="211">
        <v>4</v>
      </c>
      <c r="M20" s="214">
        <v>0</v>
      </c>
      <c r="N20" s="215">
        <v>4</v>
      </c>
      <c r="O20" s="214">
        <v>0</v>
      </c>
      <c r="P20" s="216">
        <v>0.1731</v>
      </c>
      <c r="Q20" s="217">
        <v>0.2712</v>
      </c>
      <c r="R20" s="218">
        <v>0.45190000000000002</v>
      </c>
      <c r="S20" s="217">
        <v>0.72309999999999997</v>
      </c>
      <c r="T20" s="212">
        <v>118</v>
      </c>
      <c r="U20" s="219">
        <v>1</v>
      </c>
      <c r="V20" s="220">
        <v>0.1186</v>
      </c>
      <c r="W20" s="221">
        <v>0.2797</v>
      </c>
      <c r="X20" s="212">
        <v>5</v>
      </c>
      <c r="Y20" s="139"/>
      <c r="Z20" s="1"/>
      <c r="AA20" s="1"/>
      <c r="AB20" s="1"/>
      <c r="AC20" s="1"/>
      <c r="AD20" s="222"/>
    </row>
    <row r="21" spans="1:32" customFormat="1" x14ac:dyDescent="0.2">
      <c r="A21" s="211" t="s">
        <v>768</v>
      </c>
      <c r="B21" s="212">
        <v>103</v>
      </c>
      <c r="C21" s="211">
        <v>249</v>
      </c>
      <c r="D21" s="213">
        <v>33</v>
      </c>
      <c r="E21" s="213">
        <v>41</v>
      </c>
      <c r="F21" s="214">
        <v>21</v>
      </c>
      <c r="G21" s="211">
        <v>12</v>
      </c>
      <c r="H21" s="213">
        <v>1</v>
      </c>
      <c r="I21" s="214">
        <v>5</v>
      </c>
      <c r="J21" s="211">
        <v>23</v>
      </c>
      <c r="K21" s="214">
        <v>100</v>
      </c>
      <c r="L21" s="211">
        <v>17</v>
      </c>
      <c r="M21" s="214">
        <v>3</v>
      </c>
      <c r="N21" s="215">
        <v>0</v>
      </c>
      <c r="O21" s="214">
        <v>1</v>
      </c>
      <c r="P21" s="216">
        <v>0.16470000000000001</v>
      </c>
      <c r="Q21" s="217">
        <v>0.23810000000000001</v>
      </c>
      <c r="R21" s="218">
        <v>0.28110000000000002</v>
      </c>
      <c r="S21" s="217">
        <v>0.51919999999999999</v>
      </c>
      <c r="T21" s="212">
        <v>273</v>
      </c>
      <c r="U21" s="219">
        <v>0.85</v>
      </c>
      <c r="V21" s="220">
        <v>8.4199999999999997E-2</v>
      </c>
      <c r="W21" s="221">
        <v>0.36630000000000001</v>
      </c>
      <c r="X21" s="212">
        <v>248</v>
      </c>
      <c r="Y21" s="139"/>
      <c r="Z21" s="1"/>
      <c r="AA21" s="1"/>
      <c r="AB21" s="1"/>
      <c r="AC21" s="1"/>
      <c r="AD21" s="1"/>
      <c r="AE21" s="1"/>
      <c r="AF21" s="1"/>
    </row>
    <row r="22" spans="1:32" customFormat="1" x14ac:dyDescent="0.2">
      <c r="A22" s="211" t="s">
        <v>769</v>
      </c>
      <c r="B22" s="212">
        <v>162</v>
      </c>
      <c r="C22" s="211">
        <v>224</v>
      </c>
      <c r="D22" s="213">
        <v>22</v>
      </c>
      <c r="E22" s="213">
        <v>32</v>
      </c>
      <c r="F22" s="214">
        <v>11</v>
      </c>
      <c r="G22" s="211">
        <v>14</v>
      </c>
      <c r="H22" s="213">
        <v>0</v>
      </c>
      <c r="I22" s="214">
        <v>6</v>
      </c>
      <c r="J22" s="211">
        <v>25</v>
      </c>
      <c r="K22" s="214">
        <v>78</v>
      </c>
      <c r="L22" s="211">
        <v>0</v>
      </c>
      <c r="M22" s="214">
        <v>2</v>
      </c>
      <c r="N22" s="215">
        <v>1</v>
      </c>
      <c r="O22" s="214">
        <v>9</v>
      </c>
      <c r="P22" s="216">
        <v>0.1429</v>
      </c>
      <c r="Q22" s="217">
        <v>0.25580000000000003</v>
      </c>
      <c r="R22" s="218">
        <v>0.28570000000000001</v>
      </c>
      <c r="S22" s="217">
        <v>0.54149999999999998</v>
      </c>
      <c r="T22" s="212">
        <v>258</v>
      </c>
      <c r="U22" s="219">
        <v>0</v>
      </c>
      <c r="V22" s="220">
        <v>9.69E-2</v>
      </c>
      <c r="W22" s="221">
        <v>0.30230000000000001</v>
      </c>
      <c r="X22" s="212">
        <v>143</v>
      </c>
      <c r="Y22" s="139"/>
      <c r="Z22" s="1"/>
      <c r="AA22" s="1"/>
      <c r="AB22" s="1"/>
      <c r="AC22" s="1"/>
      <c r="AD22" s="1"/>
    </row>
    <row r="23" spans="1:32" customFormat="1" x14ac:dyDescent="0.2">
      <c r="A23" s="211" t="s">
        <v>770</v>
      </c>
      <c r="B23" s="212">
        <v>86</v>
      </c>
      <c r="C23" s="211">
        <v>88</v>
      </c>
      <c r="D23" s="213">
        <v>5</v>
      </c>
      <c r="E23" s="213">
        <v>12</v>
      </c>
      <c r="F23" s="214">
        <v>8</v>
      </c>
      <c r="G23" s="211">
        <v>4</v>
      </c>
      <c r="H23" s="213">
        <v>0</v>
      </c>
      <c r="I23" s="214">
        <v>3</v>
      </c>
      <c r="J23" s="211">
        <v>12</v>
      </c>
      <c r="K23" s="214">
        <v>25</v>
      </c>
      <c r="L23" s="211">
        <v>0</v>
      </c>
      <c r="M23" s="214">
        <v>0</v>
      </c>
      <c r="N23" s="215">
        <v>1</v>
      </c>
      <c r="O23" s="214">
        <v>0</v>
      </c>
      <c r="P23" s="216">
        <v>0.13639999999999999</v>
      </c>
      <c r="Q23" s="217">
        <v>0.24</v>
      </c>
      <c r="R23" s="218">
        <v>0.28410000000000002</v>
      </c>
      <c r="S23" s="217">
        <v>0.52410000000000001</v>
      </c>
      <c r="T23" s="212">
        <v>100</v>
      </c>
      <c r="U23" s="219">
        <v>0</v>
      </c>
      <c r="V23" s="220">
        <v>0.12</v>
      </c>
      <c r="W23" s="221">
        <v>0.25</v>
      </c>
      <c r="X23" s="212">
        <v>145</v>
      </c>
      <c r="Y23" s="139"/>
      <c r="Z23" s="1"/>
      <c r="AA23" s="1"/>
      <c r="AB23" s="1"/>
      <c r="AC23" s="1"/>
      <c r="AD23" s="222"/>
    </row>
    <row r="24" spans="1:32" customFormat="1" x14ac:dyDescent="0.2">
      <c r="A24" s="211" t="s">
        <v>771</v>
      </c>
      <c r="B24" s="212"/>
      <c r="C24" s="211"/>
      <c r="D24" s="213"/>
      <c r="E24" s="213"/>
      <c r="F24" s="214"/>
      <c r="G24" s="211"/>
      <c r="H24" s="213"/>
      <c r="I24" s="214"/>
      <c r="J24" s="211"/>
      <c r="K24" s="214"/>
      <c r="L24" s="211"/>
      <c r="M24" s="214"/>
      <c r="N24" s="215"/>
      <c r="O24" s="214"/>
      <c r="P24" s="216"/>
      <c r="Q24" s="217"/>
      <c r="R24" s="218"/>
      <c r="S24" s="217"/>
      <c r="T24" s="212"/>
      <c r="U24" s="219"/>
      <c r="V24" s="220"/>
      <c r="W24" s="221"/>
      <c r="X24" s="212">
        <v>428</v>
      </c>
      <c r="Y24" s="139"/>
    </row>
    <row r="25" spans="1:32" customFormat="1" x14ac:dyDescent="0.2">
      <c r="A25" s="211" t="s">
        <v>772</v>
      </c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>
        <v>144</v>
      </c>
      <c r="Y25" s="139"/>
    </row>
    <row r="26" spans="1:32" customFormat="1" x14ac:dyDescent="0.2">
      <c r="A26" s="211" t="s">
        <v>773</v>
      </c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>
        <v>332</v>
      </c>
      <c r="Y26" s="139"/>
      <c r="Z26" s="1"/>
      <c r="AA26" s="1"/>
      <c r="AB26" s="1"/>
      <c r="AC26" s="1"/>
      <c r="AD26" s="1"/>
    </row>
    <row r="27" spans="1:32" x14ac:dyDescent="0.2">
      <c r="A27" s="211" t="s">
        <v>774</v>
      </c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>
        <v>62</v>
      </c>
      <c r="Y27" s="139"/>
      <c r="Z27"/>
      <c r="AA27"/>
      <c r="AB27"/>
      <c r="AC27"/>
      <c r="AD27"/>
    </row>
    <row r="28" spans="1:32" ht="13.5" thickBot="1" x14ac:dyDescent="0.25">
      <c r="A28" s="211" t="s">
        <v>775</v>
      </c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>
        <v>206</v>
      </c>
    </row>
    <row r="29" spans="1:32" hidden="1" x14ac:dyDescent="0.2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</row>
    <row r="30" spans="1:32" hidden="1" x14ac:dyDescent="0.2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</row>
    <row r="31" spans="1:32" hidden="1" x14ac:dyDescent="0.2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</row>
    <row r="32" spans="1:32" hidden="1" x14ac:dyDescent="0.2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hidden="1" x14ac:dyDescent="0.2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hidden="1" x14ac:dyDescent="0.2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5540</v>
      </c>
      <c r="D36" s="250">
        <f t="shared" si="0"/>
        <v>738</v>
      </c>
      <c r="E36" s="250">
        <f t="shared" si="0"/>
        <v>1285</v>
      </c>
      <c r="F36" s="251">
        <f t="shared" si="0"/>
        <v>705</v>
      </c>
      <c r="G36" s="249">
        <f t="shared" si="0"/>
        <v>315</v>
      </c>
      <c r="H36" s="250">
        <f t="shared" si="0"/>
        <v>24</v>
      </c>
      <c r="I36" s="251">
        <f t="shared" si="0"/>
        <v>190</v>
      </c>
      <c r="J36" s="249">
        <f t="shared" si="0"/>
        <v>488</v>
      </c>
      <c r="K36" s="251">
        <f t="shared" si="0"/>
        <v>1547</v>
      </c>
      <c r="L36" s="249">
        <f t="shared" si="0"/>
        <v>259</v>
      </c>
      <c r="M36" s="251">
        <f t="shared" si="0"/>
        <v>78</v>
      </c>
      <c r="N36" s="249">
        <f t="shared" si="0"/>
        <v>81</v>
      </c>
      <c r="O36" s="251">
        <f t="shared" si="0"/>
        <v>61</v>
      </c>
      <c r="P36" s="252">
        <f>IF(C36=0,"",E36/C36)</f>
        <v>0.23194945848375451</v>
      </c>
      <c r="Q36" s="253">
        <f>IF(C36=0,"",(E36+J36+O36)/(C36+J36+O36))</f>
        <v>0.30119888323205779</v>
      </c>
      <c r="R36" s="254">
        <f>IF(C36=0,"",(I36*3+H36*2+G36*1+E36)/C36)</f>
        <v>0.40036101083032494</v>
      </c>
      <c r="S36" s="253">
        <f>Q36+R36</f>
        <v>0.70155989406238273</v>
      </c>
      <c r="T36" s="248">
        <f>SUM(T6:T35)</f>
        <v>6089</v>
      </c>
      <c r="U36" s="255">
        <f>L36/(L36+M36)</f>
        <v>0.7685459940652819</v>
      </c>
      <c r="V36" s="256">
        <f>J36/(C36+J36+O36)</f>
        <v>8.0144522910165869E-2</v>
      </c>
      <c r="W36" s="257">
        <f>K36/(C36+J36+O36)</f>
        <v>0.2540647068484152</v>
      </c>
      <c r="X36" s="258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AB41" s="1"/>
      <c r="AE41" s="222"/>
    </row>
    <row r="42" spans="1:32" customFormat="1" x14ac:dyDescent="0.2">
      <c r="A42" s="199" t="s">
        <v>394</v>
      </c>
      <c r="B42" s="199">
        <v>17</v>
      </c>
      <c r="C42" s="202">
        <v>0</v>
      </c>
      <c r="D42" s="199">
        <v>0</v>
      </c>
      <c r="E42" s="202">
        <v>0</v>
      </c>
      <c r="F42" s="199">
        <v>2</v>
      </c>
      <c r="G42" s="201">
        <v>0</v>
      </c>
      <c r="H42" s="268">
        <v>1</v>
      </c>
      <c r="I42" s="269">
        <v>1</v>
      </c>
      <c r="J42" s="270">
        <v>22.999998999999999</v>
      </c>
      <c r="K42" s="201">
        <v>10</v>
      </c>
      <c r="L42" s="201">
        <v>5</v>
      </c>
      <c r="M42" s="201">
        <v>5</v>
      </c>
      <c r="N42" s="201">
        <v>4</v>
      </c>
      <c r="O42" s="202">
        <v>21</v>
      </c>
      <c r="P42" s="200">
        <v>4</v>
      </c>
      <c r="Q42" s="271">
        <v>1.9564999999999999</v>
      </c>
      <c r="R42" s="272">
        <v>0.60870000000000002</v>
      </c>
      <c r="S42" s="273">
        <v>3.9129999999999998</v>
      </c>
      <c r="T42" s="274">
        <v>1.5651999999999999</v>
      </c>
      <c r="U42" s="274">
        <v>8.2173999999999996</v>
      </c>
      <c r="V42" s="275">
        <v>1.5651999999999999</v>
      </c>
      <c r="W42" s="203">
        <v>2</v>
      </c>
      <c r="X42" s="276">
        <v>2.6700010000000001</v>
      </c>
      <c r="Y42" s="1"/>
      <c r="Z42" s="1"/>
      <c r="AA42" s="1"/>
      <c r="AB42" s="1"/>
      <c r="AC42" s="1"/>
      <c r="AD42" s="1"/>
      <c r="AE42" s="1"/>
      <c r="AF42" s="1"/>
    </row>
    <row r="43" spans="1:32" customFormat="1" x14ac:dyDescent="0.2">
      <c r="A43" s="211" t="s">
        <v>471</v>
      </c>
      <c r="B43" s="211">
        <v>56</v>
      </c>
      <c r="C43" s="214">
        <v>0</v>
      </c>
      <c r="D43" s="211">
        <v>0</v>
      </c>
      <c r="E43" s="214">
        <v>0</v>
      </c>
      <c r="F43" s="211">
        <v>4</v>
      </c>
      <c r="G43" s="213">
        <v>5</v>
      </c>
      <c r="H43" s="278">
        <v>1</v>
      </c>
      <c r="I43" s="279">
        <v>0.44440000000000002</v>
      </c>
      <c r="J43" s="280">
        <v>61.333333000000003</v>
      </c>
      <c r="K43" s="213">
        <v>33</v>
      </c>
      <c r="L43" s="213">
        <v>19</v>
      </c>
      <c r="M43" s="213">
        <v>17</v>
      </c>
      <c r="N43" s="213">
        <v>25</v>
      </c>
      <c r="O43" s="214">
        <v>72</v>
      </c>
      <c r="P43" s="212">
        <v>6</v>
      </c>
      <c r="Q43" s="281">
        <v>2.4946000000000002</v>
      </c>
      <c r="R43" s="282">
        <v>0.94569999999999999</v>
      </c>
      <c r="S43" s="281">
        <v>4.8423999999999996</v>
      </c>
      <c r="T43" s="283">
        <v>3.6684999999999999</v>
      </c>
      <c r="U43" s="283">
        <v>10.565200000000001</v>
      </c>
      <c r="V43" s="284">
        <v>0.88039999999999996</v>
      </c>
      <c r="W43" s="215">
        <v>0</v>
      </c>
      <c r="X43" s="284">
        <v>7.3366670000000003</v>
      </c>
    </row>
    <row r="44" spans="1:32" x14ac:dyDescent="0.2">
      <c r="A44" s="211" t="s">
        <v>1827</v>
      </c>
      <c r="B44" s="211">
        <v>46</v>
      </c>
      <c r="C44" s="214">
        <v>0</v>
      </c>
      <c r="D44" s="211">
        <v>0</v>
      </c>
      <c r="E44" s="214">
        <v>0</v>
      </c>
      <c r="F44" s="211">
        <v>5</v>
      </c>
      <c r="G44" s="213">
        <v>2</v>
      </c>
      <c r="H44" s="278">
        <v>1</v>
      </c>
      <c r="I44" s="279">
        <v>0.71430000000000005</v>
      </c>
      <c r="J44" s="280">
        <v>75.333331000000001</v>
      </c>
      <c r="K44" s="213">
        <v>49</v>
      </c>
      <c r="L44" s="213">
        <v>25</v>
      </c>
      <c r="M44" s="213">
        <v>22</v>
      </c>
      <c r="N44" s="213">
        <v>27</v>
      </c>
      <c r="O44" s="214">
        <v>61</v>
      </c>
      <c r="P44" s="212">
        <v>8</v>
      </c>
      <c r="Q44" s="281">
        <v>2.6282999999999999</v>
      </c>
      <c r="R44" s="282">
        <v>1.0087999999999999</v>
      </c>
      <c r="S44" s="281">
        <v>5.8540000000000001</v>
      </c>
      <c r="T44" s="283">
        <v>3.2256999999999998</v>
      </c>
      <c r="U44" s="283">
        <v>7.2876000000000003</v>
      </c>
      <c r="V44" s="284">
        <v>0.95579999999999998</v>
      </c>
      <c r="W44" s="215">
        <v>0</v>
      </c>
      <c r="X44" s="284">
        <v>-3.3310000000000002E-3</v>
      </c>
      <c r="Y44" s="139"/>
      <c r="Z44" s="172"/>
      <c r="AA44"/>
      <c r="AB44"/>
      <c r="AC44"/>
      <c r="AD44"/>
      <c r="AE44"/>
      <c r="AF44"/>
    </row>
    <row r="45" spans="1:32" customFormat="1" x14ac:dyDescent="0.2">
      <c r="A45" s="211" t="s">
        <v>778</v>
      </c>
      <c r="B45" s="211">
        <v>29</v>
      </c>
      <c r="C45" s="214">
        <v>0</v>
      </c>
      <c r="D45" s="211">
        <v>0</v>
      </c>
      <c r="E45" s="214">
        <v>0</v>
      </c>
      <c r="F45" s="211">
        <v>1</v>
      </c>
      <c r="G45" s="213">
        <v>1</v>
      </c>
      <c r="H45" s="278">
        <v>0</v>
      </c>
      <c r="I45" s="279">
        <v>0.5</v>
      </c>
      <c r="J45" s="280">
        <v>30.000003</v>
      </c>
      <c r="K45" s="213">
        <v>21</v>
      </c>
      <c r="L45" s="213">
        <v>9</v>
      </c>
      <c r="M45" s="213">
        <v>9</v>
      </c>
      <c r="N45" s="213">
        <v>14</v>
      </c>
      <c r="O45" s="214">
        <v>30</v>
      </c>
      <c r="P45" s="212">
        <v>2</v>
      </c>
      <c r="Q45" s="281">
        <v>2.7</v>
      </c>
      <c r="R45" s="282">
        <v>1.1667000000000001</v>
      </c>
      <c r="S45" s="281">
        <v>6.3</v>
      </c>
      <c r="T45" s="283">
        <v>4.2</v>
      </c>
      <c r="U45" s="283">
        <v>9</v>
      </c>
      <c r="V45" s="284">
        <v>0.6</v>
      </c>
      <c r="W45" s="215">
        <v>0</v>
      </c>
      <c r="X45" s="284">
        <v>8.9999970000000005</v>
      </c>
      <c r="Y45" s="139"/>
      <c r="Z45" s="172"/>
      <c r="AA45" s="1"/>
      <c r="AB45" s="1"/>
      <c r="AC45" s="1"/>
      <c r="AD45" s="1"/>
      <c r="AE45" s="1"/>
      <c r="AF45" s="1"/>
    </row>
    <row r="46" spans="1:32" x14ac:dyDescent="0.2">
      <c r="A46" s="211" t="s">
        <v>464</v>
      </c>
      <c r="B46" s="211">
        <v>14</v>
      </c>
      <c r="C46" s="214">
        <v>0</v>
      </c>
      <c r="D46" s="211">
        <v>0</v>
      </c>
      <c r="E46" s="214">
        <v>0</v>
      </c>
      <c r="F46" s="211">
        <v>2</v>
      </c>
      <c r="G46" s="213">
        <v>0</v>
      </c>
      <c r="H46" s="278">
        <v>0</v>
      </c>
      <c r="I46" s="279">
        <v>1</v>
      </c>
      <c r="J46" s="280">
        <v>18.000001000000001</v>
      </c>
      <c r="K46" s="213">
        <v>12</v>
      </c>
      <c r="L46" s="213">
        <v>7</v>
      </c>
      <c r="M46" s="213">
        <v>6</v>
      </c>
      <c r="N46" s="213">
        <v>10</v>
      </c>
      <c r="O46" s="214">
        <v>12</v>
      </c>
      <c r="P46" s="212">
        <v>1</v>
      </c>
      <c r="Q46" s="281">
        <v>3</v>
      </c>
      <c r="R46" s="282">
        <v>1.2222</v>
      </c>
      <c r="S46" s="281">
        <v>6</v>
      </c>
      <c r="T46" s="283">
        <v>5</v>
      </c>
      <c r="U46" s="283">
        <v>6</v>
      </c>
      <c r="V46" s="284">
        <v>0.5</v>
      </c>
      <c r="W46" s="215">
        <v>10</v>
      </c>
      <c r="X46" s="284">
        <v>4.9999989999999999</v>
      </c>
      <c r="Y46"/>
      <c r="Z46"/>
      <c r="AA46"/>
      <c r="AB46"/>
      <c r="AC46"/>
      <c r="AD46"/>
      <c r="AE46"/>
      <c r="AF46"/>
    </row>
    <row r="47" spans="1:32" customFormat="1" x14ac:dyDescent="0.2">
      <c r="A47" s="211" t="s">
        <v>415</v>
      </c>
      <c r="B47" s="211">
        <v>54</v>
      </c>
      <c r="C47" s="214">
        <v>0</v>
      </c>
      <c r="D47" s="211">
        <v>0</v>
      </c>
      <c r="E47" s="214">
        <v>0</v>
      </c>
      <c r="F47" s="211">
        <v>2</v>
      </c>
      <c r="G47" s="213">
        <v>5</v>
      </c>
      <c r="H47" s="278">
        <v>40</v>
      </c>
      <c r="I47" s="279">
        <v>0.28570000000000001</v>
      </c>
      <c r="J47" s="280">
        <v>55.666665000000002</v>
      </c>
      <c r="K47" s="213">
        <v>37</v>
      </c>
      <c r="L47" s="213">
        <v>21</v>
      </c>
      <c r="M47" s="213">
        <v>20</v>
      </c>
      <c r="N47" s="213">
        <v>16</v>
      </c>
      <c r="O47" s="214">
        <v>56</v>
      </c>
      <c r="P47" s="212">
        <v>7</v>
      </c>
      <c r="Q47" s="281">
        <v>3.2334999999999998</v>
      </c>
      <c r="R47" s="282">
        <v>0.95209999999999995</v>
      </c>
      <c r="S47" s="281">
        <v>5.9820000000000002</v>
      </c>
      <c r="T47" s="283">
        <v>2.5868000000000002</v>
      </c>
      <c r="U47" s="283">
        <v>9.0539000000000005</v>
      </c>
      <c r="V47" s="284">
        <v>1.1316999999999999</v>
      </c>
      <c r="W47" s="215">
        <v>2</v>
      </c>
      <c r="X47" s="284">
        <v>7.3333349999999999</v>
      </c>
      <c r="Y47" s="1"/>
      <c r="Z47" s="277"/>
      <c r="AA47" s="1"/>
      <c r="AB47" s="1"/>
      <c r="AC47" s="1"/>
      <c r="AD47" s="1"/>
      <c r="AE47" s="222"/>
    </row>
    <row r="48" spans="1:32" customFormat="1" x14ac:dyDescent="0.2">
      <c r="A48" s="211" t="s">
        <v>419</v>
      </c>
      <c r="B48" s="211">
        <v>24</v>
      </c>
      <c r="C48" s="214">
        <v>24</v>
      </c>
      <c r="D48" s="211">
        <v>4</v>
      </c>
      <c r="E48" s="214">
        <v>4</v>
      </c>
      <c r="F48" s="211">
        <v>10</v>
      </c>
      <c r="G48" s="213">
        <v>6</v>
      </c>
      <c r="H48" s="278">
        <v>0</v>
      </c>
      <c r="I48" s="279">
        <v>0.625</v>
      </c>
      <c r="J48" s="280">
        <v>158</v>
      </c>
      <c r="K48" s="213">
        <v>130</v>
      </c>
      <c r="L48" s="213">
        <v>72</v>
      </c>
      <c r="M48" s="213">
        <v>65</v>
      </c>
      <c r="N48" s="213">
        <v>68</v>
      </c>
      <c r="O48" s="214">
        <v>141</v>
      </c>
      <c r="P48" s="212">
        <v>19</v>
      </c>
      <c r="Q48" s="281">
        <v>3.7025000000000001</v>
      </c>
      <c r="R48" s="282">
        <v>1.2532000000000001</v>
      </c>
      <c r="S48" s="281">
        <v>7.4051</v>
      </c>
      <c r="T48" s="283">
        <v>3.8734000000000002</v>
      </c>
      <c r="U48" s="283">
        <v>8.0315999999999992</v>
      </c>
      <c r="V48" s="284">
        <v>1.0823</v>
      </c>
      <c r="W48" s="215">
        <v>0</v>
      </c>
      <c r="X48" s="284">
        <v>-27.67</v>
      </c>
      <c r="AB48" s="1"/>
      <c r="AE48" s="222"/>
    </row>
    <row r="49" spans="1:32" customFormat="1" x14ac:dyDescent="0.2">
      <c r="A49" s="211" t="s">
        <v>776</v>
      </c>
      <c r="B49" s="211">
        <v>38</v>
      </c>
      <c r="C49" s="214">
        <v>0</v>
      </c>
      <c r="D49" s="211">
        <v>0</v>
      </c>
      <c r="E49" s="214">
        <v>0</v>
      </c>
      <c r="F49" s="211">
        <v>4</v>
      </c>
      <c r="G49" s="213">
        <v>3</v>
      </c>
      <c r="H49" s="278">
        <v>1</v>
      </c>
      <c r="I49" s="279">
        <v>0.57140000000000002</v>
      </c>
      <c r="J49" s="280">
        <v>55.999997</v>
      </c>
      <c r="K49" s="213">
        <v>43</v>
      </c>
      <c r="L49" s="213">
        <v>27</v>
      </c>
      <c r="M49" s="213">
        <v>24</v>
      </c>
      <c r="N49" s="213">
        <v>10</v>
      </c>
      <c r="O49" s="214">
        <v>50</v>
      </c>
      <c r="P49" s="212">
        <v>8</v>
      </c>
      <c r="Q49" s="281">
        <v>3.8571</v>
      </c>
      <c r="R49" s="282">
        <v>0.94640000000000002</v>
      </c>
      <c r="S49" s="281">
        <v>6.9107000000000003</v>
      </c>
      <c r="T49" s="283">
        <v>1.6071</v>
      </c>
      <c r="U49" s="283">
        <v>8.0357000000000003</v>
      </c>
      <c r="V49" s="284">
        <v>1.2857000000000001</v>
      </c>
      <c r="W49" s="215">
        <v>0</v>
      </c>
      <c r="X49" s="284">
        <v>8.0000029999999995</v>
      </c>
      <c r="Y49" s="139"/>
      <c r="Z49" s="172"/>
      <c r="AA49" s="1"/>
      <c r="AB49" s="1"/>
      <c r="AC49" s="1"/>
      <c r="AD49" s="1"/>
      <c r="AE49" s="1"/>
      <c r="AF49" s="1"/>
    </row>
    <row r="50" spans="1:32" x14ac:dyDescent="0.2">
      <c r="A50" s="211" t="s">
        <v>784</v>
      </c>
      <c r="B50" s="211">
        <v>23</v>
      </c>
      <c r="C50" s="214">
        <v>0</v>
      </c>
      <c r="D50" s="211">
        <v>0</v>
      </c>
      <c r="E50" s="214">
        <v>0</v>
      </c>
      <c r="F50" s="211">
        <v>1</v>
      </c>
      <c r="G50" s="213">
        <v>1</v>
      </c>
      <c r="H50" s="278">
        <v>0</v>
      </c>
      <c r="I50" s="279">
        <v>0.5</v>
      </c>
      <c r="J50" s="280">
        <v>51.000000999999997</v>
      </c>
      <c r="K50" s="213">
        <v>45</v>
      </c>
      <c r="L50" s="213">
        <v>24</v>
      </c>
      <c r="M50" s="213">
        <v>24</v>
      </c>
      <c r="N50" s="213">
        <v>19</v>
      </c>
      <c r="O50" s="214">
        <v>53</v>
      </c>
      <c r="P50" s="212">
        <v>6</v>
      </c>
      <c r="Q50" s="281">
        <v>4.2352999999999996</v>
      </c>
      <c r="R50" s="282">
        <v>1.2548999999999999</v>
      </c>
      <c r="S50" s="281">
        <v>7.9412000000000003</v>
      </c>
      <c r="T50" s="283">
        <v>3.3529</v>
      </c>
      <c r="U50" s="283">
        <v>9.3529</v>
      </c>
      <c r="V50" s="284">
        <v>1.0588</v>
      </c>
      <c r="W50" s="215">
        <v>1</v>
      </c>
      <c r="X50" s="284">
        <v>6.6699989999999998</v>
      </c>
      <c r="Z50" s="277"/>
      <c r="AE50" s="222"/>
      <c r="AF50"/>
    </row>
    <row r="51" spans="1:32" customFormat="1" x14ac:dyDescent="0.2">
      <c r="A51" s="211" t="s">
        <v>779</v>
      </c>
      <c r="B51" s="211">
        <v>24</v>
      </c>
      <c r="C51" s="214">
        <v>0</v>
      </c>
      <c r="D51" s="211">
        <v>0</v>
      </c>
      <c r="E51" s="214">
        <v>0</v>
      </c>
      <c r="F51" s="211">
        <v>1</v>
      </c>
      <c r="G51" s="213">
        <v>1</v>
      </c>
      <c r="H51" s="278">
        <v>0</v>
      </c>
      <c r="I51" s="279">
        <v>0.5</v>
      </c>
      <c r="J51" s="280">
        <v>25</v>
      </c>
      <c r="K51" s="213">
        <v>21</v>
      </c>
      <c r="L51" s="213">
        <v>13</v>
      </c>
      <c r="M51" s="213">
        <v>13</v>
      </c>
      <c r="N51" s="213">
        <v>4</v>
      </c>
      <c r="O51" s="214">
        <v>27</v>
      </c>
      <c r="P51" s="212">
        <v>5</v>
      </c>
      <c r="Q51" s="281">
        <v>4.68</v>
      </c>
      <c r="R51" s="282">
        <v>1</v>
      </c>
      <c r="S51" s="281">
        <v>7.56</v>
      </c>
      <c r="T51" s="283">
        <v>1.44</v>
      </c>
      <c r="U51" s="283">
        <v>9.7200000000000006</v>
      </c>
      <c r="V51" s="284">
        <v>1.8</v>
      </c>
      <c r="W51" s="215">
        <v>0</v>
      </c>
      <c r="X51" s="284">
        <v>12.67</v>
      </c>
      <c r="Y51" s="1"/>
      <c r="Z51" s="1"/>
      <c r="AA51" s="1"/>
      <c r="AB51" s="1"/>
      <c r="AC51" s="1"/>
      <c r="AD51" s="1"/>
      <c r="AE51" s="1"/>
      <c r="AF51" s="1"/>
    </row>
    <row r="52" spans="1:32" customFormat="1" x14ac:dyDescent="0.2">
      <c r="A52" s="211" t="s">
        <v>780</v>
      </c>
      <c r="B52" s="211">
        <v>30</v>
      </c>
      <c r="C52" s="214">
        <v>30</v>
      </c>
      <c r="D52" s="211">
        <v>11</v>
      </c>
      <c r="E52" s="214">
        <v>2</v>
      </c>
      <c r="F52" s="211">
        <v>9</v>
      </c>
      <c r="G52" s="213">
        <v>11</v>
      </c>
      <c r="H52" s="278">
        <v>0</v>
      </c>
      <c r="I52" s="279">
        <v>0.45</v>
      </c>
      <c r="J52" s="280">
        <v>203.33333400000001</v>
      </c>
      <c r="K52" s="213">
        <v>213</v>
      </c>
      <c r="L52" s="213">
        <v>114</v>
      </c>
      <c r="M52" s="213">
        <v>110</v>
      </c>
      <c r="N52" s="213">
        <v>69</v>
      </c>
      <c r="O52" s="214">
        <v>177</v>
      </c>
      <c r="P52" s="212">
        <v>28</v>
      </c>
      <c r="Q52" s="281">
        <v>4.8689</v>
      </c>
      <c r="R52" s="282">
        <v>1.3869</v>
      </c>
      <c r="S52" s="281">
        <v>9.4278999999999993</v>
      </c>
      <c r="T52" s="283">
        <v>3.0541</v>
      </c>
      <c r="U52" s="283">
        <v>7.8343999999999996</v>
      </c>
      <c r="V52" s="284">
        <v>1.2393000000000001</v>
      </c>
      <c r="W52" s="215">
        <v>0</v>
      </c>
      <c r="X52" s="284">
        <v>-28.003333999999999</v>
      </c>
      <c r="Y52" s="139"/>
      <c r="Z52" s="172"/>
      <c r="AA52" s="1"/>
      <c r="AB52" s="1"/>
      <c r="AC52" s="1"/>
      <c r="AD52" s="1"/>
      <c r="AE52" s="1"/>
      <c r="AF52" s="1"/>
    </row>
    <row r="53" spans="1:32" customFormat="1" x14ac:dyDescent="0.2">
      <c r="A53" s="211" t="s">
        <v>407</v>
      </c>
      <c r="B53" s="211">
        <v>32</v>
      </c>
      <c r="C53" s="214">
        <v>32</v>
      </c>
      <c r="D53" s="211">
        <v>9</v>
      </c>
      <c r="E53" s="214">
        <v>1</v>
      </c>
      <c r="F53" s="211">
        <v>15</v>
      </c>
      <c r="G53" s="213">
        <v>11</v>
      </c>
      <c r="H53" s="278">
        <v>0</v>
      </c>
      <c r="I53" s="279">
        <v>0.57689999999999997</v>
      </c>
      <c r="J53" s="280">
        <v>206.33333500000001</v>
      </c>
      <c r="K53" s="213">
        <v>207</v>
      </c>
      <c r="L53" s="213">
        <v>117</v>
      </c>
      <c r="M53" s="213">
        <v>112</v>
      </c>
      <c r="N53" s="213">
        <v>70</v>
      </c>
      <c r="O53" s="214">
        <v>216</v>
      </c>
      <c r="P53" s="212">
        <v>36</v>
      </c>
      <c r="Q53" s="281">
        <v>4.8853</v>
      </c>
      <c r="R53" s="282">
        <v>1.3425</v>
      </c>
      <c r="S53" s="281">
        <v>9.0290999999999997</v>
      </c>
      <c r="T53" s="283">
        <v>3.0533000000000001</v>
      </c>
      <c r="U53" s="283">
        <v>9.4215999999999998</v>
      </c>
      <c r="V53" s="284">
        <v>1.5703</v>
      </c>
      <c r="W53" s="215">
        <v>0</v>
      </c>
      <c r="X53" s="284">
        <v>-32.663334999999996</v>
      </c>
      <c r="Y53" s="139"/>
      <c r="Z53" s="172"/>
    </row>
    <row r="54" spans="1:32" x14ac:dyDescent="0.2">
      <c r="A54" s="211" t="s">
        <v>783</v>
      </c>
      <c r="B54" s="211">
        <v>20</v>
      </c>
      <c r="C54" s="214">
        <v>20</v>
      </c>
      <c r="D54" s="211">
        <v>6</v>
      </c>
      <c r="E54" s="214">
        <v>0</v>
      </c>
      <c r="F54" s="211">
        <v>7</v>
      </c>
      <c r="G54" s="213">
        <v>10</v>
      </c>
      <c r="H54" s="278">
        <v>0</v>
      </c>
      <c r="I54" s="279">
        <v>0.4118</v>
      </c>
      <c r="J54" s="280">
        <v>137.66666699999999</v>
      </c>
      <c r="K54" s="213">
        <v>128</v>
      </c>
      <c r="L54" s="213">
        <v>80</v>
      </c>
      <c r="M54" s="213">
        <v>77</v>
      </c>
      <c r="N54" s="213">
        <v>54</v>
      </c>
      <c r="O54" s="214">
        <v>178</v>
      </c>
      <c r="P54" s="212">
        <v>20</v>
      </c>
      <c r="Q54" s="281">
        <v>5.0339</v>
      </c>
      <c r="R54" s="282">
        <v>1.3220000000000001</v>
      </c>
      <c r="S54" s="281">
        <v>8.3680000000000003</v>
      </c>
      <c r="T54" s="283">
        <v>3.5303</v>
      </c>
      <c r="U54" s="283">
        <v>11.636799999999999</v>
      </c>
      <c r="V54" s="284">
        <v>1.3075000000000001</v>
      </c>
      <c r="W54" s="215">
        <v>0</v>
      </c>
      <c r="X54" s="284">
        <v>-33.666666999999997</v>
      </c>
      <c r="Z54" s="277"/>
      <c r="AE54" s="222"/>
      <c r="AF54"/>
    </row>
    <row r="55" spans="1:32" x14ac:dyDescent="0.2">
      <c r="A55" s="211" t="s">
        <v>459</v>
      </c>
      <c r="B55" s="211">
        <v>30</v>
      </c>
      <c r="C55" s="214">
        <v>30</v>
      </c>
      <c r="D55" s="211">
        <v>7</v>
      </c>
      <c r="E55" s="214">
        <v>2</v>
      </c>
      <c r="F55" s="211">
        <v>11</v>
      </c>
      <c r="G55" s="213">
        <v>10</v>
      </c>
      <c r="H55" s="278">
        <v>0</v>
      </c>
      <c r="I55" s="279">
        <v>0.52380000000000004</v>
      </c>
      <c r="J55" s="280">
        <v>188.66666699999999</v>
      </c>
      <c r="K55" s="213">
        <v>201</v>
      </c>
      <c r="L55" s="213">
        <v>110</v>
      </c>
      <c r="M55" s="213">
        <v>107</v>
      </c>
      <c r="N55" s="213">
        <v>57</v>
      </c>
      <c r="O55" s="214">
        <v>201</v>
      </c>
      <c r="P55" s="212">
        <v>33</v>
      </c>
      <c r="Q55" s="281">
        <v>5.1041999999999996</v>
      </c>
      <c r="R55" s="282">
        <v>1.3674999999999999</v>
      </c>
      <c r="S55" s="281">
        <v>9.5883000000000003</v>
      </c>
      <c r="T55" s="283">
        <v>2.7191000000000001</v>
      </c>
      <c r="U55" s="283">
        <v>9.5883000000000003</v>
      </c>
      <c r="V55" s="284">
        <v>1.5742</v>
      </c>
      <c r="W55" s="215">
        <v>1</v>
      </c>
      <c r="X55" s="284">
        <v>-9.9966670000000004</v>
      </c>
    </row>
    <row r="56" spans="1:32" customFormat="1" x14ac:dyDescent="0.2">
      <c r="A56" s="211" t="s">
        <v>782</v>
      </c>
      <c r="B56" s="211">
        <v>11</v>
      </c>
      <c r="C56" s="214">
        <v>0</v>
      </c>
      <c r="D56" s="211">
        <v>0</v>
      </c>
      <c r="E56" s="214">
        <v>0</v>
      </c>
      <c r="F56" s="211">
        <v>1</v>
      </c>
      <c r="G56" s="213">
        <v>2</v>
      </c>
      <c r="H56" s="278">
        <v>0</v>
      </c>
      <c r="I56" s="279">
        <v>0.33329999999999999</v>
      </c>
      <c r="J56" s="280">
        <v>23</v>
      </c>
      <c r="K56" s="213">
        <v>28</v>
      </c>
      <c r="L56" s="213">
        <v>16</v>
      </c>
      <c r="M56" s="213">
        <v>14</v>
      </c>
      <c r="N56" s="213">
        <v>6</v>
      </c>
      <c r="O56" s="214">
        <v>23</v>
      </c>
      <c r="P56" s="212">
        <v>5</v>
      </c>
      <c r="Q56" s="281">
        <v>5.4782999999999999</v>
      </c>
      <c r="R56" s="282">
        <v>1.4782999999999999</v>
      </c>
      <c r="S56" s="281">
        <v>10.9565</v>
      </c>
      <c r="T56" s="283">
        <v>2.3477999999999999</v>
      </c>
      <c r="U56" s="283">
        <v>9</v>
      </c>
      <c r="V56" s="284">
        <v>1.9564999999999999</v>
      </c>
      <c r="W56" s="215">
        <v>13</v>
      </c>
      <c r="X56" s="284">
        <v>50.67</v>
      </c>
      <c r="Y56" s="1"/>
      <c r="Z56" s="1"/>
      <c r="AA56" s="1"/>
      <c r="AB56" s="1"/>
      <c r="AC56" s="1"/>
      <c r="AD56" s="222"/>
    </row>
    <row r="57" spans="1:32" customFormat="1" x14ac:dyDescent="0.2">
      <c r="A57" s="211" t="s">
        <v>1828</v>
      </c>
      <c r="B57" s="211">
        <v>7</v>
      </c>
      <c r="C57" s="214">
        <v>0</v>
      </c>
      <c r="D57" s="211">
        <v>0</v>
      </c>
      <c r="E57" s="214">
        <v>0</v>
      </c>
      <c r="F57" s="211">
        <v>1</v>
      </c>
      <c r="G57" s="213">
        <v>0</v>
      </c>
      <c r="H57" s="278">
        <v>0</v>
      </c>
      <c r="I57" s="279">
        <v>1</v>
      </c>
      <c r="J57" s="280">
        <v>14.000000999999999</v>
      </c>
      <c r="K57" s="213">
        <v>12</v>
      </c>
      <c r="L57" s="213">
        <v>9</v>
      </c>
      <c r="M57" s="213">
        <v>9</v>
      </c>
      <c r="N57" s="213">
        <v>5</v>
      </c>
      <c r="O57" s="214">
        <v>17</v>
      </c>
      <c r="P57" s="212">
        <v>1</v>
      </c>
      <c r="Q57" s="281">
        <v>5.7857000000000003</v>
      </c>
      <c r="R57" s="282">
        <v>1.2142999999999999</v>
      </c>
      <c r="S57" s="281">
        <v>7.7142999999999997</v>
      </c>
      <c r="T57" s="283">
        <v>3.2143000000000002</v>
      </c>
      <c r="U57" s="283">
        <v>10.928599999999999</v>
      </c>
      <c r="V57" s="284">
        <v>0.64290000000000003</v>
      </c>
      <c r="W57" s="215">
        <v>0</v>
      </c>
      <c r="X57" s="284">
        <v>-9.9999999999999995E-7</v>
      </c>
      <c r="Y57" s="1"/>
      <c r="Z57" s="277"/>
      <c r="AA57" s="1"/>
      <c r="AB57" s="1"/>
      <c r="AC57" s="1"/>
      <c r="AD57" s="1"/>
      <c r="AE57" s="222"/>
    </row>
    <row r="58" spans="1:32" x14ac:dyDescent="0.2">
      <c r="A58" s="211" t="s">
        <v>488</v>
      </c>
      <c r="B58" s="211">
        <v>26</v>
      </c>
      <c r="C58" s="214">
        <v>26</v>
      </c>
      <c r="D58" s="211">
        <v>5</v>
      </c>
      <c r="E58" s="214">
        <v>2</v>
      </c>
      <c r="F58" s="211">
        <v>8</v>
      </c>
      <c r="G58" s="213">
        <v>10</v>
      </c>
      <c r="H58" s="278">
        <v>0</v>
      </c>
      <c r="I58" s="279">
        <v>0.44440000000000002</v>
      </c>
      <c r="J58" s="280">
        <v>146.66666599999999</v>
      </c>
      <c r="K58" s="213">
        <v>171</v>
      </c>
      <c r="L58" s="213">
        <v>101</v>
      </c>
      <c r="M58" s="213">
        <v>98</v>
      </c>
      <c r="N58" s="213">
        <v>50</v>
      </c>
      <c r="O58" s="214">
        <v>169</v>
      </c>
      <c r="P58" s="212">
        <v>26</v>
      </c>
      <c r="Q58" s="281">
        <v>6.0136000000000003</v>
      </c>
      <c r="R58" s="282">
        <v>1.5067999999999999</v>
      </c>
      <c r="S58" s="281">
        <v>10.4932</v>
      </c>
      <c r="T58" s="283">
        <v>3.0682</v>
      </c>
      <c r="U58" s="283">
        <v>10.3705</v>
      </c>
      <c r="V58" s="284">
        <v>1.5954999999999999</v>
      </c>
      <c r="W58" s="215">
        <v>0</v>
      </c>
      <c r="X58" s="284">
        <v>-0.99666600000000005</v>
      </c>
      <c r="Y58"/>
      <c r="Z58"/>
      <c r="AA58"/>
      <c r="AC58"/>
      <c r="AD58"/>
      <c r="AE58" s="222"/>
      <c r="AF58"/>
    </row>
    <row r="59" spans="1:32" customFormat="1" hidden="1" x14ac:dyDescent="0.2">
      <c r="A59" s="211"/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/>
      <c r="X59" s="284"/>
      <c r="Y59" s="1"/>
      <c r="Z59" s="277"/>
      <c r="AA59" s="1"/>
      <c r="AB59" s="1"/>
      <c r="AC59" s="1"/>
      <c r="AD59" s="1"/>
      <c r="AE59" s="222"/>
    </row>
    <row r="60" spans="1:32" hidden="1" x14ac:dyDescent="0.2">
      <c r="A60" s="223"/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/>
      <c r="X60" s="284"/>
    </row>
    <row r="61" spans="1:32" customFormat="1" hidden="1" x14ac:dyDescent="0.2">
      <c r="A61" s="211"/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/>
      <c r="X61" s="284"/>
    </row>
    <row r="62" spans="1:32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</row>
    <row r="63" spans="1:32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</row>
    <row r="64" spans="1:32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AB64" s="1"/>
      <c r="AE64" s="222"/>
    </row>
    <row r="65" spans="1:31" customFormat="1" ht="13.5" thickBot="1" x14ac:dyDescent="0.25">
      <c r="A65" s="312" t="s">
        <v>558</v>
      </c>
      <c r="B65" s="313"/>
      <c r="C65" s="314"/>
      <c r="D65" s="313"/>
      <c r="E65" s="314">
        <v>3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AB65" s="1"/>
      <c r="AE65" s="222"/>
    </row>
    <row r="66" spans="1:31" customFormat="1" ht="13.5" thickBot="1" x14ac:dyDescent="0.25">
      <c r="A66" s="248" t="s">
        <v>529</v>
      </c>
      <c r="B66" s="249">
        <f t="shared" ref="B66:P66" si="1">SUM(B42:B65)</f>
        <v>481</v>
      </c>
      <c r="C66" s="251">
        <f t="shared" si="1"/>
        <v>162</v>
      </c>
      <c r="D66" s="249">
        <f t="shared" si="1"/>
        <v>42</v>
      </c>
      <c r="E66" s="251">
        <f t="shared" si="1"/>
        <v>14</v>
      </c>
      <c r="F66" s="249">
        <f t="shared" si="1"/>
        <v>84</v>
      </c>
      <c r="G66" s="250">
        <f t="shared" si="1"/>
        <v>78</v>
      </c>
      <c r="H66" s="302">
        <f t="shared" si="1"/>
        <v>44</v>
      </c>
      <c r="I66" s="303">
        <f>F66/(F66+G66)</f>
        <v>0.51851851851851849</v>
      </c>
      <c r="J66" s="304">
        <f t="shared" si="1"/>
        <v>1473.0000000000002</v>
      </c>
      <c r="K66" s="250">
        <f t="shared" si="1"/>
        <v>1361</v>
      </c>
      <c r="L66" s="250">
        <f t="shared" si="1"/>
        <v>769</v>
      </c>
      <c r="M66" s="250">
        <f t="shared" si="1"/>
        <v>732</v>
      </c>
      <c r="N66" s="250">
        <f t="shared" si="1"/>
        <v>508</v>
      </c>
      <c r="O66" s="251">
        <f t="shared" si="1"/>
        <v>1504</v>
      </c>
      <c r="P66" s="305">
        <f t="shared" si="1"/>
        <v>215</v>
      </c>
      <c r="Q66" s="306">
        <f>IF(J66=0,"",M66*9/J66)</f>
        <v>4.472505091649694</v>
      </c>
      <c r="R66" s="307">
        <f>(N66+K66)/J66</f>
        <v>1.2688391038696536</v>
      </c>
      <c r="S66" s="304">
        <f>K66*9/J66</f>
        <v>8.3156822810590612</v>
      </c>
      <c r="T66" s="308">
        <f>N66*9/J66</f>
        <v>3.1038696537678203</v>
      </c>
      <c r="U66" s="308">
        <f>O66*9/J66</f>
        <v>9.1894093686354363</v>
      </c>
      <c r="V66" s="309">
        <f>P66*9/J66</f>
        <v>1.3136456211812626</v>
      </c>
      <c r="W66" s="310"/>
      <c r="X66" s="310"/>
      <c r="Z66" s="1"/>
      <c r="AA66" s="1"/>
      <c r="AB66" s="1"/>
      <c r="AC66" s="1"/>
      <c r="AD66" s="222"/>
    </row>
    <row r="68" spans="1:31" x14ac:dyDescent="0.2">
      <c r="A68" s="137" t="s">
        <v>1027</v>
      </c>
    </row>
    <row r="69" spans="1:31" x14ac:dyDescent="0.2">
      <c r="A69" s="137"/>
    </row>
    <row r="70" spans="1:31" x14ac:dyDescent="0.2">
      <c r="A70" s="137"/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5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FCA5-BA65-4B94-9C78-014E48CBA3CD}">
  <sheetPr>
    <pageSetUpPr fitToPage="1"/>
  </sheetPr>
  <dimension ref="A1:AF71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21.8554687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customWidth="1"/>
    <col min="7" max="7" width="4" style="1" customWidth="1"/>
    <col min="8" max="8" width="3.28515625" style="1" bestFit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32" ht="30" x14ac:dyDescent="0.4">
      <c r="A1" s="659" t="s">
        <v>1998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32" ht="13.5" thickBot="1" x14ac:dyDescent="0.25">
      <c r="A4" s="311" t="s">
        <v>785</v>
      </c>
      <c r="B4" s="326" t="s">
        <v>1997</v>
      </c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s="140" customFormat="1" x14ac:dyDescent="0.2">
      <c r="A6" s="199" t="s">
        <v>795</v>
      </c>
      <c r="B6" s="200">
        <v>7</v>
      </c>
      <c r="C6" s="199">
        <v>12</v>
      </c>
      <c r="D6" s="201">
        <v>0</v>
      </c>
      <c r="E6" s="201">
        <v>4</v>
      </c>
      <c r="F6" s="202">
        <v>1</v>
      </c>
      <c r="G6" s="199">
        <v>1</v>
      </c>
      <c r="H6" s="201">
        <v>0</v>
      </c>
      <c r="I6" s="202">
        <v>0</v>
      </c>
      <c r="J6" s="199">
        <v>0</v>
      </c>
      <c r="K6" s="202">
        <v>3</v>
      </c>
      <c r="L6" s="199">
        <v>1</v>
      </c>
      <c r="M6" s="202">
        <v>0</v>
      </c>
      <c r="N6" s="203">
        <v>0</v>
      </c>
      <c r="O6" s="202">
        <v>0</v>
      </c>
      <c r="P6" s="204">
        <v>0.33329999999999999</v>
      </c>
      <c r="Q6" s="205">
        <v>0.33329999999999999</v>
      </c>
      <c r="R6" s="206">
        <v>0.41670000000000001</v>
      </c>
      <c r="S6" s="205">
        <v>0.75</v>
      </c>
      <c r="T6" s="200">
        <v>12</v>
      </c>
      <c r="U6" s="207">
        <v>1</v>
      </c>
      <c r="V6" s="208">
        <v>0</v>
      </c>
      <c r="W6" s="209">
        <v>0.25</v>
      </c>
      <c r="X6" s="210">
        <v>535</v>
      </c>
      <c r="Y6" s="139"/>
      <c r="Z6" s="1"/>
      <c r="AA6" s="1"/>
      <c r="AB6" s="1"/>
      <c r="AC6" s="1"/>
      <c r="AD6" s="1"/>
    </row>
    <row r="7" spans="1:32" x14ac:dyDescent="0.2">
      <c r="A7" s="211" t="s">
        <v>789</v>
      </c>
      <c r="B7" s="212">
        <v>103</v>
      </c>
      <c r="C7" s="211">
        <v>263</v>
      </c>
      <c r="D7" s="213">
        <v>43</v>
      </c>
      <c r="E7" s="213">
        <v>75</v>
      </c>
      <c r="F7" s="214">
        <v>34</v>
      </c>
      <c r="G7" s="211">
        <v>12</v>
      </c>
      <c r="H7" s="213">
        <v>2</v>
      </c>
      <c r="I7" s="214">
        <v>8</v>
      </c>
      <c r="J7" s="211">
        <v>5</v>
      </c>
      <c r="K7" s="214">
        <v>71</v>
      </c>
      <c r="L7" s="211">
        <v>9</v>
      </c>
      <c r="M7" s="214">
        <v>6</v>
      </c>
      <c r="N7" s="215">
        <v>6</v>
      </c>
      <c r="O7" s="214">
        <v>1</v>
      </c>
      <c r="P7" s="216">
        <v>0.28520000000000001</v>
      </c>
      <c r="Q7" s="217">
        <v>0.30109999999999998</v>
      </c>
      <c r="R7" s="218">
        <v>0.43730000000000002</v>
      </c>
      <c r="S7" s="217">
        <v>0.73839999999999995</v>
      </c>
      <c r="T7" s="212">
        <v>269</v>
      </c>
      <c r="U7" s="219">
        <v>0.6</v>
      </c>
      <c r="V7" s="220">
        <v>1.8599999999999998E-2</v>
      </c>
      <c r="W7" s="221">
        <v>0.26390000000000002</v>
      </c>
      <c r="X7" s="212">
        <v>281</v>
      </c>
      <c r="Y7" s="139"/>
    </row>
    <row r="8" spans="1:32" s="140" customFormat="1" x14ac:dyDescent="0.2">
      <c r="A8" s="211" t="s">
        <v>796</v>
      </c>
      <c r="B8" s="212">
        <v>32</v>
      </c>
      <c r="C8" s="211">
        <v>89</v>
      </c>
      <c r="D8" s="213">
        <v>15</v>
      </c>
      <c r="E8" s="213">
        <v>25</v>
      </c>
      <c r="F8" s="214">
        <v>12</v>
      </c>
      <c r="G8" s="211">
        <v>6</v>
      </c>
      <c r="H8" s="213">
        <v>0</v>
      </c>
      <c r="I8" s="214">
        <v>5</v>
      </c>
      <c r="J8" s="211">
        <v>3</v>
      </c>
      <c r="K8" s="214">
        <v>22</v>
      </c>
      <c r="L8" s="211">
        <v>6</v>
      </c>
      <c r="M8" s="214">
        <v>1</v>
      </c>
      <c r="N8" s="215">
        <v>1</v>
      </c>
      <c r="O8" s="214">
        <v>3</v>
      </c>
      <c r="P8" s="216">
        <v>0.28089999999999998</v>
      </c>
      <c r="Q8" s="217">
        <v>0.32629999999999998</v>
      </c>
      <c r="R8" s="218">
        <v>0.51690000000000003</v>
      </c>
      <c r="S8" s="217">
        <v>0.84319999999999995</v>
      </c>
      <c r="T8" s="212">
        <v>95</v>
      </c>
      <c r="U8" s="219">
        <v>0.85709999999999997</v>
      </c>
      <c r="V8" s="220">
        <v>3.1600000000000003E-2</v>
      </c>
      <c r="W8" s="221">
        <v>0.2316</v>
      </c>
      <c r="X8" s="212">
        <v>197</v>
      </c>
      <c r="Y8" s="139"/>
      <c r="Z8" s="1"/>
      <c r="AA8" s="139"/>
      <c r="AB8" s="139"/>
      <c r="AC8" s="139"/>
      <c r="AD8" s="224"/>
    </row>
    <row r="9" spans="1:32" x14ac:dyDescent="0.2">
      <c r="A9" s="211" t="s">
        <v>382</v>
      </c>
      <c r="B9" s="212">
        <v>145</v>
      </c>
      <c r="C9" s="211">
        <v>507</v>
      </c>
      <c r="D9" s="213">
        <v>53</v>
      </c>
      <c r="E9" s="213">
        <v>142</v>
      </c>
      <c r="F9" s="214">
        <v>60</v>
      </c>
      <c r="G9" s="211">
        <v>27</v>
      </c>
      <c r="H9" s="213">
        <v>0</v>
      </c>
      <c r="I9" s="214">
        <v>14</v>
      </c>
      <c r="J9" s="211">
        <v>32</v>
      </c>
      <c r="K9" s="214">
        <v>110</v>
      </c>
      <c r="L9" s="211">
        <v>12</v>
      </c>
      <c r="M9" s="214">
        <v>1</v>
      </c>
      <c r="N9" s="215">
        <v>6</v>
      </c>
      <c r="O9" s="214">
        <v>5</v>
      </c>
      <c r="P9" s="216">
        <v>0.28010000000000002</v>
      </c>
      <c r="Q9" s="217">
        <v>0.32900000000000001</v>
      </c>
      <c r="R9" s="218">
        <v>0.41620000000000001</v>
      </c>
      <c r="S9" s="217">
        <v>0.74519999999999997</v>
      </c>
      <c r="T9" s="212">
        <v>544</v>
      </c>
      <c r="U9" s="219">
        <v>0.92310000000000003</v>
      </c>
      <c r="V9" s="220">
        <v>5.8799999999999998E-2</v>
      </c>
      <c r="W9" s="221">
        <v>0.20219999999999999</v>
      </c>
      <c r="X9" s="212">
        <v>6</v>
      </c>
      <c r="Y9" s="139"/>
      <c r="AA9" s="140"/>
      <c r="AB9" s="140"/>
      <c r="AC9" s="140"/>
      <c r="AD9" s="140"/>
      <c r="AE9" s="140"/>
      <c r="AF9" s="140"/>
    </row>
    <row r="10" spans="1:32" s="139" customFormat="1" x14ac:dyDescent="0.2">
      <c r="A10" s="211" t="s">
        <v>786</v>
      </c>
      <c r="B10" s="212">
        <v>119</v>
      </c>
      <c r="C10" s="211">
        <v>271</v>
      </c>
      <c r="D10" s="213">
        <v>60</v>
      </c>
      <c r="E10" s="213">
        <v>69</v>
      </c>
      <c r="F10" s="214">
        <v>40</v>
      </c>
      <c r="G10" s="211">
        <v>13</v>
      </c>
      <c r="H10" s="213">
        <v>0</v>
      </c>
      <c r="I10" s="214">
        <v>18</v>
      </c>
      <c r="J10" s="211">
        <v>44</v>
      </c>
      <c r="K10" s="214">
        <v>61</v>
      </c>
      <c r="L10" s="211">
        <v>32</v>
      </c>
      <c r="M10" s="214">
        <v>0</v>
      </c>
      <c r="N10" s="215">
        <v>5</v>
      </c>
      <c r="O10" s="214">
        <v>1</v>
      </c>
      <c r="P10" s="216">
        <v>0.25459999999999999</v>
      </c>
      <c r="Q10" s="217">
        <v>0.36080000000000001</v>
      </c>
      <c r="R10" s="218">
        <v>0.50180000000000002</v>
      </c>
      <c r="S10" s="217">
        <v>0.86260000000000003</v>
      </c>
      <c r="T10" s="212">
        <v>316</v>
      </c>
      <c r="U10" s="669">
        <v>1</v>
      </c>
      <c r="V10" s="220">
        <v>0.13919999999999999</v>
      </c>
      <c r="W10" s="221">
        <v>0.193</v>
      </c>
      <c r="X10" s="212">
        <v>6</v>
      </c>
      <c r="Z10" s="1"/>
      <c r="AA10" s="1"/>
      <c r="AB10" s="1"/>
      <c r="AC10" s="1"/>
      <c r="AD10" s="1"/>
    </row>
    <row r="11" spans="1:32" x14ac:dyDescent="0.2">
      <c r="A11" s="211" t="s">
        <v>308</v>
      </c>
      <c r="B11" s="212">
        <v>161</v>
      </c>
      <c r="C11" s="211">
        <v>580</v>
      </c>
      <c r="D11" s="213">
        <v>66</v>
      </c>
      <c r="E11" s="213">
        <v>136</v>
      </c>
      <c r="F11" s="214">
        <v>69</v>
      </c>
      <c r="G11" s="211">
        <v>35</v>
      </c>
      <c r="H11" s="213">
        <v>0</v>
      </c>
      <c r="I11" s="214">
        <v>19</v>
      </c>
      <c r="J11" s="211">
        <v>33</v>
      </c>
      <c r="K11" s="214">
        <v>118</v>
      </c>
      <c r="L11" s="211">
        <v>24</v>
      </c>
      <c r="M11" s="214">
        <v>2</v>
      </c>
      <c r="N11" s="215">
        <v>9</v>
      </c>
      <c r="O11" s="214">
        <v>0</v>
      </c>
      <c r="P11" s="216">
        <v>0.23449999999999999</v>
      </c>
      <c r="Q11" s="217">
        <v>0.2757</v>
      </c>
      <c r="R11" s="218">
        <v>0.3931</v>
      </c>
      <c r="S11" s="217">
        <v>0.66879999999999995</v>
      </c>
      <c r="T11" s="212">
        <v>613</v>
      </c>
      <c r="U11" s="219">
        <v>0.92310000000000003</v>
      </c>
      <c r="V11" s="220">
        <v>5.3800000000000001E-2</v>
      </c>
      <c r="W11" s="221">
        <v>0.1925</v>
      </c>
      <c r="X11" s="212">
        <v>13</v>
      </c>
      <c r="Y11" s="139"/>
      <c r="AA11" s="139"/>
      <c r="AB11" s="139"/>
      <c r="AC11" s="139"/>
      <c r="AD11" s="139"/>
    </row>
    <row r="12" spans="1:32" s="140" customFormat="1" x14ac:dyDescent="0.2">
      <c r="A12" s="211" t="s">
        <v>1816</v>
      </c>
      <c r="B12" s="212">
        <v>108</v>
      </c>
      <c r="C12" s="211">
        <v>373</v>
      </c>
      <c r="D12" s="213">
        <v>53</v>
      </c>
      <c r="E12" s="213">
        <v>85</v>
      </c>
      <c r="F12" s="214">
        <v>40</v>
      </c>
      <c r="G12" s="211">
        <v>33</v>
      </c>
      <c r="H12" s="213">
        <v>0</v>
      </c>
      <c r="I12" s="214">
        <v>8</v>
      </c>
      <c r="J12" s="211">
        <v>50</v>
      </c>
      <c r="K12" s="214">
        <v>122</v>
      </c>
      <c r="L12" s="211">
        <v>24</v>
      </c>
      <c r="M12" s="214">
        <v>8</v>
      </c>
      <c r="N12" s="215">
        <v>3</v>
      </c>
      <c r="O12" s="214">
        <v>13</v>
      </c>
      <c r="P12" s="216">
        <v>0.22789999999999999</v>
      </c>
      <c r="Q12" s="217">
        <v>0.33939999999999998</v>
      </c>
      <c r="R12" s="218">
        <v>0.38069999999999998</v>
      </c>
      <c r="S12" s="217">
        <v>0.72009999999999996</v>
      </c>
      <c r="T12" s="212">
        <v>436</v>
      </c>
      <c r="U12" s="219">
        <v>0.75</v>
      </c>
      <c r="V12" s="220">
        <v>0.1147</v>
      </c>
      <c r="W12" s="221">
        <v>0.27979999999999999</v>
      </c>
      <c r="X12" s="212">
        <v>0</v>
      </c>
      <c r="Y12" s="139"/>
      <c r="Z12" s="1"/>
      <c r="AA12" s="139"/>
      <c r="AB12" s="139"/>
      <c r="AC12" s="139"/>
      <c r="AD12" s="224"/>
      <c r="AE12" s="1"/>
      <c r="AF12" s="1"/>
    </row>
    <row r="13" spans="1:32" s="139" customFormat="1" x14ac:dyDescent="0.2">
      <c r="A13" s="211" t="s">
        <v>788</v>
      </c>
      <c r="B13" s="212">
        <v>115</v>
      </c>
      <c r="C13" s="211">
        <v>180</v>
      </c>
      <c r="D13" s="213">
        <v>18</v>
      </c>
      <c r="E13" s="213">
        <v>41</v>
      </c>
      <c r="F13" s="214">
        <v>19</v>
      </c>
      <c r="G13" s="211">
        <v>13</v>
      </c>
      <c r="H13" s="213">
        <v>2</v>
      </c>
      <c r="I13" s="214">
        <v>4</v>
      </c>
      <c r="J13" s="211">
        <v>12</v>
      </c>
      <c r="K13" s="214">
        <v>51</v>
      </c>
      <c r="L13" s="211">
        <v>17</v>
      </c>
      <c r="M13" s="214">
        <v>3</v>
      </c>
      <c r="N13" s="215">
        <v>2</v>
      </c>
      <c r="O13" s="214">
        <v>3</v>
      </c>
      <c r="P13" s="216">
        <v>0.2278</v>
      </c>
      <c r="Q13" s="217">
        <v>0.28720000000000001</v>
      </c>
      <c r="R13" s="218">
        <v>0.38890000000000002</v>
      </c>
      <c r="S13" s="217">
        <v>0.67610000000000003</v>
      </c>
      <c r="T13" s="212">
        <v>195</v>
      </c>
      <c r="U13" s="219">
        <v>0.85</v>
      </c>
      <c r="V13" s="220">
        <v>6.1499999999999999E-2</v>
      </c>
      <c r="W13" s="221">
        <v>0.26150000000000001</v>
      </c>
      <c r="X13" s="212">
        <v>12</v>
      </c>
      <c r="Z13" s="1"/>
      <c r="AD13" s="224"/>
      <c r="AE13" s="1"/>
      <c r="AF13" s="1"/>
    </row>
    <row r="14" spans="1:32" s="139" customFormat="1" x14ac:dyDescent="0.2">
      <c r="A14" s="211" t="s">
        <v>790</v>
      </c>
      <c r="B14" s="212">
        <v>162</v>
      </c>
      <c r="C14" s="211">
        <v>522</v>
      </c>
      <c r="D14" s="213">
        <v>70</v>
      </c>
      <c r="E14" s="213">
        <v>117</v>
      </c>
      <c r="F14" s="214">
        <v>71</v>
      </c>
      <c r="G14" s="211">
        <v>25</v>
      </c>
      <c r="H14" s="213">
        <v>1</v>
      </c>
      <c r="I14" s="214">
        <v>33</v>
      </c>
      <c r="J14" s="211">
        <v>59</v>
      </c>
      <c r="K14" s="214">
        <v>163</v>
      </c>
      <c r="L14" s="211">
        <v>9</v>
      </c>
      <c r="M14" s="214">
        <v>3</v>
      </c>
      <c r="N14" s="215">
        <v>8</v>
      </c>
      <c r="O14" s="214">
        <v>5</v>
      </c>
      <c r="P14" s="216">
        <v>0.22409999999999999</v>
      </c>
      <c r="Q14" s="217">
        <v>0.30890000000000001</v>
      </c>
      <c r="R14" s="218">
        <v>0.46550000000000002</v>
      </c>
      <c r="S14" s="217">
        <v>0.77439999999999998</v>
      </c>
      <c r="T14" s="212">
        <v>586</v>
      </c>
      <c r="U14" s="219">
        <v>0.75</v>
      </c>
      <c r="V14" s="220">
        <v>0.1007</v>
      </c>
      <c r="W14" s="221">
        <v>0.2782</v>
      </c>
      <c r="X14" s="212">
        <v>24</v>
      </c>
      <c r="Z14" s="1"/>
      <c r="AA14" s="1"/>
      <c r="AB14" s="1"/>
      <c r="AC14" s="1"/>
      <c r="AD14" s="1"/>
    </row>
    <row r="15" spans="1:32" x14ac:dyDescent="0.2">
      <c r="A15" s="211" t="s">
        <v>787</v>
      </c>
      <c r="B15" s="212">
        <v>84</v>
      </c>
      <c r="C15" s="211">
        <v>225</v>
      </c>
      <c r="D15" s="213">
        <v>30</v>
      </c>
      <c r="E15" s="213">
        <v>48</v>
      </c>
      <c r="F15" s="214">
        <v>22</v>
      </c>
      <c r="G15" s="211">
        <v>6</v>
      </c>
      <c r="H15" s="213">
        <v>1</v>
      </c>
      <c r="I15" s="214">
        <v>7</v>
      </c>
      <c r="J15" s="211">
        <v>26</v>
      </c>
      <c r="K15" s="214">
        <v>51</v>
      </c>
      <c r="L15" s="211">
        <v>16</v>
      </c>
      <c r="M15" s="214">
        <v>2</v>
      </c>
      <c r="N15" s="215">
        <v>2</v>
      </c>
      <c r="O15" s="214">
        <v>8</v>
      </c>
      <c r="P15" s="216">
        <v>0.21329999999999999</v>
      </c>
      <c r="Q15" s="217">
        <v>0.31659999999999999</v>
      </c>
      <c r="R15" s="218">
        <v>0.3422</v>
      </c>
      <c r="S15" s="217">
        <v>0.65880000000000005</v>
      </c>
      <c r="T15" s="212">
        <v>259</v>
      </c>
      <c r="U15" s="219">
        <v>0.88890000000000002</v>
      </c>
      <c r="V15" s="220">
        <v>0.1004</v>
      </c>
      <c r="W15" s="221">
        <v>0.19689999999999999</v>
      </c>
      <c r="X15" s="212">
        <v>298</v>
      </c>
      <c r="Y15" s="139"/>
      <c r="AA15" s="140"/>
      <c r="AB15" s="140"/>
      <c r="AC15" s="140"/>
      <c r="AD15" s="140"/>
      <c r="AE15" s="140"/>
      <c r="AF15" s="140"/>
    </row>
    <row r="16" spans="1:32" s="139" customFormat="1" x14ac:dyDescent="0.2">
      <c r="A16" s="223" t="s">
        <v>368</v>
      </c>
      <c r="B16" s="212">
        <v>146</v>
      </c>
      <c r="C16" s="211">
        <v>390</v>
      </c>
      <c r="D16" s="213">
        <v>39</v>
      </c>
      <c r="E16" s="213">
        <v>82</v>
      </c>
      <c r="F16" s="214">
        <v>29</v>
      </c>
      <c r="G16" s="211">
        <v>24</v>
      </c>
      <c r="H16" s="213">
        <v>2</v>
      </c>
      <c r="I16" s="214">
        <v>8</v>
      </c>
      <c r="J16" s="211">
        <v>14</v>
      </c>
      <c r="K16" s="214">
        <v>122</v>
      </c>
      <c r="L16" s="211">
        <v>24</v>
      </c>
      <c r="M16" s="214">
        <v>16</v>
      </c>
      <c r="N16" s="215">
        <v>3</v>
      </c>
      <c r="O16" s="214">
        <v>11</v>
      </c>
      <c r="P16" s="216">
        <v>0.21029999999999999</v>
      </c>
      <c r="Q16" s="217">
        <v>0.25779999999999997</v>
      </c>
      <c r="R16" s="218">
        <v>0.34360000000000002</v>
      </c>
      <c r="S16" s="217">
        <v>0.60140000000000005</v>
      </c>
      <c r="T16" s="212">
        <v>415</v>
      </c>
      <c r="U16" s="219">
        <v>0.6</v>
      </c>
      <c r="V16" s="220">
        <v>3.3700000000000001E-2</v>
      </c>
      <c r="W16" s="221">
        <v>0.29399999999999998</v>
      </c>
      <c r="X16" s="212">
        <v>51</v>
      </c>
      <c r="Z16" s="1"/>
      <c r="AE16" s="140"/>
      <c r="AF16" s="140"/>
    </row>
    <row r="17" spans="1:32" s="140" customFormat="1" x14ac:dyDescent="0.2">
      <c r="A17" s="211" t="s">
        <v>381</v>
      </c>
      <c r="B17" s="212">
        <v>155</v>
      </c>
      <c r="C17" s="211">
        <v>521</v>
      </c>
      <c r="D17" s="213">
        <v>61</v>
      </c>
      <c r="E17" s="213">
        <v>108</v>
      </c>
      <c r="F17" s="214">
        <v>76</v>
      </c>
      <c r="G17" s="211">
        <v>29</v>
      </c>
      <c r="H17" s="213">
        <v>0</v>
      </c>
      <c r="I17" s="214">
        <v>23</v>
      </c>
      <c r="J17" s="211">
        <v>38</v>
      </c>
      <c r="K17" s="214">
        <v>137</v>
      </c>
      <c r="L17" s="211">
        <v>28</v>
      </c>
      <c r="M17" s="214">
        <v>16</v>
      </c>
      <c r="N17" s="215">
        <v>10</v>
      </c>
      <c r="O17" s="214">
        <v>22</v>
      </c>
      <c r="P17" s="216">
        <v>0.20730000000000001</v>
      </c>
      <c r="Q17" s="217">
        <v>0.28920000000000001</v>
      </c>
      <c r="R17" s="218">
        <v>0.39539999999999997</v>
      </c>
      <c r="S17" s="217">
        <v>0.68459999999999999</v>
      </c>
      <c r="T17" s="212">
        <v>581</v>
      </c>
      <c r="U17" s="219">
        <v>0.63639999999999997</v>
      </c>
      <c r="V17" s="220">
        <v>6.54E-2</v>
      </c>
      <c r="W17" s="221">
        <v>0.23580000000000001</v>
      </c>
      <c r="X17" s="212">
        <v>21</v>
      </c>
      <c r="Y17" s="139"/>
      <c r="Z17" s="1"/>
      <c r="AA17" s="1"/>
      <c r="AB17" s="1"/>
      <c r="AC17" s="1"/>
      <c r="AD17" s="1"/>
      <c r="AE17" s="139"/>
      <c r="AF17" s="139"/>
    </row>
    <row r="18" spans="1:32" s="140" customFormat="1" x14ac:dyDescent="0.2">
      <c r="A18" s="211" t="s">
        <v>792</v>
      </c>
      <c r="B18" s="212">
        <v>105</v>
      </c>
      <c r="C18" s="211">
        <v>386</v>
      </c>
      <c r="D18" s="213">
        <v>44</v>
      </c>
      <c r="E18" s="213">
        <v>80</v>
      </c>
      <c r="F18" s="214">
        <v>61</v>
      </c>
      <c r="G18" s="211">
        <v>22</v>
      </c>
      <c r="H18" s="213">
        <v>0</v>
      </c>
      <c r="I18" s="214">
        <v>26</v>
      </c>
      <c r="J18" s="211">
        <v>29</v>
      </c>
      <c r="K18" s="214">
        <v>93</v>
      </c>
      <c r="L18" s="211">
        <v>0</v>
      </c>
      <c r="M18" s="214">
        <v>0</v>
      </c>
      <c r="N18" s="215">
        <v>6</v>
      </c>
      <c r="O18" s="214">
        <v>4</v>
      </c>
      <c r="P18" s="216">
        <v>0.20730000000000001</v>
      </c>
      <c r="Q18" s="217">
        <v>0.2697</v>
      </c>
      <c r="R18" s="218">
        <v>0.46629999999999999</v>
      </c>
      <c r="S18" s="217">
        <v>0.73599999999999999</v>
      </c>
      <c r="T18" s="212">
        <v>419</v>
      </c>
      <c r="U18" s="219">
        <v>0</v>
      </c>
      <c r="V18" s="220">
        <v>6.9199999999999998E-2</v>
      </c>
      <c r="W18" s="221">
        <v>0.222</v>
      </c>
      <c r="X18" s="212">
        <v>12</v>
      </c>
      <c r="Y18" s="139"/>
      <c r="Z18" s="1"/>
      <c r="AA18" s="139"/>
      <c r="AB18" s="139"/>
      <c r="AC18" s="139"/>
      <c r="AD18" s="139"/>
      <c r="AE18" s="139"/>
      <c r="AF18" s="139"/>
    </row>
    <row r="19" spans="1:32" customFormat="1" x14ac:dyDescent="0.2">
      <c r="A19" s="211" t="s">
        <v>791</v>
      </c>
      <c r="B19" s="212">
        <v>76</v>
      </c>
      <c r="C19" s="211">
        <v>152</v>
      </c>
      <c r="D19" s="213">
        <v>15</v>
      </c>
      <c r="E19" s="213">
        <v>31</v>
      </c>
      <c r="F19" s="214">
        <v>23</v>
      </c>
      <c r="G19" s="211">
        <v>7</v>
      </c>
      <c r="H19" s="213">
        <v>1</v>
      </c>
      <c r="I19" s="214">
        <v>9</v>
      </c>
      <c r="J19" s="211">
        <v>6</v>
      </c>
      <c r="K19" s="214">
        <v>61</v>
      </c>
      <c r="L19" s="211">
        <v>0</v>
      </c>
      <c r="M19" s="214">
        <v>0</v>
      </c>
      <c r="N19" s="215">
        <v>2</v>
      </c>
      <c r="O19" s="214">
        <v>5</v>
      </c>
      <c r="P19" s="216">
        <v>0.2039</v>
      </c>
      <c r="Q19" s="217">
        <v>0.25769999999999998</v>
      </c>
      <c r="R19" s="218">
        <v>0.44080000000000003</v>
      </c>
      <c r="S19" s="217">
        <v>0.69850000000000001</v>
      </c>
      <c r="T19" s="212">
        <v>163</v>
      </c>
      <c r="U19" s="219">
        <v>0</v>
      </c>
      <c r="V19" s="220">
        <v>3.6799999999999999E-2</v>
      </c>
      <c r="W19" s="221">
        <v>0.37419999999999998</v>
      </c>
      <c r="X19" s="212">
        <v>27</v>
      </c>
      <c r="Y19" s="139"/>
      <c r="Z19" s="1"/>
      <c r="AA19" s="139"/>
      <c r="AB19" s="139"/>
      <c r="AC19" s="139"/>
      <c r="AD19" s="139"/>
    </row>
    <row r="20" spans="1:32" s="140" customFormat="1" x14ac:dyDescent="0.2">
      <c r="A20" s="211" t="s">
        <v>1026</v>
      </c>
      <c r="B20" s="212">
        <v>80</v>
      </c>
      <c r="C20" s="211">
        <v>228</v>
      </c>
      <c r="D20" s="213">
        <v>27</v>
      </c>
      <c r="E20" s="213">
        <v>43</v>
      </c>
      <c r="F20" s="214">
        <v>17</v>
      </c>
      <c r="G20" s="211">
        <v>6</v>
      </c>
      <c r="H20" s="213">
        <v>5</v>
      </c>
      <c r="I20" s="214">
        <v>5</v>
      </c>
      <c r="J20" s="211">
        <v>14</v>
      </c>
      <c r="K20" s="214">
        <v>75</v>
      </c>
      <c r="L20" s="211">
        <v>13</v>
      </c>
      <c r="M20" s="214">
        <v>1</v>
      </c>
      <c r="N20" s="215">
        <v>1</v>
      </c>
      <c r="O20" s="214">
        <v>3</v>
      </c>
      <c r="P20" s="216">
        <v>0.18859999999999999</v>
      </c>
      <c r="Q20" s="217">
        <v>0.24490000000000001</v>
      </c>
      <c r="R20" s="218">
        <v>0.3246</v>
      </c>
      <c r="S20" s="217">
        <v>0.56950000000000001</v>
      </c>
      <c r="T20" s="212">
        <v>245</v>
      </c>
      <c r="U20" s="219">
        <v>0.92859999999999998</v>
      </c>
      <c r="V20" s="220">
        <v>5.7099999999999998E-2</v>
      </c>
      <c r="W20" s="221">
        <v>0.30609999999999998</v>
      </c>
      <c r="X20" s="212">
        <v>0</v>
      </c>
      <c r="Y20" s="139"/>
      <c r="Z20" s="1"/>
    </row>
    <row r="21" spans="1:32" s="140" customFormat="1" x14ac:dyDescent="0.2">
      <c r="A21" s="211" t="s">
        <v>620</v>
      </c>
      <c r="B21" s="212">
        <v>67</v>
      </c>
      <c r="C21" s="211">
        <v>185</v>
      </c>
      <c r="D21" s="213">
        <v>22</v>
      </c>
      <c r="E21" s="213">
        <v>34</v>
      </c>
      <c r="F21" s="214">
        <v>27</v>
      </c>
      <c r="G21" s="211">
        <v>13</v>
      </c>
      <c r="H21" s="213">
        <v>0</v>
      </c>
      <c r="I21" s="214">
        <v>10</v>
      </c>
      <c r="J21" s="211">
        <v>8</v>
      </c>
      <c r="K21" s="214">
        <v>55</v>
      </c>
      <c r="L21" s="211">
        <v>2</v>
      </c>
      <c r="M21" s="214">
        <v>1</v>
      </c>
      <c r="N21" s="215">
        <v>2</v>
      </c>
      <c r="O21" s="214">
        <v>9</v>
      </c>
      <c r="P21" s="216">
        <v>0.18379999999999999</v>
      </c>
      <c r="Q21" s="217">
        <v>0.2525</v>
      </c>
      <c r="R21" s="218">
        <v>0.41620000000000001</v>
      </c>
      <c r="S21" s="217">
        <v>0.66869999999999996</v>
      </c>
      <c r="T21" s="212">
        <v>202</v>
      </c>
      <c r="U21" s="219">
        <v>0.66669999999999996</v>
      </c>
      <c r="V21" s="220">
        <v>3.9600000000000003E-2</v>
      </c>
      <c r="W21" s="221">
        <v>0.27229999999999999</v>
      </c>
      <c r="X21" s="212">
        <v>11</v>
      </c>
      <c r="Y21" s="139"/>
      <c r="Z21" s="1"/>
      <c r="AA21"/>
      <c r="AB21"/>
      <c r="AC21"/>
      <c r="AD21"/>
      <c r="AE21" s="139"/>
      <c r="AF21" s="139"/>
    </row>
    <row r="22" spans="1:32" s="139" customFormat="1" x14ac:dyDescent="0.2">
      <c r="A22" s="211" t="s">
        <v>379</v>
      </c>
      <c r="B22" s="212">
        <v>139</v>
      </c>
      <c r="C22" s="211">
        <v>407</v>
      </c>
      <c r="D22" s="213">
        <v>41</v>
      </c>
      <c r="E22" s="213">
        <v>74</v>
      </c>
      <c r="F22" s="214">
        <v>36</v>
      </c>
      <c r="G22" s="211">
        <v>18</v>
      </c>
      <c r="H22" s="213">
        <v>0</v>
      </c>
      <c r="I22" s="214">
        <v>10</v>
      </c>
      <c r="J22" s="211">
        <v>59</v>
      </c>
      <c r="K22" s="214">
        <v>142</v>
      </c>
      <c r="L22" s="211">
        <v>10</v>
      </c>
      <c r="M22" s="214">
        <v>3</v>
      </c>
      <c r="N22" s="215">
        <v>3</v>
      </c>
      <c r="O22" s="214">
        <v>0</v>
      </c>
      <c r="P22" s="216">
        <v>0.18179999999999999</v>
      </c>
      <c r="Q22" s="217">
        <v>0.28539999999999999</v>
      </c>
      <c r="R22" s="218">
        <v>0.29980000000000001</v>
      </c>
      <c r="S22" s="217">
        <v>0.58520000000000005</v>
      </c>
      <c r="T22" s="212">
        <v>466</v>
      </c>
      <c r="U22" s="219">
        <v>0.76919999999999999</v>
      </c>
      <c r="V22" s="220">
        <v>0.12659999999999999</v>
      </c>
      <c r="W22" s="221">
        <v>0.30470000000000003</v>
      </c>
      <c r="X22" s="212">
        <v>89</v>
      </c>
      <c r="AD22" s="224"/>
      <c r="AE22" s="140"/>
      <c r="AF22" s="140"/>
    </row>
    <row r="23" spans="1:32" s="140" customFormat="1" x14ac:dyDescent="0.2">
      <c r="A23" s="211" t="s">
        <v>793</v>
      </c>
      <c r="B23" s="212">
        <v>51</v>
      </c>
      <c r="C23" s="211">
        <v>67</v>
      </c>
      <c r="D23" s="213">
        <v>3</v>
      </c>
      <c r="E23" s="213">
        <v>12</v>
      </c>
      <c r="F23" s="214">
        <v>3</v>
      </c>
      <c r="G23" s="211">
        <v>5</v>
      </c>
      <c r="H23" s="213">
        <v>0</v>
      </c>
      <c r="I23" s="214">
        <v>1</v>
      </c>
      <c r="J23" s="211">
        <v>3</v>
      </c>
      <c r="K23" s="214">
        <v>22</v>
      </c>
      <c r="L23" s="211">
        <v>0</v>
      </c>
      <c r="M23" s="214">
        <v>0</v>
      </c>
      <c r="N23" s="215">
        <v>0</v>
      </c>
      <c r="O23" s="214">
        <v>0</v>
      </c>
      <c r="P23" s="216">
        <v>0.17910000000000001</v>
      </c>
      <c r="Q23" s="217">
        <v>0.21429999999999999</v>
      </c>
      <c r="R23" s="218">
        <v>0.29849999999999999</v>
      </c>
      <c r="S23" s="217">
        <v>0.51280000000000003</v>
      </c>
      <c r="T23" s="212">
        <v>70</v>
      </c>
      <c r="U23" s="219">
        <v>0</v>
      </c>
      <c r="V23" s="220">
        <v>4.2900000000000001E-2</v>
      </c>
      <c r="W23" s="221">
        <v>0.31430000000000002</v>
      </c>
      <c r="X23" s="152">
        <v>412</v>
      </c>
      <c r="Y23" s="139"/>
      <c r="Z23" s="139"/>
      <c r="AA23" s="139"/>
      <c r="AB23" s="139"/>
      <c r="AC23" s="139"/>
      <c r="AD23" s="224"/>
    </row>
    <row r="24" spans="1:32" s="140" customFormat="1" x14ac:dyDescent="0.2">
      <c r="A24" s="211" t="s">
        <v>794</v>
      </c>
      <c r="B24" s="212">
        <v>79</v>
      </c>
      <c r="C24" s="211">
        <v>90</v>
      </c>
      <c r="D24" s="213">
        <v>7</v>
      </c>
      <c r="E24" s="213">
        <v>14</v>
      </c>
      <c r="F24" s="214">
        <v>5</v>
      </c>
      <c r="G24" s="211">
        <v>2</v>
      </c>
      <c r="H24" s="213">
        <v>0</v>
      </c>
      <c r="I24" s="214">
        <v>0</v>
      </c>
      <c r="J24" s="211">
        <v>8</v>
      </c>
      <c r="K24" s="214">
        <v>24</v>
      </c>
      <c r="L24" s="211">
        <v>0</v>
      </c>
      <c r="M24" s="214">
        <v>2</v>
      </c>
      <c r="N24" s="215">
        <v>0</v>
      </c>
      <c r="O24" s="214">
        <v>1</v>
      </c>
      <c r="P24" s="216">
        <v>0.15559999999999999</v>
      </c>
      <c r="Q24" s="217">
        <v>0.23230000000000001</v>
      </c>
      <c r="R24" s="218">
        <v>0.17780000000000001</v>
      </c>
      <c r="S24" s="217">
        <v>0.41010000000000002</v>
      </c>
      <c r="T24" s="212">
        <v>99</v>
      </c>
      <c r="U24" s="219">
        <v>0</v>
      </c>
      <c r="V24" s="220">
        <v>8.0799999999999997E-2</v>
      </c>
      <c r="W24" s="221">
        <v>0.2424</v>
      </c>
      <c r="X24" s="331">
        <v>272</v>
      </c>
      <c r="Y24" s="139"/>
      <c r="Z24" s="139"/>
      <c r="AA24" s="139"/>
      <c r="AB24" s="139"/>
      <c r="AC24" s="139"/>
      <c r="AD24" s="224"/>
    </row>
    <row r="25" spans="1:32" s="139" customFormat="1" x14ac:dyDescent="0.2">
      <c r="A25" s="211" t="s">
        <v>798</v>
      </c>
      <c r="B25" s="212">
        <v>12</v>
      </c>
      <c r="C25" s="211">
        <v>12</v>
      </c>
      <c r="D25" s="213">
        <v>0</v>
      </c>
      <c r="E25" s="213">
        <v>0</v>
      </c>
      <c r="F25" s="214">
        <v>0</v>
      </c>
      <c r="G25" s="211">
        <v>0</v>
      </c>
      <c r="H25" s="213">
        <v>0</v>
      </c>
      <c r="I25" s="214">
        <v>0</v>
      </c>
      <c r="J25" s="211">
        <v>1</v>
      </c>
      <c r="K25" s="214">
        <v>6</v>
      </c>
      <c r="L25" s="211">
        <v>0</v>
      </c>
      <c r="M25" s="214">
        <v>0</v>
      </c>
      <c r="N25" s="215">
        <v>0</v>
      </c>
      <c r="O25" s="214">
        <v>0</v>
      </c>
      <c r="P25" s="216">
        <v>0</v>
      </c>
      <c r="Q25" s="217">
        <v>7.6899999999999996E-2</v>
      </c>
      <c r="R25" s="218">
        <v>0</v>
      </c>
      <c r="S25" s="217">
        <v>7.6899999999999996E-2</v>
      </c>
      <c r="T25" s="212">
        <v>13</v>
      </c>
      <c r="U25" s="219">
        <v>0</v>
      </c>
      <c r="V25" s="220">
        <v>7.6899999999999996E-2</v>
      </c>
      <c r="W25" s="221">
        <v>0.46150000000000002</v>
      </c>
      <c r="X25" s="331">
        <v>390</v>
      </c>
    </row>
    <row r="26" spans="1:32" ht="13.5" thickBot="1" x14ac:dyDescent="0.25">
      <c r="A26" s="211" t="s">
        <v>797</v>
      </c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331">
        <v>417</v>
      </c>
      <c r="Y26" s="139"/>
      <c r="Z26" s="139"/>
      <c r="AA26" s="139"/>
      <c r="AB26" s="139"/>
      <c r="AC26" s="139"/>
      <c r="AD26" s="139"/>
    </row>
    <row r="27" spans="1:32" s="139" customFormat="1" hidden="1" x14ac:dyDescent="0.2">
      <c r="A27" s="211"/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331"/>
      <c r="Z27" s="1"/>
      <c r="AA27" s="1"/>
      <c r="AB27" s="1"/>
      <c r="AC27" s="1"/>
      <c r="AD27" s="1"/>
    </row>
    <row r="28" spans="1:32" hidden="1" x14ac:dyDescent="0.2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331"/>
      <c r="Y28" s="139"/>
      <c r="Z28" s="139"/>
      <c r="AA28" s="139"/>
      <c r="AB28" s="139"/>
      <c r="AC28" s="139"/>
      <c r="AD28" s="139"/>
    </row>
    <row r="29" spans="1:32" customFormat="1" hidden="1" x14ac:dyDescent="0.2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331"/>
      <c r="Y29" s="1"/>
      <c r="Z29" s="1"/>
      <c r="AA29" s="1"/>
      <c r="AB29" s="1"/>
      <c r="AC29" s="1"/>
      <c r="AD29" s="222"/>
    </row>
    <row r="30" spans="1:32" hidden="1" x14ac:dyDescent="0.2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331"/>
    </row>
    <row r="31" spans="1:32" hidden="1" x14ac:dyDescent="0.2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331"/>
    </row>
    <row r="32" spans="1:32" hidden="1" x14ac:dyDescent="0.2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331"/>
    </row>
    <row r="33" spans="1:32" hidden="1" x14ac:dyDescent="0.2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331"/>
    </row>
    <row r="34" spans="1:32" hidden="1" x14ac:dyDescent="0.2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332"/>
    </row>
    <row r="35" spans="1:32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333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5460</v>
      </c>
      <c r="D36" s="250">
        <f t="shared" si="0"/>
        <v>667</v>
      </c>
      <c r="E36" s="250">
        <f t="shared" si="0"/>
        <v>1220</v>
      </c>
      <c r="F36" s="251">
        <f t="shared" si="0"/>
        <v>645</v>
      </c>
      <c r="G36" s="249">
        <f t="shared" si="0"/>
        <v>297</v>
      </c>
      <c r="H36" s="250">
        <f t="shared" si="0"/>
        <v>14</v>
      </c>
      <c r="I36" s="251">
        <f t="shared" si="0"/>
        <v>208</v>
      </c>
      <c r="J36" s="249">
        <f t="shared" si="0"/>
        <v>444</v>
      </c>
      <c r="K36" s="251">
        <f t="shared" si="0"/>
        <v>1509</v>
      </c>
      <c r="L36" s="249">
        <f t="shared" si="0"/>
        <v>227</v>
      </c>
      <c r="M36" s="251">
        <f t="shared" si="0"/>
        <v>65</v>
      </c>
      <c r="N36" s="249">
        <f t="shared" si="0"/>
        <v>69</v>
      </c>
      <c r="O36" s="251">
        <f t="shared" si="0"/>
        <v>94</v>
      </c>
      <c r="P36" s="252">
        <f>IF(C36=0,"",E36/C36)</f>
        <v>0.22344322344322345</v>
      </c>
      <c r="Q36" s="253">
        <f>IF(C36=0,"",(E36+J36+O36)/(C36+J36+O36))</f>
        <v>0.29309769923307771</v>
      </c>
      <c r="R36" s="254">
        <f>IF(C36=0,"",(I36*3+H36*2+G36*1+E36)/C36)</f>
        <v>0.39725274725274723</v>
      </c>
      <c r="S36" s="253">
        <f>Q36+R36</f>
        <v>0.690350446485825</v>
      </c>
      <c r="T36" s="248">
        <f>SUM(T6:T35)</f>
        <v>5998</v>
      </c>
      <c r="U36" s="255">
        <f>L36/(L36+M36)</f>
        <v>0.7773972602739726</v>
      </c>
      <c r="V36" s="256">
        <f>J36/(C36+J36+O36)</f>
        <v>7.4024674891630546E-2</v>
      </c>
      <c r="W36" s="257">
        <f>K36/(C36+J36+O36)</f>
        <v>0.2515838612870957</v>
      </c>
      <c r="X36" s="334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AB41" s="1"/>
      <c r="AC41" s="1"/>
      <c r="AD41" s="1"/>
      <c r="AE41" s="1"/>
      <c r="AF41" s="222"/>
    </row>
    <row r="42" spans="1:32" x14ac:dyDescent="0.2">
      <c r="A42" s="199" t="s">
        <v>1833</v>
      </c>
      <c r="B42" s="199">
        <v>14</v>
      </c>
      <c r="C42" s="202">
        <v>0</v>
      </c>
      <c r="D42" s="199">
        <v>0</v>
      </c>
      <c r="E42" s="202">
        <v>0</v>
      </c>
      <c r="F42" s="199">
        <v>4</v>
      </c>
      <c r="G42" s="201">
        <v>0</v>
      </c>
      <c r="H42" s="268">
        <v>0</v>
      </c>
      <c r="I42" s="269">
        <v>1</v>
      </c>
      <c r="J42" s="270">
        <v>10.666665999999999</v>
      </c>
      <c r="K42" s="201">
        <v>6</v>
      </c>
      <c r="L42" s="201">
        <v>3</v>
      </c>
      <c r="M42" s="201">
        <v>2</v>
      </c>
      <c r="N42" s="201">
        <v>5</v>
      </c>
      <c r="O42" s="202">
        <v>2</v>
      </c>
      <c r="P42" s="200">
        <v>1</v>
      </c>
      <c r="Q42" s="271">
        <v>1.6875</v>
      </c>
      <c r="R42" s="272">
        <v>1.0313000000000001</v>
      </c>
      <c r="S42" s="273">
        <v>5.0625</v>
      </c>
      <c r="T42" s="274">
        <v>4.2187999999999999</v>
      </c>
      <c r="U42" s="274">
        <v>1.6875</v>
      </c>
      <c r="V42" s="275">
        <v>0.84379999999999999</v>
      </c>
      <c r="W42" s="203">
        <v>0</v>
      </c>
      <c r="X42" s="276">
        <v>3.3340000000000002E-3</v>
      </c>
    </row>
    <row r="43" spans="1:32" x14ac:dyDescent="0.2">
      <c r="A43" s="211" t="s">
        <v>801</v>
      </c>
      <c r="B43" s="211">
        <v>42</v>
      </c>
      <c r="C43" s="214">
        <v>0</v>
      </c>
      <c r="D43" s="211">
        <v>0</v>
      </c>
      <c r="E43" s="214">
        <v>0</v>
      </c>
      <c r="F43" s="211">
        <v>2</v>
      </c>
      <c r="G43" s="213">
        <v>2</v>
      </c>
      <c r="H43" s="278">
        <v>1</v>
      </c>
      <c r="I43" s="279">
        <v>0.5</v>
      </c>
      <c r="J43" s="280">
        <v>46</v>
      </c>
      <c r="K43" s="213">
        <v>33</v>
      </c>
      <c r="L43" s="213">
        <v>14</v>
      </c>
      <c r="M43" s="213">
        <v>14</v>
      </c>
      <c r="N43" s="213">
        <v>15</v>
      </c>
      <c r="O43" s="214">
        <v>62</v>
      </c>
      <c r="P43" s="212">
        <v>5</v>
      </c>
      <c r="Q43" s="281">
        <v>2.7391000000000001</v>
      </c>
      <c r="R43" s="282">
        <v>1.0435000000000001</v>
      </c>
      <c r="S43" s="281">
        <v>6.4565000000000001</v>
      </c>
      <c r="T43" s="283">
        <v>2.9348000000000001</v>
      </c>
      <c r="U43" s="283">
        <v>12.1304</v>
      </c>
      <c r="V43" s="284">
        <v>0.97829999999999995</v>
      </c>
      <c r="W43" s="215">
        <v>0</v>
      </c>
      <c r="X43" s="284">
        <v>7.67</v>
      </c>
      <c r="Y43"/>
      <c r="Z43"/>
      <c r="AA43"/>
      <c r="AB43"/>
      <c r="AC43"/>
      <c r="AD43"/>
      <c r="AE43"/>
      <c r="AF43"/>
    </row>
    <row r="44" spans="1:32" customFormat="1" x14ac:dyDescent="0.2">
      <c r="A44" s="211" t="s">
        <v>467</v>
      </c>
      <c r="B44" s="211">
        <v>61</v>
      </c>
      <c r="C44" s="214">
        <v>0</v>
      </c>
      <c r="D44" s="211">
        <v>0</v>
      </c>
      <c r="E44" s="214">
        <v>0</v>
      </c>
      <c r="F44" s="211">
        <v>5</v>
      </c>
      <c r="G44" s="213">
        <v>4</v>
      </c>
      <c r="H44" s="278">
        <v>1</v>
      </c>
      <c r="I44" s="279">
        <v>0.55559999999999998</v>
      </c>
      <c r="J44" s="280">
        <v>74.333332999999996</v>
      </c>
      <c r="K44" s="213">
        <v>47</v>
      </c>
      <c r="L44" s="213">
        <v>25</v>
      </c>
      <c r="M44" s="213">
        <v>23</v>
      </c>
      <c r="N44" s="213">
        <v>19</v>
      </c>
      <c r="O44" s="214">
        <v>77</v>
      </c>
      <c r="P44" s="212">
        <v>5</v>
      </c>
      <c r="Q44" s="281">
        <v>2.7848000000000002</v>
      </c>
      <c r="R44" s="282">
        <v>0.88790000000000002</v>
      </c>
      <c r="S44" s="281">
        <v>5.6905999999999999</v>
      </c>
      <c r="T44" s="283">
        <v>2.3003999999999998</v>
      </c>
      <c r="U44" s="283">
        <v>9.3229000000000006</v>
      </c>
      <c r="V44" s="284">
        <v>0.60540000000000005</v>
      </c>
      <c r="W44" s="215">
        <v>0</v>
      </c>
      <c r="X44" s="284">
        <v>9.6666670000000003</v>
      </c>
      <c r="Y44" s="172"/>
      <c r="Z44" s="1"/>
      <c r="AA44" s="1"/>
      <c r="AB44" s="1"/>
      <c r="AC44" s="1"/>
      <c r="AD44" s="1"/>
      <c r="AE44" s="1"/>
      <c r="AF44" s="1"/>
    </row>
    <row r="45" spans="1:32" customFormat="1" x14ac:dyDescent="0.2">
      <c r="A45" s="211" t="s">
        <v>1834</v>
      </c>
      <c r="B45" s="211">
        <v>22</v>
      </c>
      <c r="C45" s="214">
        <v>0</v>
      </c>
      <c r="D45" s="211">
        <v>0</v>
      </c>
      <c r="E45" s="214">
        <v>0</v>
      </c>
      <c r="F45" s="211">
        <v>2</v>
      </c>
      <c r="G45" s="213">
        <v>0</v>
      </c>
      <c r="H45" s="278">
        <v>9</v>
      </c>
      <c r="I45" s="279">
        <v>1</v>
      </c>
      <c r="J45" s="280">
        <v>24</v>
      </c>
      <c r="K45" s="213">
        <v>13</v>
      </c>
      <c r="L45" s="213">
        <v>8</v>
      </c>
      <c r="M45" s="213">
        <v>8</v>
      </c>
      <c r="N45" s="213">
        <v>7</v>
      </c>
      <c r="O45" s="214">
        <v>26</v>
      </c>
      <c r="P45" s="212">
        <v>3</v>
      </c>
      <c r="Q45" s="281">
        <v>3</v>
      </c>
      <c r="R45" s="282">
        <v>0.83330000000000004</v>
      </c>
      <c r="S45" s="281">
        <v>4.875</v>
      </c>
      <c r="T45" s="283">
        <v>2.625</v>
      </c>
      <c r="U45" s="283">
        <v>9.75</v>
      </c>
      <c r="V45" s="284">
        <v>1.125</v>
      </c>
      <c r="W45" s="215">
        <v>0</v>
      </c>
      <c r="X45" s="284">
        <v>0</v>
      </c>
      <c r="Y45" s="1"/>
      <c r="Z45" s="1"/>
      <c r="AA45" s="1"/>
      <c r="AB45" s="1"/>
      <c r="AC45" s="1"/>
      <c r="AD45" s="1"/>
      <c r="AE45" s="1"/>
      <c r="AF45" s="1"/>
    </row>
    <row r="46" spans="1:32" customFormat="1" x14ac:dyDescent="0.2">
      <c r="A46" s="211" t="s">
        <v>802</v>
      </c>
      <c r="B46" s="211">
        <v>21</v>
      </c>
      <c r="C46" s="214">
        <v>21</v>
      </c>
      <c r="D46" s="211">
        <v>12</v>
      </c>
      <c r="E46" s="214">
        <v>2</v>
      </c>
      <c r="F46" s="211">
        <v>7</v>
      </c>
      <c r="G46" s="213">
        <v>11</v>
      </c>
      <c r="H46" s="278">
        <v>0</v>
      </c>
      <c r="I46" s="279">
        <v>0.38890000000000002</v>
      </c>
      <c r="J46" s="280">
        <v>170</v>
      </c>
      <c r="K46" s="213">
        <v>134</v>
      </c>
      <c r="L46" s="213">
        <v>72</v>
      </c>
      <c r="M46" s="213">
        <v>67</v>
      </c>
      <c r="N46" s="213">
        <v>43</v>
      </c>
      <c r="O46" s="214">
        <v>185</v>
      </c>
      <c r="P46" s="212">
        <v>20</v>
      </c>
      <c r="Q46" s="281">
        <v>3.5470999999999999</v>
      </c>
      <c r="R46" s="282">
        <v>1.0411999999999999</v>
      </c>
      <c r="S46" s="281">
        <v>7.0941000000000001</v>
      </c>
      <c r="T46" s="283">
        <v>2.2765</v>
      </c>
      <c r="U46" s="283">
        <v>9.7941000000000003</v>
      </c>
      <c r="V46" s="284">
        <v>1.0588</v>
      </c>
      <c r="W46" s="215">
        <v>0</v>
      </c>
      <c r="X46" s="284">
        <v>-46.33</v>
      </c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211" t="s">
        <v>803</v>
      </c>
      <c r="B47" s="211">
        <v>19</v>
      </c>
      <c r="C47" s="214">
        <v>19</v>
      </c>
      <c r="D47" s="211">
        <v>6</v>
      </c>
      <c r="E47" s="214">
        <v>2</v>
      </c>
      <c r="F47" s="211">
        <v>8</v>
      </c>
      <c r="G47" s="213">
        <v>5</v>
      </c>
      <c r="H47" s="278">
        <v>0</v>
      </c>
      <c r="I47" s="279">
        <v>0.61539999999999995</v>
      </c>
      <c r="J47" s="280">
        <v>110</v>
      </c>
      <c r="K47" s="213">
        <v>90</v>
      </c>
      <c r="L47" s="213">
        <v>47</v>
      </c>
      <c r="M47" s="213">
        <v>46</v>
      </c>
      <c r="N47" s="213">
        <v>24</v>
      </c>
      <c r="O47" s="214">
        <v>89</v>
      </c>
      <c r="P47" s="212">
        <v>9</v>
      </c>
      <c r="Q47" s="281">
        <v>3.7635999999999998</v>
      </c>
      <c r="R47" s="282">
        <v>1.0364</v>
      </c>
      <c r="S47" s="281">
        <v>7.3635999999999999</v>
      </c>
      <c r="T47" s="283">
        <v>1.9636</v>
      </c>
      <c r="U47" s="283">
        <v>7.2817999999999996</v>
      </c>
      <c r="V47" s="284">
        <v>0.73640000000000005</v>
      </c>
      <c r="W47" s="215">
        <v>0</v>
      </c>
      <c r="X47" s="284">
        <v>-7.33</v>
      </c>
    </row>
    <row r="48" spans="1:32" customFormat="1" x14ac:dyDescent="0.2">
      <c r="A48" s="211" t="s">
        <v>1835</v>
      </c>
      <c r="B48" s="211">
        <v>14</v>
      </c>
      <c r="C48" s="214">
        <v>0</v>
      </c>
      <c r="D48" s="211">
        <v>0</v>
      </c>
      <c r="E48" s="214">
        <v>0</v>
      </c>
      <c r="F48" s="211">
        <v>1</v>
      </c>
      <c r="G48" s="213">
        <v>1</v>
      </c>
      <c r="H48" s="278">
        <v>0</v>
      </c>
      <c r="I48" s="279">
        <v>0.5</v>
      </c>
      <c r="J48" s="280">
        <v>14.333333</v>
      </c>
      <c r="K48" s="213">
        <v>8</v>
      </c>
      <c r="L48" s="213">
        <v>6</v>
      </c>
      <c r="M48" s="213">
        <v>6</v>
      </c>
      <c r="N48" s="213">
        <v>7</v>
      </c>
      <c r="O48" s="214">
        <v>19</v>
      </c>
      <c r="P48" s="212">
        <v>2</v>
      </c>
      <c r="Q48" s="281">
        <v>3.7673999999999999</v>
      </c>
      <c r="R48" s="282">
        <v>1.0465</v>
      </c>
      <c r="S48" s="281">
        <v>5.0232999999999999</v>
      </c>
      <c r="T48" s="283">
        <v>4.3952999999999998</v>
      </c>
      <c r="U48" s="283">
        <v>11.930199999999999</v>
      </c>
      <c r="V48" s="284">
        <v>1.2558</v>
      </c>
      <c r="W48" s="215">
        <v>0</v>
      </c>
      <c r="X48" s="284">
        <v>-3.333E-3</v>
      </c>
      <c r="Y48" s="277"/>
      <c r="Z48" s="1"/>
      <c r="AA48" s="1"/>
      <c r="AB48" s="1"/>
      <c r="AC48" s="1"/>
      <c r="AD48" s="222"/>
    </row>
    <row r="49" spans="1:32" customFormat="1" x14ac:dyDescent="0.2">
      <c r="A49" s="211" t="s">
        <v>409</v>
      </c>
      <c r="B49" s="211">
        <v>32</v>
      </c>
      <c r="C49" s="214">
        <v>32</v>
      </c>
      <c r="D49" s="211">
        <v>7</v>
      </c>
      <c r="E49" s="214">
        <v>2</v>
      </c>
      <c r="F49" s="211">
        <v>11</v>
      </c>
      <c r="G49" s="213">
        <v>11</v>
      </c>
      <c r="H49" s="278">
        <v>0</v>
      </c>
      <c r="I49" s="279">
        <v>0.5</v>
      </c>
      <c r="J49" s="280">
        <v>189.66666599999999</v>
      </c>
      <c r="K49" s="213">
        <v>191</v>
      </c>
      <c r="L49" s="213">
        <v>90</v>
      </c>
      <c r="M49" s="213">
        <v>86</v>
      </c>
      <c r="N49" s="213">
        <v>53</v>
      </c>
      <c r="O49" s="214">
        <v>179</v>
      </c>
      <c r="P49" s="212">
        <v>28</v>
      </c>
      <c r="Q49" s="281">
        <v>4.0808</v>
      </c>
      <c r="R49" s="282">
        <v>1.2865</v>
      </c>
      <c r="S49" s="281">
        <v>9.0632999999999999</v>
      </c>
      <c r="T49" s="283">
        <v>2.5148999999999999</v>
      </c>
      <c r="U49" s="283">
        <v>8.4938000000000002</v>
      </c>
      <c r="V49" s="284">
        <v>1.3286</v>
      </c>
      <c r="W49" s="215">
        <v>0</v>
      </c>
      <c r="X49" s="284">
        <v>-7.9966660000000003</v>
      </c>
      <c r="Y49" s="1"/>
      <c r="Z49" s="1"/>
      <c r="AA49" s="1"/>
      <c r="AB49" s="1"/>
      <c r="AC49" s="1"/>
      <c r="AD49" s="1"/>
      <c r="AE49" s="1"/>
      <c r="AF49" s="1"/>
    </row>
    <row r="50" spans="1:32" customFormat="1" x14ac:dyDescent="0.2">
      <c r="A50" s="211" t="s">
        <v>808</v>
      </c>
      <c r="B50" s="211">
        <v>47</v>
      </c>
      <c r="C50" s="214">
        <v>0</v>
      </c>
      <c r="D50" s="211">
        <v>0</v>
      </c>
      <c r="E50" s="214">
        <v>0</v>
      </c>
      <c r="F50" s="211">
        <v>1</v>
      </c>
      <c r="G50" s="213">
        <v>5</v>
      </c>
      <c r="H50" s="278">
        <v>16</v>
      </c>
      <c r="I50" s="279">
        <v>0.16669999999999999</v>
      </c>
      <c r="J50" s="280">
        <v>41.000000999999997</v>
      </c>
      <c r="K50" s="213">
        <v>40</v>
      </c>
      <c r="L50" s="213">
        <v>22</v>
      </c>
      <c r="M50" s="213">
        <v>20</v>
      </c>
      <c r="N50" s="213">
        <v>12</v>
      </c>
      <c r="O50" s="214">
        <v>53</v>
      </c>
      <c r="P50" s="212">
        <v>5</v>
      </c>
      <c r="Q50" s="281">
        <v>4.3902000000000001</v>
      </c>
      <c r="R50" s="282">
        <v>1.2683</v>
      </c>
      <c r="S50" s="281">
        <v>8.7805</v>
      </c>
      <c r="T50" s="283">
        <v>2.6341000000000001</v>
      </c>
      <c r="U50" s="283">
        <v>11.6341</v>
      </c>
      <c r="V50" s="284">
        <v>1.0975999999999999</v>
      </c>
      <c r="W50" s="215">
        <v>0</v>
      </c>
      <c r="X50" s="284">
        <v>13.329999000000001</v>
      </c>
      <c r="AB50" s="1"/>
      <c r="AC50" s="1"/>
      <c r="AD50" s="1"/>
      <c r="AE50" s="1"/>
      <c r="AF50" s="222"/>
    </row>
    <row r="51" spans="1:32" x14ac:dyDescent="0.2">
      <c r="A51" s="211" t="s">
        <v>395</v>
      </c>
      <c r="B51" s="211">
        <v>32</v>
      </c>
      <c r="C51" s="214">
        <v>32</v>
      </c>
      <c r="D51" s="211">
        <v>17</v>
      </c>
      <c r="E51" s="214">
        <v>3</v>
      </c>
      <c r="F51" s="211">
        <v>10</v>
      </c>
      <c r="G51" s="213">
        <v>18</v>
      </c>
      <c r="H51" s="278">
        <v>0</v>
      </c>
      <c r="I51" s="279">
        <v>0.35709999999999997</v>
      </c>
      <c r="J51" s="280">
        <v>254</v>
      </c>
      <c r="K51" s="213">
        <v>231</v>
      </c>
      <c r="L51" s="213">
        <v>137</v>
      </c>
      <c r="M51" s="213">
        <v>131</v>
      </c>
      <c r="N51" s="213">
        <v>91</v>
      </c>
      <c r="O51" s="214">
        <v>234</v>
      </c>
      <c r="P51" s="212">
        <v>34</v>
      </c>
      <c r="Q51" s="281">
        <v>4.6417000000000002</v>
      </c>
      <c r="R51" s="282">
        <v>1.2677</v>
      </c>
      <c r="S51" s="281">
        <v>8.1850000000000005</v>
      </c>
      <c r="T51" s="283">
        <v>3.2244000000000002</v>
      </c>
      <c r="U51" s="283">
        <v>8.2912999999999997</v>
      </c>
      <c r="V51" s="284">
        <v>1.2047000000000001</v>
      </c>
      <c r="W51" s="215">
        <v>0</v>
      </c>
      <c r="X51" s="284">
        <v>-59.67</v>
      </c>
      <c r="Y51"/>
      <c r="Z51"/>
      <c r="AA51"/>
      <c r="AB51"/>
      <c r="AC51"/>
      <c r="AD51"/>
      <c r="AE51"/>
      <c r="AF51"/>
    </row>
    <row r="52" spans="1:32" x14ac:dyDescent="0.2">
      <c r="A52" s="211" t="s">
        <v>806</v>
      </c>
      <c r="B52" s="211">
        <v>25</v>
      </c>
      <c r="C52" s="214">
        <v>25</v>
      </c>
      <c r="D52" s="211">
        <v>3</v>
      </c>
      <c r="E52" s="214">
        <v>1</v>
      </c>
      <c r="F52" s="211">
        <v>7</v>
      </c>
      <c r="G52" s="213">
        <v>9</v>
      </c>
      <c r="H52" s="278">
        <v>0</v>
      </c>
      <c r="I52" s="279">
        <v>0.4375</v>
      </c>
      <c r="J52" s="280">
        <v>137.66666699999999</v>
      </c>
      <c r="K52" s="213">
        <v>133</v>
      </c>
      <c r="L52" s="213">
        <v>73</v>
      </c>
      <c r="M52" s="213">
        <v>72</v>
      </c>
      <c r="N52" s="213">
        <v>45</v>
      </c>
      <c r="O52" s="214">
        <v>103</v>
      </c>
      <c r="P52" s="212">
        <v>28</v>
      </c>
      <c r="Q52" s="281">
        <v>4.7069999999999999</v>
      </c>
      <c r="R52" s="282">
        <v>1.2929999999999999</v>
      </c>
      <c r="S52" s="281">
        <v>8.6949000000000005</v>
      </c>
      <c r="T52" s="283">
        <v>2.9419</v>
      </c>
      <c r="U52" s="283">
        <v>6.7336999999999998</v>
      </c>
      <c r="V52" s="284">
        <v>1.8305</v>
      </c>
      <c r="W52" s="215">
        <v>0</v>
      </c>
      <c r="X52" s="284">
        <v>13.003333</v>
      </c>
    </row>
    <row r="53" spans="1:32" customFormat="1" x14ac:dyDescent="0.2">
      <c r="A53" s="211" t="s">
        <v>397</v>
      </c>
      <c r="B53" s="211">
        <v>32</v>
      </c>
      <c r="C53" s="214">
        <v>0</v>
      </c>
      <c r="D53" s="211">
        <v>0</v>
      </c>
      <c r="E53" s="214">
        <v>0</v>
      </c>
      <c r="F53" s="211">
        <v>9</v>
      </c>
      <c r="G53" s="213">
        <v>2</v>
      </c>
      <c r="H53" s="278">
        <v>1</v>
      </c>
      <c r="I53" s="279">
        <v>0.81820000000000004</v>
      </c>
      <c r="J53" s="280">
        <v>88</v>
      </c>
      <c r="K53" s="213">
        <v>78</v>
      </c>
      <c r="L53" s="213">
        <v>54</v>
      </c>
      <c r="M53" s="213">
        <v>48</v>
      </c>
      <c r="N53" s="213">
        <v>30</v>
      </c>
      <c r="O53" s="214">
        <v>81</v>
      </c>
      <c r="P53" s="212">
        <v>16</v>
      </c>
      <c r="Q53" s="281">
        <v>4.9090999999999996</v>
      </c>
      <c r="R53" s="282">
        <v>1.2273000000000001</v>
      </c>
      <c r="S53" s="281">
        <v>7.9772999999999996</v>
      </c>
      <c r="T53" s="283">
        <v>3.0682</v>
      </c>
      <c r="U53" s="283">
        <v>8.2841000000000005</v>
      </c>
      <c r="V53" s="284">
        <v>1.6364000000000001</v>
      </c>
      <c r="W53" s="215">
        <v>25</v>
      </c>
      <c r="X53" s="284">
        <v>15.67</v>
      </c>
      <c r="AB53" s="1"/>
      <c r="AC53" s="1"/>
      <c r="AD53" s="1"/>
      <c r="AE53" s="1"/>
      <c r="AF53" s="222"/>
    </row>
    <row r="54" spans="1:32" x14ac:dyDescent="0.2">
      <c r="A54" s="211" t="s">
        <v>461</v>
      </c>
      <c r="B54" s="211">
        <v>56</v>
      </c>
      <c r="C54" s="214">
        <v>0</v>
      </c>
      <c r="D54" s="211">
        <v>0</v>
      </c>
      <c r="E54" s="214">
        <v>0</v>
      </c>
      <c r="F54" s="211">
        <v>0</v>
      </c>
      <c r="G54" s="213">
        <v>4</v>
      </c>
      <c r="H54" s="278">
        <v>2</v>
      </c>
      <c r="I54" s="279">
        <v>0</v>
      </c>
      <c r="J54" s="280">
        <v>53.666668000000001</v>
      </c>
      <c r="K54" s="213">
        <v>54</v>
      </c>
      <c r="L54" s="213">
        <v>31</v>
      </c>
      <c r="M54" s="213">
        <v>31</v>
      </c>
      <c r="N54" s="213">
        <v>22</v>
      </c>
      <c r="O54" s="214">
        <v>65</v>
      </c>
      <c r="P54" s="212">
        <v>10</v>
      </c>
      <c r="Q54" s="281">
        <v>5.1988000000000003</v>
      </c>
      <c r="R54" s="282">
        <v>1.4160999999999999</v>
      </c>
      <c r="S54" s="281">
        <v>9.0558999999999994</v>
      </c>
      <c r="T54" s="283">
        <v>3.6894</v>
      </c>
      <c r="U54" s="283">
        <v>10.900600000000001</v>
      </c>
      <c r="V54" s="284">
        <v>1.677</v>
      </c>
      <c r="W54" s="215">
        <v>0</v>
      </c>
      <c r="X54" s="284">
        <v>10.003332</v>
      </c>
      <c r="Y54"/>
      <c r="Z54"/>
      <c r="AA54"/>
      <c r="AF54" s="222"/>
    </row>
    <row r="55" spans="1:32" customFormat="1" x14ac:dyDescent="0.2">
      <c r="A55" s="211" t="s">
        <v>807</v>
      </c>
      <c r="B55" s="211">
        <v>33</v>
      </c>
      <c r="C55" s="666">
        <v>33</v>
      </c>
      <c r="D55" s="211">
        <v>7</v>
      </c>
      <c r="E55" s="214">
        <v>2</v>
      </c>
      <c r="F55" s="211">
        <v>5</v>
      </c>
      <c r="G55" s="213">
        <v>15</v>
      </c>
      <c r="H55" s="278">
        <v>0</v>
      </c>
      <c r="I55" s="279">
        <v>0.25</v>
      </c>
      <c r="J55" s="280">
        <v>182.33333200000001</v>
      </c>
      <c r="K55" s="213">
        <v>193</v>
      </c>
      <c r="L55" s="213">
        <v>121</v>
      </c>
      <c r="M55" s="213">
        <v>112</v>
      </c>
      <c r="N55" s="213">
        <v>69</v>
      </c>
      <c r="O55" s="214">
        <v>173</v>
      </c>
      <c r="P55" s="212">
        <v>32</v>
      </c>
      <c r="Q55" s="281">
        <v>5.5282999999999998</v>
      </c>
      <c r="R55" s="282">
        <v>1.4369000000000001</v>
      </c>
      <c r="S55" s="281">
        <v>9.5265000000000004</v>
      </c>
      <c r="T55" s="283">
        <v>3.4058999999999999</v>
      </c>
      <c r="U55" s="283">
        <v>8.5393000000000008</v>
      </c>
      <c r="V55" s="284">
        <v>1.5794999999999999</v>
      </c>
      <c r="W55" s="215">
        <v>0</v>
      </c>
      <c r="X55" s="284">
        <v>1.336668</v>
      </c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211" t="s">
        <v>805</v>
      </c>
      <c r="B56" s="211">
        <v>23</v>
      </c>
      <c r="C56" s="214">
        <v>0</v>
      </c>
      <c r="D56" s="211">
        <v>0</v>
      </c>
      <c r="E56" s="214">
        <v>0</v>
      </c>
      <c r="F56" s="211">
        <v>1</v>
      </c>
      <c r="G56" s="213">
        <v>1</v>
      </c>
      <c r="H56" s="278">
        <v>1</v>
      </c>
      <c r="I56" s="279">
        <v>0.5</v>
      </c>
      <c r="J56" s="280">
        <v>54.333333000000003</v>
      </c>
      <c r="K56" s="213">
        <v>59</v>
      </c>
      <c r="L56" s="213">
        <v>34</v>
      </c>
      <c r="M56" s="213">
        <v>34</v>
      </c>
      <c r="N56" s="213">
        <v>23</v>
      </c>
      <c r="O56" s="214">
        <v>41</v>
      </c>
      <c r="P56" s="212">
        <v>7</v>
      </c>
      <c r="Q56" s="281">
        <v>5.6318999999999999</v>
      </c>
      <c r="R56" s="282">
        <v>1.5092000000000001</v>
      </c>
      <c r="S56" s="281">
        <v>9.7729999999999997</v>
      </c>
      <c r="T56" s="283">
        <v>3.8098000000000001</v>
      </c>
      <c r="U56" s="283">
        <v>6.7914000000000003</v>
      </c>
      <c r="V56" s="284">
        <v>1.1595</v>
      </c>
      <c r="W56" s="215">
        <v>16</v>
      </c>
      <c r="X56" s="284">
        <v>32.336666999999998</v>
      </c>
      <c r="Y56" s="172"/>
      <c r="Z56"/>
      <c r="AA56"/>
      <c r="AB56"/>
      <c r="AC56"/>
      <c r="AD56"/>
      <c r="AE56"/>
      <c r="AF56"/>
    </row>
    <row r="57" spans="1:32" x14ac:dyDescent="0.2">
      <c r="A57" s="223" t="s">
        <v>898</v>
      </c>
      <c r="B57" s="211">
        <v>3</v>
      </c>
      <c r="C57" s="214">
        <v>0</v>
      </c>
      <c r="D57" s="211">
        <v>0</v>
      </c>
      <c r="E57" s="214">
        <v>0</v>
      </c>
      <c r="F57" s="211">
        <v>0</v>
      </c>
      <c r="G57" s="213">
        <v>1</v>
      </c>
      <c r="H57" s="278">
        <v>0</v>
      </c>
      <c r="I57" s="279">
        <v>0</v>
      </c>
      <c r="J57" s="280">
        <v>3</v>
      </c>
      <c r="K57" s="213">
        <v>5</v>
      </c>
      <c r="L57" s="213">
        <v>3</v>
      </c>
      <c r="M57" s="213">
        <v>3</v>
      </c>
      <c r="N57" s="213">
        <v>1</v>
      </c>
      <c r="O57" s="214">
        <v>4</v>
      </c>
      <c r="P57" s="212">
        <v>1</v>
      </c>
      <c r="Q57" s="281">
        <v>9</v>
      </c>
      <c r="R57" s="282">
        <v>2</v>
      </c>
      <c r="S57" s="281">
        <v>15</v>
      </c>
      <c r="T57" s="283">
        <v>3</v>
      </c>
      <c r="U57" s="283">
        <v>12</v>
      </c>
      <c r="V57" s="284">
        <v>3</v>
      </c>
      <c r="W57" s="215">
        <v>6</v>
      </c>
      <c r="X57" s="284">
        <v>7.33</v>
      </c>
      <c r="Y57" s="277"/>
      <c r="AD57" s="222"/>
      <c r="AE57"/>
      <c r="AF57"/>
    </row>
    <row r="58" spans="1:32" customFormat="1" x14ac:dyDescent="0.2">
      <c r="A58" s="211" t="s">
        <v>809</v>
      </c>
      <c r="B58" s="211"/>
      <c r="C58" s="214"/>
      <c r="D58" s="211"/>
      <c r="E58" s="214"/>
      <c r="F58" s="211"/>
      <c r="G58" s="213"/>
      <c r="H58" s="278"/>
      <c r="I58" s="279"/>
      <c r="J58" s="280"/>
      <c r="K58" s="213"/>
      <c r="L58" s="213"/>
      <c r="M58" s="213"/>
      <c r="N58" s="213"/>
      <c r="O58" s="214"/>
      <c r="P58" s="212"/>
      <c r="Q58" s="281"/>
      <c r="R58" s="282"/>
      <c r="S58" s="281"/>
      <c r="T58" s="283"/>
      <c r="U58" s="283"/>
      <c r="V58" s="284"/>
      <c r="W58" s="215">
        <v>0</v>
      </c>
      <c r="X58" s="284">
        <v>57.67</v>
      </c>
      <c r="Y58" s="277"/>
      <c r="Z58" s="1"/>
      <c r="AA58" s="1"/>
      <c r="AB58" s="1"/>
      <c r="AC58" s="1"/>
      <c r="AD58" s="222"/>
    </row>
    <row r="59" spans="1:32" customFormat="1" ht="12.75" customHeight="1" thickBot="1" x14ac:dyDescent="0.25">
      <c r="A59" s="211" t="s">
        <v>810</v>
      </c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>
        <v>24</v>
      </c>
      <c r="X59" s="284">
        <v>127.67</v>
      </c>
      <c r="Y59" s="172"/>
    </row>
    <row r="60" spans="1:32" customFormat="1" ht="12.75" hidden="1" customHeight="1" x14ac:dyDescent="0.2">
      <c r="A60" s="211" t="s">
        <v>812</v>
      </c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>
        <v>31</v>
      </c>
      <c r="X60" s="284">
        <v>182</v>
      </c>
      <c r="Y60" s="277"/>
      <c r="Z60" s="1"/>
      <c r="AA60" s="1"/>
      <c r="AB60" s="1"/>
      <c r="AC60" s="1"/>
      <c r="AD60" s="222"/>
    </row>
    <row r="61" spans="1:32" customFormat="1" ht="12.75" hidden="1" customHeight="1" x14ac:dyDescent="0.2">
      <c r="A61" s="211"/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/>
      <c r="X61" s="284"/>
      <c r="AB61" s="1"/>
      <c r="AC61" s="1"/>
      <c r="AD61" s="1"/>
      <c r="AE61" s="1"/>
      <c r="AF61" s="222"/>
    </row>
    <row r="62" spans="1:32" customFormat="1" ht="12.75" hidden="1" customHeight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  <c r="Y62" s="172"/>
    </row>
    <row r="63" spans="1:32" ht="12.75" hidden="1" customHeight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</row>
    <row r="64" spans="1:32" customFormat="1" ht="12.75" hidden="1" customHeight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"/>
      <c r="Z64" s="1"/>
      <c r="AA64" s="1"/>
      <c r="AB64" s="1"/>
      <c r="AC64" s="222"/>
    </row>
    <row r="65" spans="1:29" customFormat="1" ht="13.5" hidden="1" thickBot="1" x14ac:dyDescent="0.25">
      <c r="A65" s="312" t="s">
        <v>558</v>
      </c>
      <c r="B65" s="313"/>
      <c r="C65" s="314"/>
      <c r="D65" s="313"/>
      <c r="E65" s="314"/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"/>
      <c r="Z65" s="1"/>
      <c r="AA65" s="1"/>
      <c r="AB65" s="1"/>
      <c r="AC65" s="222"/>
    </row>
    <row r="66" spans="1:29" customFormat="1" ht="13.5" thickBot="1" x14ac:dyDescent="0.25">
      <c r="A66" s="248" t="s">
        <v>529</v>
      </c>
      <c r="B66" s="249">
        <f t="shared" ref="B66:P66" si="1">SUM(B42:B65)</f>
        <v>476</v>
      </c>
      <c r="C66" s="251">
        <f t="shared" si="1"/>
        <v>162</v>
      </c>
      <c r="D66" s="249">
        <f t="shared" si="1"/>
        <v>52</v>
      </c>
      <c r="E66" s="251">
        <f t="shared" si="1"/>
        <v>12</v>
      </c>
      <c r="F66" s="249">
        <f t="shared" si="1"/>
        <v>73</v>
      </c>
      <c r="G66" s="250">
        <f t="shared" si="1"/>
        <v>89</v>
      </c>
      <c r="H66" s="302">
        <f t="shared" si="1"/>
        <v>31</v>
      </c>
      <c r="I66" s="303">
        <f>F66/(F66+G66)</f>
        <v>0.45061728395061729</v>
      </c>
      <c r="J66" s="304">
        <f t="shared" si="1"/>
        <v>1452.9999990000001</v>
      </c>
      <c r="K66" s="250">
        <f t="shared" si="1"/>
        <v>1315</v>
      </c>
      <c r="L66" s="250">
        <f t="shared" si="1"/>
        <v>740</v>
      </c>
      <c r="M66" s="250">
        <f t="shared" si="1"/>
        <v>703</v>
      </c>
      <c r="N66" s="250">
        <f t="shared" si="1"/>
        <v>466</v>
      </c>
      <c r="O66" s="251">
        <f t="shared" si="1"/>
        <v>1393</v>
      </c>
      <c r="P66" s="305">
        <f t="shared" si="1"/>
        <v>206</v>
      </c>
      <c r="Q66" s="306">
        <f>IF(J66=0,"",M66*9/J66)</f>
        <v>4.3544390945316165</v>
      </c>
      <c r="R66" s="307">
        <f>(N66+K66)/J66</f>
        <v>1.2257398494327183</v>
      </c>
      <c r="S66" s="304">
        <f>K66*9/J66</f>
        <v>8.1452167984481871</v>
      </c>
      <c r="T66" s="308">
        <f>N66*9/J66</f>
        <v>2.8864418464462775</v>
      </c>
      <c r="U66" s="308">
        <f>O66*9/J66</f>
        <v>8.6283551332610831</v>
      </c>
      <c r="V66" s="309">
        <f>P66*9/J66</f>
        <v>1.2759807304032902</v>
      </c>
      <c r="W66" s="310"/>
      <c r="X66" s="310"/>
      <c r="Y66" s="1"/>
      <c r="Z66" s="1"/>
      <c r="AA66" s="1"/>
      <c r="AB66" s="1"/>
      <c r="AC66" s="222"/>
    </row>
    <row r="68" spans="1:29" x14ac:dyDescent="0.2">
      <c r="A68" s="137" t="s">
        <v>1027</v>
      </c>
    </row>
    <row r="69" spans="1:29" x14ac:dyDescent="0.2">
      <c r="A69" s="137" t="s">
        <v>1836</v>
      </c>
    </row>
    <row r="70" spans="1:29" x14ac:dyDescent="0.2">
      <c r="A70" s="137" t="s">
        <v>1837</v>
      </c>
    </row>
    <row r="71" spans="1:29" x14ac:dyDescent="0.2">
      <c r="A71" s="137" t="s">
        <v>1838</v>
      </c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6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FB0D-8937-498D-B3ED-6DD1A113B0F8}">
  <sheetPr>
    <pageSetUpPr fitToPage="1"/>
  </sheetPr>
  <dimension ref="A1:AF70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6.5703125" bestFit="1" customWidth="1"/>
    <col min="2" max="2" width="4.7109375" customWidth="1"/>
    <col min="3" max="3" width="5" customWidth="1"/>
    <col min="4" max="4" width="4.85546875" customWidth="1"/>
    <col min="5" max="5" width="5" customWidth="1"/>
    <col min="6" max="6" width="4.140625" customWidth="1"/>
    <col min="7" max="7" width="4" customWidth="1"/>
    <col min="8" max="8" width="3.28515625" customWidth="1"/>
    <col min="9" max="9" width="5.5703125" customWidth="1"/>
    <col min="10" max="10" width="7.5703125" bestFit="1" customWidth="1"/>
    <col min="11" max="11" width="5" customWidth="1"/>
    <col min="12" max="13" width="4.7109375" customWidth="1"/>
    <col min="14" max="14" width="4.28515625" customWidth="1"/>
    <col min="15" max="15" width="5" customWidth="1"/>
    <col min="16" max="16" width="5.28515625" customWidth="1"/>
    <col min="17" max="17" width="5.5703125" customWidth="1"/>
    <col min="18" max="18" width="5.85546875" bestFit="1" customWidth="1"/>
    <col min="19" max="19" width="6.28515625" customWidth="1"/>
    <col min="20" max="20" width="5.5703125" customWidth="1"/>
    <col min="21" max="23" width="7.28515625" customWidth="1"/>
    <col min="24" max="24" width="6.5703125" customWidth="1"/>
  </cols>
  <sheetData>
    <row r="1" spans="1:32" ht="30" x14ac:dyDescent="0.4">
      <c r="A1" s="659" t="s">
        <v>1994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s="1" customFormat="1" ht="13.5" thickBot="1" x14ac:dyDescent="0.25">
      <c r="A4" s="311" t="s">
        <v>813</v>
      </c>
      <c r="B4" s="56" t="s">
        <v>1993</v>
      </c>
      <c r="C4" s="57"/>
      <c r="D4" s="57"/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s="139" customFormat="1" x14ac:dyDescent="0.2">
      <c r="A6" s="199" t="s">
        <v>302</v>
      </c>
      <c r="B6" s="200">
        <v>162</v>
      </c>
      <c r="C6" s="199">
        <v>610</v>
      </c>
      <c r="D6" s="201">
        <v>89</v>
      </c>
      <c r="E6" s="201">
        <v>159</v>
      </c>
      <c r="F6" s="202">
        <v>64</v>
      </c>
      <c r="G6" s="199">
        <v>37</v>
      </c>
      <c r="H6" s="201">
        <v>1</v>
      </c>
      <c r="I6" s="202">
        <v>24</v>
      </c>
      <c r="J6" s="199">
        <v>51</v>
      </c>
      <c r="K6" s="202">
        <v>141</v>
      </c>
      <c r="L6" s="199">
        <v>41</v>
      </c>
      <c r="M6" s="202">
        <v>6</v>
      </c>
      <c r="N6" s="203">
        <v>6</v>
      </c>
      <c r="O6" s="202">
        <v>15</v>
      </c>
      <c r="P6" s="204">
        <v>0.26069999999999999</v>
      </c>
      <c r="Q6" s="205">
        <v>0.33279999999999998</v>
      </c>
      <c r="R6" s="206">
        <v>0.44259999999999999</v>
      </c>
      <c r="S6" s="205">
        <v>0.77549999999999997</v>
      </c>
      <c r="T6" s="200">
        <v>676</v>
      </c>
      <c r="U6" s="207">
        <v>0.87229999999999996</v>
      </c>
      <c r="V6" s="208">
        <v>7.5399999999999995E-2</v>
      </c>
      <c r="W6" s="209">
        <v>0.20860000000000001</v>
      </c>
      <c r="X6" s="210">
        <v>8</v>
      </c>
      <c r="AE6" s="140"/>
      <c r="AF6" s="140"/>
    </row>
    <row r="7" spans="1:32" s="139" customFormat="1" x14ac:dyDescent="0.2">
      <c r="A7" s="211" t="s">
        <v>816</v>
      </c>
      <c r="B7" s="212">
        <v>48</v>
      </c>
      <c r="C7" s="211">
        <v>82</v>
      </c>
      <c r="D7" s="213">
        <v>7</v>
      </c>
      <c r="E7" s="213">
        <v>21</v>
      </c>
      <c r="F7" s="214">
        <v>7</v>
      </c>
      <c r="G7" s="211">
        <v>7</v>
      </c>
      <c r="H7" s="213">
        <v>0</v>
      </c>
      <c r="I7" s="214">
        <v>1</v>
      </c>
      <c r="J7" s="211">
        <v>3</v>
      </c>
      <c r="K7" s="214">
        <v>14</v>
      </c>
      <c r="L7" s="211">
        <v>0</v>
      </c>
      <c r="M7" s="214">
        <v>0</v>
      </c>
      <c r="N7" s="215">
        <v>1</v>
      </c>
      <c r="O7" s="214">
        <v>0</v>
      </c>
      <c r="P7" s="216">
        <v>0.25609999999999999</v>
      </c>
      <c r="Q7" s="217">
        <v>0.28239999999999998</v>
      </c>
      <c r="R7" s="218">
        <v>0.378</v>
      </c>
      <c r="S7" s="217">
        <v>0.66039999999999999</v>
      </c>
      <c r="T7" s="212">
        <v>85</v>
      </c>
      <c r="U7" s="219">
        <v>0</v>
      </c>
      <c r="V7" s="220">
        <v>3.5299999999999998E-2</v>
      </c>
      <c r="W7" s="221">
        <v>0.16470000000000001</v>
      </c>
      <c r="X7" s="212">
        <v>488</v>
      </c>
    </row>
    <row r="8" spans="1:32" s="140" customFormat="1" x14ac:dyDescent="0.2">
      <c r="A8" s="211" t="s">
        <v>825</v>
      </c>
      <c r="B8" s="212">
        <v>32</v>
      </c>
      <c r="C8" s="211">
        <v>37</v>
      </c>
      <c r="D8" s="213">
        <v>1</v>
      </c>
      <c r="E8" s="213">
        <v>9</v>
      </c>
      <c r="F8" s="214">
        <v>2</v>
      </c>
      <c r="G8" s="211">
        <v>2</v>
      </c>
      <c r="H8" s="213">
        <v>0</v>
      </c>
      <c r="I8" s="214">
        <v>0</v>
      </c>
      <c r="J8" s="211">
        <v>1</v>
      </c>
      <c r="K8" s="214">
        <v>13</v>
      </c>
      <c r="L8" s="211">
        <v>2</v>
      </c>
      <c r="M8" s="214">
        <v>2</v>
      </c>
      <c r="N8" s="215">
        <v>0</v>
      </c>
      <c r="O8" s="214">
        <v>0</v>
      </c>
      <c r="P8" s="216">
        <v>0.2432</v>
      </c>
      <c r="Q8" s="217">
        <v>0.26319999999999999</v>
      </c>
      <c r="R8" s="218">
        <v>0.29730000000000001</v>
      </c>
      <c r="S8" s="217">
        <v>0.5605</v>
      </c>
      <c r="T8" s="212">
        <v>38</v>
      </c>
      <c r="U8" s="219">
        <v>0.5</v>
      </c>
      <c r="V8" s="220">
        <v>2.63E-2</v>
      </c>
      <c r="W8" s="221">
        <v>0.34210000000000002</v>
      </c>
      <c r="X8" s="212">
        <v>361</v>
      </c>
      <c r="Y8" s="139"/>
      <c r="Z8" s="139"/>
      <c r="AE8" s="139"/>
      <c r="AF8" s="139"/>
    </row>
    <row r="9" spans="1:32" s="140" customFormat="1" x14ac:dyDescent="0.2">
      <c r="A9" s="211" t="s">
        <v>820</v>
      </c>
      <c r="B9" s="212">
        <v>134</v>
      </c>
      <c r="C9" s="211">
        <v>453</v>
      </c>
      <c r="D9" s="213">
        <v>46</v>
      </c>
      <c r="E9" s="213">
        <v>106</v>
      </c>
      <c r="F9" s="214">
        <v>66</v>
      </c>
      <c r="G9" s="211">
        <v>32</v>
      </c>
      <c r="H9" s="213">
        <v>1</v>
      </c>
      <c r="I9" s="214">
        <v>15</v>
      </c>
      <c r="J9" s="211">
        <v>36</v>
      </c>
      <c r="K9" s="214">
        <v>120</v>
      </c>
      <c r="L9" s="211">
        <v>28</v>
      </c>
      <c r="M9" s="214">
        <v>13</v>
      </c>
      <c r="N9" s="215">
        <v>10</v>
      </c>
      <c r="O9" s="214">
        <v>5</v>
      </c>
      <c r="P9" s="216">
        <v>0.23400000000000001</v>
      </c>
      <c r="Q9" s="217">
        <v>0.29759999999999998</v>
      </c>
      <c r="R9" s="218">
        <v>0.40839999999999999</v>
      </c>
      <c r="S9" s="217">
        <v>0.70599999999999996</v>
      </c>
      <c r="T9" s="212">
        <v>494</v>
      </c>
      <c r="U9" s="219">
        <v>0.68289999999999995</v>
      </c>
      <c r="V9" s="220">
        <v>7.2900000000000006E-2</v>
      </c>
      <c r="W9" s="221">
        <v>0.2429</v>
      </c>
      <c r="X9" s="212">
        <v>19</v>
      </c>
      <c r="Y9" s="139"/>
      <c r="Z9" s="139"/>
    </row>
    <row r="10" spans="1:32" s="139" customFormat="1" x14ac:dyDescent="0.2">
      <c r="A10" s="211" t="s">
        <v>328</v>
      </c>
      <c r="B10" s="212">
        <v>148</v>
      </c>
      <c r="C10" s="211">
        <v>449</v>
      </c>
      <c r="D10" s="213">
        <v>57</v>
      </c>
      <c r="E10" s="213">
        <v>105</v>
      </c>
      <c r="F10" s="214">
        <v>47</v>
      </c>
      <c r="G10" s="211">
        <v>20</v>
      </c>
      <c r="H10" s="213">
        <v>5</v>
      </c>
      <c r="I10" s="214">
        <v>15</v>
      </c>
      <c r="J10" s="211">
        <v>44</v>
      </c>
      <c r="K10" s="214">
        <v>126</v>
      </c>
      <c r="L10" s="211">
        <v>34</v>
      </c>
      <c r="M10" s="214">
        <v>5</v>
      </c>
      <c r="N10" s="215">
        <v>5</v>
      </c>
      <c r="O10" s="214">
        <v>3</v>
      </c>
      <c r="P10" s="216">
        <v>0.2339</v>
      </c>
      <c r="Q10" s="217">
        <v>0.30649999999999999</v>
      </c>
      <c r="R10" s="218">
        <v>0.40089999999999998</v>
      </c>
      <c r="S10" s="217">
        <v>0.70730000000000004</v>
      </c>
      <c r="T10" s="212">
        <v>496</v>
      </c>
      <c r="U10" s="219">
        <v>0.87180000000000002</v>
      </c>
      <c r="V10" s="220">
        <v>8.8700000000000001E-2</v>
      </c>
      <c r="W10" s="221">
        <v>0.254</v>
      </c>
      <c r="X10" s="212">
        <v>50</v>
      </c>
    </row>
    <row r="11" spans="1:32" s="140" customFormat="1" x14ac:dyDescent="0.2">
      <c r="A11" s="211" t="s">
        <v>815</v>
      </c>
      <c r="B11" s="212">
        <v>109</v>
      </c>
      <c r="C11" s="211">
        <v>128</v>
      </c>
      <c r="D11" s="213">
        <v>11</v>
      </c>
      <c r="E11" s="213">
        <v>29</v>
      </c>
      <c r="F11" s="214">
        <v>12</v>
      </c>
      <c r="G11" s="211">
        <v>5</v>
      </c>
      <c r="H11" s="213">
        <v>0</v>
      </c>
      <c r="I11" s="214">
        <v>4</v>
      </c>
      <c r="J11" s="211">
        <v>12</v>
      </c>
      <c r="K11" s="214">
        <v>31</v>
      </c>
      <c r="L11" s="211">
        <v>1</v>
      </c>
      <c r="M11" s="214">
        <v>0</v>
      </c>
      <c r="N11" s="215">
        <v>1</v>
      </c>
      <c r="O11" s="214">
        <v>5</v>
      </c>
      <c r="P11" s="216">
        <v>0.2266</v>
      </c>
      <c r="Q11" s="217">
        <v>0.31719999999999998</v>
      </c>
      <c r="R11" s="218">
        <v>0.3594</v>
      </c>
      <c r="S11" s="217">
        <v>0.67659999999999998</v>
      </c>
      <c r="T11" s="212">
        <v>145</v>
      </c>
      <c r="U11" s="219">
        <v>1</v>
      </c>
      <c r="V11" s="220">
        <v>8.2799999999999999E-2</v>
      </c>
      <c r="W11" s="221">
        <v>0.21379999999999999</v>
      </c>
      <c r="X11" s="212">
        <v>153</v>
      </c>
      <c r="Y11" s="139"/>
      <c r="Z11" s="139"/>
      <c r="AA11" s="139"/>
      <c r="AB11" s="139"/>
      <c r="AC11" s="139"/>
      <c r="AD11" s="224"/>
    </row>
    <row r="12" spans="1:32" s="140" customFormat="1" x14ac:dyDescent="0.2">
      <c r="A12" s="211" t="s">
        <v>358</v>
      </c>
      <c r="B12" s="212">
        <v>161</v>
      </c>
      <c r="C12" s="211">
        <v>528</v>
      </c>
      <c r="D12" s="213">
        <v>56</v>
      </c>
      <c r="E12" s="213">
        <v>119</v>
      </c>
      <c r="F12" s="214">
        <v>31</v>
      </c>
      <c r="G12" s="211">
        <v>16</v>
      </c>
      <c r="H12" s="213">
        <v>5</v>
      </c>
      <c r="I12" s="214">
        <v>8</v>
      </c>
      <c r="J12" s="211">
        <v>48</v>
      </c>
      <c r="K12" s="214">
        <v>128</v>
      </c>
      <c r="L12" s="211">
        <v>53</v>
      </c>
      <c r="M12" s="214">
        <v>9</v>
      </c>
      <c r="N12" s="215">
        <v>5</v>
      </c>
      <c r="O12" s="214">
        <v>0</v>
      </c>
      <c r="P12" s="216">
        <v>0.22539999999999999</v>
      </c>
      <c r="Q12" s="217">
        <v>0.28989999999999999</v>
      </c>
      <c r="R12" s="218">
        <v>0.3201</v>
      </c>
      <c r="S12" s="217">
        <v>0.61</v>
      </c>
      <c r="T12" s="212">
        <v>576</v>
      </c>
      <c r="U12" s="219">
        <v>0.8548</v>
      </c>
      <c r="V12" s="220">
        <v>8.3299999999999999E-2</v>
      </c>
      <c r="W12" s="221">
        <v>0.22220000000000001</v>
      </c>
      <c r="X12" s="212">
        <v>31</v>
      </c>
      <c r="Y12" s="139"/>
      <c r="Z12" s="139"/>
      <c r="AA12" s="139"/>
      <c r="AB12" s="139"/>
      <c r="AC12" s="139"/>
      <c r="AD12" s="139"/>
    </row>
    <row r="13" spans="1:32" s="140" customFormat="1" x14ac:dyDescent="0.2">
      <c r="A13" s="211" t="s">
        <v>817</v>
      </c>
      <c r="B13" s="212">
        <v>107</v>
      </c>
      <c r="C13" s="211">
        <v>303</v>
      </c>
      <c r="D13" s="213">
        <v>34</v>
      </c>
      <c r="E13" s="213">
        <v>68</v>
      </c>
      <c r="F13" s="214">
        <v>45</v>
      </c>
      <c r="G13" s="211">
        <v>14</v>
      </c>
      <c r="H13" s="213">
        <v>1</v>
      </c>
      <c r="I13" s="214">
        <v>15</v>
      </c>
      <c r="J13" s="211">
        <v>12</v>
      </c>
      <c r="K13" s="214">
        <v>61</v>
      </c>
      <c r="L13" s="211">
        <v>2</v>
      </c>
      <c r="M13" s="214">
        <v>0</v>
      </c>
      <c r="N13" s="215">
        <v>6</v>
      </c>
      <c r="O13" s="214">
        <v>2</v>
      </c>
      <c r="P13" s="216">
        <v>0.22439999999999999</v>
      </c>
      <c r="Q13" s="217">
        <v>0.25869999999999999</v>
      </c>
      <c r="R13" s="218">
        <v>0.42570000000000002</v>
      </c>
      <c r="S13" s="217">
        <v>0.68440000000000001</v>
      </c>
      <c r="T13" s="212">
        <v>317</v>
      </c>
      <c r="U13" s="219">
        <v>1</v>
      </c>
      <c r="V13" s="220">
        <v>3.7900000000000003E-2</v>
      </c>
      <c r="W13" s="221">
        <v>0.19239999999999999</v>
      </c>
      <c r="X13" s="212">
        <v>29</v>
      </c>
      <c r="Y13" s="139"/>
      <c r="Z13" s="139"/>
      <c r="AA13" s="139"/>
      <c r="AB13" s="139"/>
      <c r="AC13" s="139"/>
      <c r="AD13" s="139"/>
      <c r="AE13" s="139"/>
      <c r="AF13" s="139"/>
    </row>
    <row r="14" spans="1:32" s="139" customFormat="1" x14ac:dyDescent="0.2">
      <c r="A14" s="211" t="s">
        <v>814</v>
      </c>
      <c r="B14" s="212">
        <v>51</v>
      </c>
      <c r="C14" s="211">
        <v>151</v>
      </c>
      <c r="D14" s="213">
        <v>9</v>
      </c>
      <c r="E14" s="213">
        <v>32</v>
      </c>
      <c r="F14" s="214">
        <v>20</v>
      </c>
      <c r="G14" s="211">
        <v>12</v>
      </c>
      <c r="H14" s="213">
        <v>0</v>
      </c>
      <c r="I14" s="214">
        <v>7</v>
      </c>
      <c r="J14" s="211">
        <v>12</v>
      </c>
      <c r="K14" s="214">
        <v>43</v>
      </c>
      <c r="L14" s="211">
        <v>0</v>
      </c>
      <c r="M14" s="214">
        <v>1</v>
      </c>
      <c r="N14" s="215">
        <v>2</v>
      </c>
      <c r="O14" s="214">
        <v>0</v>
      </c>
      <c r="P14" s="216">
        <v>0.21190000000000001</v>
      </c>
      <c r="Q14" s="217">
        <v>0.26989999999999997</v>
      </c>
      <c r="R14" s="218">
        <v>0.43049999999999999</v>
      </c>
      <c r="S14" s="217">
        <v>0.70040000000000002</v>
      </c>
      <c r="T14" s="212">
        <v>163</v>
      </c>
      <c r="U14" s="219">
        <v>0</v>
      </c>
      <c r="V14" s="220">
        <v>7.3599999999999999E-2</v>
      </c>
      <c r="W14" s="221">
        <v>0.26379999999999998</v>
      </c>
      <c r="X14" s="212">
        <v>38</v>
      </c>
    </row>
    <row r="15" spans="1:32" s="139" customFormat="1" x14ac:dyDescent="0.2">
      <c r="A15" s="211" t="s">
        <v>338</v>
      </c>
      <c r="B15" s="212">
        <v>162</v>
      </c>
      <c r="C15" s="211">
        <v>541</v>
      </c>
      <c r="D15" s="213">
        <v>46</v>
      </c>
      <c r="E15" s="213">
        <v>114</v>
      </c>
      <c r="F15" s="214">
        <v>65</v>
      </c>
      <c r="G15" s="211">
        <v>24</v>
      </c>
      <c r="H15" s="213">
        <v>0</v>
      </c>
      <c r="I15" s="214">
        <v>16</v>
      </c>
      <c r="J15" s="211">
        <v>60</v>
      </c>
      <c r="K15" s="214">
        <v>174</v>
      </c>
      <c r="L15" s="211">
        <v>3</v>
      </c>
      <c r="M15" s="214">
        <v>3</v>
      </c>
      <c r="N15" s="215">
        <v>11</v>
      </c>
      <c r="O15" s="214">
        <v>5</v>
      </c>
      <c r="P15" s="216">
        <v>0.2107</v>
      </c>
      <c r="Q15" s="217">
        <v>0.2954</v>
      </c>
      <c r="R15" s="218">
        <v>0.34379999999999999</v>
      </c>
      <c r="S15" s="217">
        <v>0.63919999999999999</v>
      </c>
      <c r="T15" s="212">
        <v>606</v>
      </c>
      <c r="U15" s="219">
        <v>0.5</v>
      </c>
      <c r="V15" s="220">
        <v>9.9000000000000005E-2</v>
      </c>
      <c r="W15" s="221">
        <v>0.28710000000000002</v>
      </c>
      <c r="X15" s="212">
        <v>26</v>
      </c>
      <c r="AD15" s="224"/>
      <c r="AE15" s="140"/>
      <c r="AF15" s="140"/>
    </row>
    <row r="16" spans="1:32" s="139" customFormat="1" x14ac:dyDescent="0.2">
      <c r="A16" s="211" t="s">
        <v>818</v>
      </c>
      <c r="B16" s="212">
        <v>141</v>
      </c>
      <c r="C16" s="211">
        <v>483</v>
      </c>
      <c r="D16" s="213">
        <v>53</v>
      </c>
      <c r="E16" s="213">
        <v>98</v>
      </c>
      <c r="F16" s="214">
        <v>42</v>
      </c>
      <c r="G16" s="211">
        <v>18</v>
      </c>
      <c r="H16" s="213">
        <v>3</v>
      </c>
      <c r="I16" s="214">
        <v>16</v>
      </c>
      <c r="J16" s="211">
        <v>39</v>
      </c>
      <c r="K16" s="214">
        <v>161</v>
      </c>
      <c r="L16" s="211">
        <v>8</v>
      </c>
      <c r="M16" s="214">
        <v>4</v>
      </c>
      <c r="N16" s="215">
        <v>3</v>
      </c>
      <c r="O16" s="214">
        <v>9</v>
      </c>
      <c r="P16" s="216">
        <v>0.2029</v>
      </c>
      <c r="Q16" s="217">
        <v>0.27500000000000002</v>
      </c>
      <c r="R16" s="218">
        <v>0.35199999999999998</v>
      </c>
      <c r="S16" s="217">
        <v>0.62690000000000001</v>
      </c>
      <c r="T16" s="212">
        <v>531</v>
      </c>
      <c r="U16" s="219">
        <v>0.66669999999999996</v>
      </c>
      <c r="V16" s="220">
        <v>7.3400000000000007E-2</v>
      </c>
      <c r="W16" s="221">
        <v>0.30320000000000003</v>
      </c>
      <c r="X16" s="212">
        <v>16</v>
      </c>
      <c r="AA16" s="140"/>
      <c r="AB16" s="140"/>
      <c r="AC16" s="140"/>
      <c r="AD16" s="140"/>
      <c r="AE16" s="140"/>
      <c r="AF16" s="140"/>
    </row>
    <row r="17" spans="1:32" s="140" customFormat="1" x14ac:dyDescent="0.2">
      <c r="A17" s="211" t="s">
        <v>819</v>
      </c>
      <c r="B17" s="212">
        <v>161</v>
      </c>
      <c r="C17" s="211">
        <v>581</v>
      </c>
      <c r="D17" s="213">
        <v>64</v>
      </c>
      <c r="E17" s="213">
        <v>116</v>
      </c>
      <c r="F17" s="214">
        <v>90</v>
      </c>
      <c r="G17" s="211">
        <v>22</v>
      </c>
      <c r="H17" s="213">
        <v>2</v>
      </c>
      <c r="I17" s="214">
        <v>36</v>
      </c>
      <c r="J17" s="211">
        <v>66</v>
      </c>
      <c r="K17" s="214">
        <v>180</v>
      </c>
      <c r="L17" s="211">
        <v>2</v>
      </c>
      <c r="M17" s="214">
        <v>0</v>
      </c>
      <c r="N17" s="215">
        <v>10</v>
      </c>
      <c r="O17" s="214">
        <v>19</v>
      </c>
      <c r="P17" s="216">
        <v>0.19969999999999999</v>
      </c>
      <c r="Q17" s="217">
        <v>0.30180000000000001</v>
      </c>
      <c r="R17" s="218">
        <v>0.43030000000000002</v>
      </c>
      <c r="S17" s="217">
        <v>0.73209999999999997</v>
      </c>
      <c r="T17" s="212">
        <v>666</v>
      </c>
      <c r="U17" s="219">
        <v>1</v>
      </c>
      <c r="V17" s="220">
        <v>9.9099999999999994E-2</v>
      </c>
      <c r="W17" s="221">
        <v>0.27029999999999998</v>
      </c>
      <c r="X17" s="212">
        <v>27</v>
      </c>
      <c r="Y17" s="139"/>
      <c r="Z17" s="139"/>
      <c r="AA17" s="139"/>
      <c r="AB17" s="139"/>
      <c r="AC17" s="139"/>
      <c r="AD17" s="139"/>
      <c r="AE17" s="139"/>
      <c r="AF17" s="139"/>
    </row>
    <row r="18" spans="1:32" s="139" customFormat="1" x14ac:dyDescent="0.2">
      <c r="A18" s="211" t="s">
        <v>821</v>
      </c>
      <c r="B18" s="212">
        <v>134</v>
      </c>
      <c r="C18" s="211">
        <v>309</v>
      </c>
      <c r="D18" s="213">
        <v>17</v>
      </c>
      <c r="E18" s="213">
        <v>61</v>
      </c>
      <c r="F18" s="214">
        <v>23</v>
      </c>
      <c r="G18" s="211">
        <v>5</v>
      </c>
      <c r="H18" s="213">
        <v>1</v>
      </c>
      <c r="I18" s="214">
        <v>5</v>
      </c>
      <c r="J18" s="211">
        <v>18</v>
      </c>
      <c r="K18" s="214">
        <v>50</v>
      </c>
      <c r="L18" s="211">
        <v>0</v>
      </c>
      <c r="M18" s="214">
        <v>1</v>
      </c>
      <c r="N18" s="215">
        <v>1</v>
      </c>
      <c r="O18" s="214">
        <v>1</v>
      </c>
      <c r="P18" s="216">
        <v>0.19739999999999999</v>
      </c>
      <c r="Q18" s="217">
        <v>0.24390000000000001</v>
      </c>
      <c r="R18" s="218">
        <v>0.26860000000000001</v>
      </c>
      <c r="S18" s="217">
        <v>0.51249999999999996</v>
      </c>
      <c r="T18" s="212">
        <v>328</v>
      </c>
      <c r="U18" s="219">
        <v>0</v>
      </c>
      <c r="V18" s="220">
        <v>5.4899999999999997E-2</v>
      </c>
      <c r="W18" s="221">
        <v>0.15240000000000001</v>
      </c>
      <c r="X18" s="212">
        <v>150</v>
      </c>
      <c r="AD18" s="224"/>
      <c r="AE18" s="140"/>
      <c r="AF18" s="140"/>
    </row>
    <row r="19" spans="1:32" s="139" customFormat="1" x14ac:dyDescent="0.2">
      <c r="A19" s="211" t="s">
        <v>823</v>
      </c>
      <c r="B19" s="212">
        <v>129</v>
      </c>
      <c r="C19" s="211">
        <v>288</v>
      </c>
      <c r="D19" s="213">
        <v>31</v>
      </c>
      <c r="E19" s="213">
        <v>53</v>
      </c>
      <c r="F19" s="214">
        <v>19</v>
      </c>
      <c r="G19" s="211">
        <v>14</v>
      </c>
      <c r="H19" s="213">
        <v>7</v>
      </c>
      <c r="I19" s="214">
        <v>5</v>
      </c>
      <c r="J19" s="211">
        <v>27</v>
      </c>
      <c r="K19" s="214">
        <v>89</v>
      </c>
      <c r="L19" s="211">
        <v>15</v>
      </c>
      <c r="M19" s="214">
        <v>5</v>
      </c>
      <c r="N19" s="215">
        <v>4</v>
      </c>
      <c r="O19" s="214">
        <v>2</v>
      </c>
      <c r="P19" s="216">
        <v>0.184</v>
      </c>
      <c r="Q19" s="217">
        <v>0.25869999999999999</v>
      </c>
      <c r="R19" s="218">
        <v>0.33329999999999999</v>
      </c>
      <c r="S19" s="217">
        <v>0.59199999999999997</v>
      </c>
      <c r="T19" s="212">
        <v>317</v>
      </c>
      <c r="U19" s="219">
        <v>0.75</v>
      </c>
      <c r="V19" s="220">
        <v>8.5199999999999998E-2</v>
      </c>
      <c r="W19" s="221">
        <v>0.28079999999999999</v>
      </c>
      <c r="X19" s="212">
        <v>171</v>
      </c>
    </row>
    <row r="20" spans="1:32" s="139" customFormat="1" x14ac:dyDescent="0.2">
      <c r="A20" s="211" t="s">
        <v>822</v>
      </c>
      <c r="B20" s="212">
        <v>128</v>
      </c>
      <c r="C20" s="211">
        <v>423</v>
      </c>
      <c r="D20" s="213">
        <v>54</v>
      </c>
      <c r="E20" s="213">
        <v>73</v>
      </c>
      <c r="F20" s="214">
        <v>24</v>
      </c>
      <c r="G20" s="211">
        <v>15</v>
      </c>
      <c r="H20" s="213">
        <v>0</v>
      </c>
      <c r="I20" s="214">
        <v>11</v>
      </c>
      <c r="J20" s="211">
        <v>41</v>
      </c>
      <c r="K20" s="214">
        <v>140</v>
      </c>
      <c r="L20" s="211">
        <v>15</v>
      </c>
      <c r="M20" s="214">
        <v>1</v>
      </c>
      <c r="N20" s="215">
        <v>3</v>
      </c>
      <c r="O20" s="214">
        <v>0</v>
      </c>
      <c r="P20" s="216">
        <v>0.1726</v>
      </c>
      <c r="Q20" s="217">
        <v>0.2457</v>
      </c>
      <c r="R20" s="218">
        <v>0.28610000000000002</v>
      </c>
      <c r="S20" s="217">
        <v>0.53169999999999995</v>
      </c>
      <c r="T20" s="212">
        <v>464</v>
      </c>
      <c r="U20" s="219">
        <v>0.9375</v>
      </c>
      <c r="V20" s="220">
        <v>8.8400000000000006E-2</v>
      </c>
      <c r="W20" s="221">
        <v>0.30170000000000002</v>
      </c>
      <c r="X20" s="212">
        <v>52</v>
      </c>
      <c r="AD20" s="224"/>
    </row>
    <row r="21" spans="1:32" s="139" customFormat="1" x14ac:dyDescent="0.2">
      <c r="A21" s="223" t="s">
        <v>824</v>
      </c>
      <c r="B21" s="212">
        <v>51</v>
      </c>
      <c r="C21" s="211">
        <v>38</v>
      </c>
      <c r="D21" s="213">
        <v>7</v>
      </c>
      <c r="E21" s="213">
        <v>4</v>
      </c>
      <c r="F21" s="214">
        <v>2</v>
      </c>
      <c r="G21" s="211">
        <v>0</v>
      </c>
      <c r="H21" s="213">
        <v>0</v>
      </c>
      <c r="I21" s="214">
        <v>0</v>
      </c>
      <c r="J21" s="211">
        <v>2</v>
      </c>
      <c r="K21" s="214">
        <v>12</v>
      </c>
      <c r="L21" s="211">
        <v>3</v>
      </c>
      <c r="M21" s="214">
        <v>2</v>
      </c>
      <c r="N21" s="215">
        <v>0</v>
      </c>
      <c r="O21" s="214">
        <v>0</v>
      </c>
      <c r="P21" s="216">
        <v>0.1053</v>
      </c>
      <c r="Q21" s="217">
        <v>0.15</v>
      </c>
      <c r="R21" s="218">
        <v>0.1053</v>
      </c>
      <c r="S21" s="217">
        <v>0.25530000000000003</v>
      </c>
      <c r="T21" s="212">
        <v>40</v>
      </c>
      <c r="U21" s="219">
        <v>0.6</v>
      </c>
      <c r="V21" s="220">
        <v>0.05</v>
      </c>
      <c r="W21" s="221">
        <v>0.3</v>
      </c>
      <c r="X21" s="212">
        <v>175</v>
      </c>
    </row>
    <row r="22" spans="1:32" s="140" customFormat="1" x14ac:dyDescent="0.2">
      <c r="A22" s="211" t="s">
        <v>826</v>
      </c>
      <c r="B22" s="212">
        <v>8</v>
      </c>
      <c r="C22" s="211">
        <v>1</v>
      </c>
      <c r="D22" s="213">
        <v>0</v>
      </c>
      <c r="E22" s="213">
        <v>0</v>
      </c>
      <c r="F22" s="214">
        <v>0</v>
      </c>
      <c r="G22" s="211">
        <v>0</v>
      </c>
      <c r="H22" s="213">
        <v>0</v>
      </c>
      <c r="I22" s="214">
        <v>0</v>
      </c>
      <c r="J22" s="211">
        <v>0</v>
      </c>
      <c r="K22" s="214">
        <v>0</v>
      </c>
      <c r="L22" s="211">
        <v>0</v>
      </c>
      <c r="M22" s="214">
        <v>0</v>
      </c>
      <c r="N22" s="215">
        <v>0</v>
      </c>
      <c r="O22" s="214">
        <v>0</v>
      </c>
      <c r="P22" s="216">
        <v>0</v>
      </c>
      <c r="Q22" s="217">
        <v>0</v>
      </c>
      <c r="R22" s="218">
        <v>0</v>
      </c>
      <c r="S22" s="217">
        <v>0</v>
      </c>
      <c r="T22" s="212">
        <v>1</v>
      </c>
      <c r="U22" s="219">
        <v>0</v>
      </c>
      <c r="V22" s="220">
        <v>0</v>
      </c>
      <c r="W22" s="221">
        <v>0</v>
      </c>
      <c r="X22" s="212">
        <v>118</v>
      </c>
      <c r="Y22" s="139"/>
      <c r="Z22" s="139"/>
      <c r="AA22" s="139"/>
      <c r="AB22" s="139"/>
      <c r="AC22" s="139"/>
      <c r="AD22" s="224"/>
      <c r="AE22" s="139"/>
      <c r="AF22" s="139"/>
    </row>
    <row r="23" spans="1:32" s="139" customFormat="1" x14ac:dyDescent="0.2">
      <c r="A23" s="211" t="s">
        <v>827</v>
      </c>
      <c r="B23" s="212">
        <v>2</v>
      </c>
      <c r="C23" s="211">
        <v>3</v>
      </c>
      <c r="D23" s="213">
        <v>0</v>
      </c>
      <c r="E23" s="213">
        <v>0</v>
      </c>
      <c r="F23" s="214">
        <v>0</v>
      </c>
      <c r="G23" s="211">
        <v>0</v>
      </c>
      <c r="H23" s="213">
        <v>0</v>
      </c>
      <c r="I23" s="214">
        <v>0</v>
      </c>
      <c r="J23" s="211">
        <v>1</v>
      </c>
      <c r="K23" s="214">
        <v>2</v>
      </c>
      <c r="L23" s="211">
        <v>0</v>
      </c>
      <c r="M23" s="214">
        <v>0</v>
      </c>
      <c r="N23" s="215">
        <v>0</v>
      </c>
      <c r="O23" s="214">
        <v>0</v>
      </c>
      <c r="P23" s="216">
        <v>0</v>
      </c>
      <c r="Q23" s="217">
        <v>0.25</v>
      </c>
      <c r="R23" s="218">
        <v>0</v>
      </c>
      <c r="S23" s="217">
        <v>0.25</v>
      </c>
      <c r="T23" s="212">
        <v>4</v>
      </c>
      <c r="U23" s="219">
        <v>0</v>
      </c>
      <c r="V23" s="220">
        <v>0.25</v>
      </c>
      <c r="W23" s="221">
        <v>0.5</v>
      </c>
      <c r="X23" s="212">
        <v>133</v>
      </c>
      <c r="Z23" s="140"/>
      <c r="AA23" s="140"/>
      <c r="AB23" s="140"/>
      <c r="AC23" s="140"/>
      <c r="AD23" s="140"/>
    </row>
    <row r="24" spans="1:32" s="140" customFormat="1" ht="13.5" thickBot="1" x14ac:dyDescent="0.25">
      <c r="A24" s="211" t="s">
        <v>897</v>
      </c>
      <c r="B24" s="212">
        <v>3</v>
      </c>
      <c r="C24" s="211">
        <v>3</v>
      </c>
      <c r="D24" s="213">
        <v>0</v>
      </c>
      <c r="E24" s="213">
        <v>0</v>
      </c>
      <c r="F24" s="214">
        <v>0</v>
      </c>
      <c r="G24" s="211">
        <v>0</v>
      </c>
      <c r="H24" s="213">
        <v>0</v>
      </c>
      <c r="I24" s="214">
        <v>0</v>
      </c>
      <c r="J24" s="211">
        <v>0</v>
      </c>
      <c r="K24" s="214">
        <v>0</v>
      </c>
      <c r="L24" s="211">
        <v>0</v>
      </c>
      <c r="M24" s="214">
        <v>0</v>
      </c>
      <c r="N24" s="215">
        <v>0</v>
      </c>
      <c r="O24" s="214">
        <v>0</v>
      </c>
      <c r="P24" s="216">
        <v>0</v>
      </c>
      <c r="Q24" s="217">
        <v>0</v>
      </c>
      <c r="R24" s="218">
        <v>0</v>
      </c>
      <c r="S24" s="217">
        <v>0</v>
      </c>
      <c r="T24" s="212">
        <v>3</v>
      </c>
      <c r="U24" s="219">
        <v>0</v>
      </c>
      <c r="V24" s="220">
        <v>0</v>
      </c>
      <c r="W24" s="221">
        <v>0</v>
      </c>
      <c r="X24" s="212">
        <v>348</v>
      </c>
      <c r="Y24" s="139"/>
      <c r="Z24" s="139"/>
      <c r="AA24" s="139"/>
      <c r="AB24" s="139"/>
      <c r="AC24" s="139"/>
      <c r="AD24" s="139"/>
    </row>
    <row r="25" spans="1:32" s="140" customFormat="1" hidden="1" x14ac:dyDescent="0.2">
      <c r="A25" s="211"/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/>
      <c r="Y25" s="139"/>
      <c r="Z25" s="139"/>
      <c r="AA25" s="139"/>
      <c r="AB25" s="139"/>
      <c r="AC25" s="139"/>
      <c r="AD25" s="139"/>
    </row>
    <row r="26" spans="1:32" s="140" customFormat="1" hidden="1" x14ac:dyDescent="0.2">
      <c r="A26" s="211"/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/>
      <c r="Y26" s="139"/>
      <c r="Z26" s="139"/>
      <c r="AA26" s="139"/>
      <c r="AB26" s="139"/>
      <c r="AC26" s="139"/>
      <c r="AD26" s="139"/>
    </row>
    <row r="27" spans="1:32" s="140" customFormat="1" hidden="1" x14ac:dyDescent="0.2">
      <c r="A27" s="211"/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/>
      <c r="Y27" s="139"/>
      <c r="Z27" s="139"/>
      <c r="AA27" s="139"/>
      <c r="AB27" s="139"/>
      <c r="AC27" s="139"/>
      <c r="AD27" s="224"/>
    </row>
    <row r="28" spans="1:32" s="139" customFormat="1" hidden="1" x14ac:dyDescent="0.2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AD28" s="224"/>
    </row>
    <row r="29" spans="1:32" s="139" customFormat="1" hidden="1" x14ac:dyDescent="0.2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</row>
    <row r="30" spans="1:32" s="139" customFormat="1" hidden="1" x14ac:dyDescent="0.2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</row>
    <row r="31" spans="1:32" s="139" customFormat="1" hidden="1" x14ac:dyDescent="0.2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</row>
    <row r="32" spans="1:32" s="139" customFormat="1" hidden="1" x14ac:dyDescent="0.2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s="139" customFormat="1" hidden="1" x14ac:dyDescent="0.2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s="139" customFormat="1" hidden="1" x14ac:dyDescent="0.2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s="139" customFormat="1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s="139" customFormat="1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5411</v>
      </c>
      <c r="D36" s="250">
        <f t="shared" si="0"/>
        <v>582</v>
      </c>
      <c r="E36" s="250">
        <f t="shared" si="0"/>
        <v>1167</v>
      </c>
      <c r="F36" s="251">
        <f t="shared" si="0"/>
        <v>559</v>
      </c>
      <c r="G36" s="249">
        <f t="shared" si="0"/>
        <v>243</v>
      </c>
      <c r="H36" s="250">
        <f t="shared" si="0"/>
        <v>26</v>
      </c>
      <c r="I36" s="251">
        <f t="shared" si="0"/>
        <v>178</v>
      </c>
      <c r="J36" s="249">
        <f t="shared" si="0"/>
        <v>473</v>
      </c>
      <c r="K36" s="251">
        <f t="shared" si="0"/>
        <v>1485</v>
      </c>
      <c r="L36" s="249">
        <f t="shared" si="0"/>
        <v>207</v>
      </c>
      <c r="M36" s="251">
        <f t="shared" si="0"/>
        <v>52</v>
      </c>
      <c r="N36" s="249">
        <f t="shared" si="0"/>
        <v>68</v>
      </c>
      <c r="O36" s="251">
        <f t="shared" si="0"/>
        <v>66</v>
      </c>
      <c r="P36" s="252">
        <f>IF(C36=0,"",E36/C36)</f>
        <v>0.21567177970800222</v>
      </c>
      <c r="Q36" s="253">
        <f>IF(C36=0,"",(E36+J36+O36)/(C36+J36+O36))</f>
        <v>0.28672268907563025</v>
      </c>
      <c r="R36" s="254">
        <f>IF(C36=0,"",(I36*3+H36*2+G36*1+E36)/C36)</f>
        <v>0.36887821105156166</v>
      </c>
      <c r="S36" s="253">
        <f>Q36+R36</f>
        <v>0.65560090012719185</v>
      </c>
      <c r="T36" s="248">
        <f>SUM(T6:T35)</f>
        <v>5950</v>
      </c>
      <c r="U36" s="255">
        <f>L36/(L36+M36)</f>
        <v>0.79922779922779918</v>
      </c>
      <c r="V36" s="256">
        <f>J36/(C36+J36+O36)</f>
        <v>7.9495798319327737E-2</v>
      </c>
      <c r="W36" s="257">
        <f>K36/(C36+J36+O36)</f>
        <v>0.24957983193277311</v>
      </c>
      <c r="X36" s="258"/>
    </row>
    <row r="37" spans="1:32" s="139" customFormat="1" x14ac:dyDescent="0.2">
      <c r="P37" s="156"/>
      <c r="Q37" s="156"/>
      <c r="R37" s="156"/>
    </row>
    <row r="38" spans="1:32" s="139" customFormat="1" x14ac:dyDescent="0.2">
      <c r="P38" s="156"/>
      <c r="Q38" s="156"/>
      <c r="R38" s="156"/>
    </row>
    <row r="39" spans="1:32" s="139" customFormat="1" ht="13.5" thickBot="1" x14ac:dyDescent="0.25">
      <c r="P39" s="156"/>
      <c r="Q39" s="156"/>
      <c r="R39" s="156"/>
    </row>
    <row r="40" spans="1:32" s="139" customFormat="1" ht="13.5" thickBot="1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188"/>
      <c r="R40" s="188"/>
      <c r="S40" s="188"/>
      <c r="T40" s="188"/>
      <c r="U40" s="188"/>
      <c r="V40" s="188"/>
      <c r="W40" s="655" t="s">
        <v>530</v>
      </c>
      <c r="X40" s="657"/>
    </row>
    <row r="41" spans="1:32" s="140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266" t="s">
        <v>532</v>
      </c>
      <c r="X41" s="267" t="s">
        <v>537</v>
      </c>
      <c r="Y41" s="139"/>
      <c r="AA41" s="139"/>
      <c r="AB41" s="139"/>
      <c r="AC41" s="139"/>
      <c r="AD41" s="139"/>
      <c r="AE41" s="224"/>
    </row>
    <row r="42" spans="1:32" s="139" customFormat="1" x14ac:dyDescent="0.2">
      <c r="A42" s="199" t="s">
        <v>1823</v>
      </c>
      <c r="B42" s="199">
        <v>11</v>
      </c>
      <c r="C42" s="202">
        <v>0</v>
      </c>
      <c r="D42" s="199">
        <v>0</v>
      </c>
      <c r="E42" s="202">
        <v>0</v>
      </c>
      <c r="F42" s="199">
        <v>0</v>
      </c>
      <c r="G42" s="201">
        <v>0</v>
      </c>
      <c r="H42" s="268">
        <v>0</v>
      </c>
      <c r="I42" s="269">
        <v>0</v>
      </c>
      <c r="J42" s="270">
        <v>7.9999989999999999</v>
      </c>
      <c r="K42" s="201">
        <v>6</v>
      </c>
      <c r="L42" s="201">
        <v>1</v>
      </c>
      <c r="M42" s="201">
        <v>1</v>
      </c>
      <c r="N42" s="201">
        <v>2</v>
      </c>
      <c r="O42" s="202">
        <v>6</v>
      </c>
      <c r="P42" s="200">
        <v>0</v>
      </c>
      <c r="Q42" s="271">
        <v>1.125</v>
      </c>
      <c r="R42" s="272">
        <v>1</v>
      </c>
      <c r="S42" s="273">
        <v>6.75</v>
      </c>
      <c r="T42" s="274">
        <v>2.25</v>
      </c>
      <c r="U42" s="274">
        <v>6.75</v>
      </c>
      <c r="V42" s="275">
        <v>0</v>
      </c>
      <c r="W42" s="203">
        <v>0</v>
      </c>
      <c r="X42" s="276">
        <v>9.9999999999999995E-7</v>
      </c>
      <c r="Z42" s="172"/>
    </row>
    <row r="43" spans="1:32" s="139" customFormat="1" x14ac:dyDescent="0.2">
      <c r="A43" s="211" t="s">
        <v>829</v>
      </c>
      <c r="B43" s="211">
        <v>54</v>
      </c>
      <c r="C43" s="214">
        <v>0</v>
      </c>
      <c r="D43" s="211">
        <v>0</v>
      </c>
      <c r="E43" s="214">
        <v>0</v>
      </c>
      <c r="F43" s="211">
        <v>4</v>
      </c>
      <c r="G43" s="213">
        <v>4</v>
      </c>
      <c r="H43" s="278">
        <v>3</v>
      </c>
      <c r="I43" s="279">
        <v>0.5</v>
      </c>
      <c r="J43" s="280">
        <v>52.666668000000001</v>
      </c>
      <c r="K43" s="213">
        <v>29</v>
      </c>
      <c r="L43" s="213">
        <v>15</v>
      </c>
      <c r="M43" s="213">
        <v>15</v>
      </c>
      <c r="N43" s="213">
        <v>11</v>
      </c>
      <c r="O43" s="214">
        <v>38</v>
      </c>
      <c r="P43" s="212">
        <v>12</v>
      </c>
      <c r="Q43" s="281">
        <v>2.5632999999999999</v>
      </c>
      <c r="R43" s="282">
        <v>0.75949999999999995</v>
      </c>
      <c r="S43" s="281">
        <v>4.9557000000000002</v>
      </c>
      <c r="T43" s="283">
        <v>1.8796999999999999</v>
      </c>
      <c r="U43" s="283">
        <v>6.4936999999999996</v>
      </c>
      <c r="V43" s="284">
        <v>2.0506000000000002</v>
      </c>
      <c r="W43" s="215">
        <v>0</v>
      </c>
      <c r="X43" s="284">
        <v>17.663332</v>
      </c>
      <c r="Z43" s="172"/>
    </row>
    <row r="44" spans="1:32" s="139" customFormat="1" x14ac:dyDescent="0.2">
      <c r="A44" s="211" t="s">
        <v>443</v>
      </c>
      <c r="B44" s="211">
        <v>55</v>
      </c>
      <c r="C44" s="214">
        <v>0</v>
      </c>
      <c r="D44" s="211">
        <v>0</v>
      </c>
      <c r="E44" s="214">
        <v>0</v>
      </c>
      <c r="F44" s="211">
        <v>7</v>
      </c>
      <c r="G44" s="213">
        <v>2</v>
      </c>
      <c r="H44" s="278">
        <v>28</v>
      </c>
      <c r="I44" s="279">
        <v>0.77780000000000005</v>
      </c>
      <c r="J44" s="280">
        <v>53.999997</v>
      </c>
      <c r="K44" s="213">
        <v>36</v>
      </c>
      <c r="L44" s="213">
        <v>17</v>
      </c>
      <c r="M44" s="213">
        <v>16</v>
      </c>
      <c r="N44" s="213">
        <v>23</v>
      </c>
      <c r="O44" s="214">
        <v>52</v>
      </c>
      <c r="P44" s="212">
        <v>5</v>
      </c>
      <c r="Q44" s="281">
        <v>2.6667000000000001</v>
      </c>
      <c r="R44" s="282">
        <v>1.0926</v>
      </c>
      <c r="S44" s="281">
        <v>6</v>
      </c>
      <c r="T44" s="283">
        <v>3.8332999999999999</v>
      </c>
      <c r="U44" s="283">
        <v>8.6667000000000005</v>
      </c>
      <c r="V44" s="284">
        <v>0.83330000000000004</v>
      </c>
      <c r="W44" s="215">
        <v>0</v>
      </c>
      <c r="X44" s="284">
        <v>12.330003</v>
      </c>
      <c r="Z44" s="172"/>
      <c r="AE44" s="224"/>
      <c r="AF44" s="140"/>
    </row>
    <row r="45" spans="1:32" s="140" customFormat="1" x14ac:dyDescent="0.2">
      <c r="A45" s="211" t="s">
        <v>831</v>
      </c>
      <c r="B45" s="211">
        <v>28</v>
      </c>
      <c r="C45" s="214">
        <v>28</v>
      </c>
      <c r="D45" s="211">
        <v>15</v>
      </c>
      <c r="E45" s="214">
        <v>3</v>
      </c>
      <c r="F45" s="211">
        <v>14</v>
      </c>
      <c r="G45" s="213">
        <v>11</v>
      </c>
      <c r="H45" s="278">
        <v>0</v>
      </c>
      <c r="I45" s="279">
        <v>0.56000000000000005</v>
      </c>
      <c r="J45" s="280">
        <v>222.66666799999999</v>
      </c>
      <c r="K45" s="213">
        <v>178</v>
      </c>
      <c r="L45" s="213">
        <v>76</v>
      </c>
      <c r="M45" s="213">
        <v>76</v>
      </c>
      <c r="N45" s="213">
        <v>59</v>
      </c>
      <c r="O45" s="214">
        <v>278</v>
      </c>
      <c r="P45" s="212">
        <v>33</v>
      </c>
      <c r="Q45" s="281">
        <v>3.0718999999999999</v>
      </c>
      <c r="R45" s="282">
        <v>1.0644</v>
      </c>
      <c r="S45" s="281">
        <v>7.1946000000000003</v>
      </c>
      <c r="T45" s="283">
        <v>2.3847</v>
      </c>
      <c r="U45" s="283">
        <v>11.236499999999999</v>
      </c>
      <c r="V45" s="284">
        <v>1.3338000000000001</v>
      </c>
      <c r="W45" s="215">
        <v>0</v>
      </c>
      <c r="X45" s="284">
        <v>-60.666668000000001</v>
      </c>
      <c r="Y45" s="139"/>
      <c r="Z45" s="172"/>
      <c r="AA45" s="139"/>
      <c r="AB45" s="139"/>
      <c r="AC45" s="139"/>
      <c r="AD45" s="139"/>
      <c r="AE45" s="224"/>
    </row>
    <row r="46" spans="1:32" s="139" customFormat="1" x14ac:dyDescent="0.2">
      <c r="A46" s="211" t="s">
        <v>828</v>
      </c>
      <c r="B46" s="211">
        <v>37</v>
      </c>
      <c r="C46" s="214">
        <v>0</v>
      </c>
      <c r="D46" s="211">
        <v>0</v>
      </c>
      <c r="E46" s="214">
        <v>0</v>
      </c>
      <c r="F46" s="211">
        <v>2</v>
      </c>
      <c r="G46" s="213">
        <v>2</v>
      </c>
      <c r="H46" s="278">
        <v>0</v>
      </c>
      <c r="I46" s="279">
        <v>0.5</v>
      </c>
      <c r="J46" s="280">
        <v>46.333334000000001</v>
      </c>
      <c r="K46" s="213">
        <v>36</v>
      </c>
      <c r="L46" s="213">
        <v>19</v>
      </c>
      <c r="M46" s="213">
        <v>18</v>
      </c>
      <c r="N46" s="213">
        <v>18</v>
      </c>
      <c r="O46" s="214">
        <v>56</v>
      </c>
      <c r="P46" s="212">
        <v>6</v>
      </c>
      <c r="Q46" s="281">
        <v>3.4964</v>
      </c>
      <c r="R46" s="282">
        <v>1.1655</v>
      </c>
      <c r="S46" s="281">
        <v>6.9927999999999999</v>
      </c>
      <c r="T46" s="283">
        <v>3.4964</v>
      </c>
      <c r="U46" s="283">
        <v>10.877700000000001</v>
      </c>
      <c r="V46" s="284">
        <v>1.1655</v>
      </c>
      <c r="W46" s="215">
        <v>0</v>
      </c>
      <c r="X46" s="284">
        <v>11.996665999999999</v>
      </c>
      <c r="Z46" s="172"/>
    </row>
    <row r="47" spans="1:32" s="140" customFormat="1" x14ac:dyDescent="0.2">
      <c r="A47" s="211" t="s">
        <v>838</v>
      </c>
      <c r="B47" s="211">
        <v>50</v>
      </c>
      <c r="C47" s="214">
        <v>0</v>
      </c>
      <c r="D47" s="211">
        <v>0</v>
      </c>
      <c r="E47" s="214">
        <v>0</v>
      </c>
      <c r="F47" s="211">
        <v>1</v>
      </c>
      <c r="G47" s="213">
        <v>2</v>
      </c>
      <c r="H47" s="278">
        <v>0</v>
      </c>
      <c r="I47" s="279">
        <v>0.33329999999999999</v>
      </c>
      <c r="J47" s="280">
        <v>30.666664000000001</v>
      </c>
      <c r="K47" s="213">
        <v>13</v>
      </c>
      <c r="L47" s="213">
        <v>12</v>
      </c>
      <c r="M47" s="213">
        <v>12</v>
      </c>
      <c r="N47" s="213">
        <v>11</v>
      </c>
      <c r="O47" s="214">
        <v>18</v>
      </c>
      <c r="P47" s="212">
        <v>3</v>
      </c>
      <c r="Q47" s="281">
        <v>3.5217000000000001</v>
      </c>
      <c r="R47" s="282">
        <v>0.78259999999999996</v>
      </c>
      <c r="S47" s="281">
        <v>3.8151999999999999</v>
      </c>
      <c r="T47" s="283">
        <v>3.2282999999999999</v>
      </c>
      <c r="U47" s="283">
        <v>5.2826000000000004</v>
      </c>
      <c r="V47" s="284">
        <v>0.88039999999999996</v>
      </c>
      <c r="W47" s="215">
        <v>0</v>
      </c>
      <c r="X47" s="284">
        <v>12.003335999999999</v>
      </c>
      <c r="Y47" s="139"/>
      <c r="Z47" s="172"/>
      <c r="AA47" s="139"/>
      <c r="AB47" s="139"/>
      <c r="AC47" s="139"/>
      <c r="AD47" s="139"/>
      <c r="AE47" s="224"/>
    </row>
    <row r="48" spans="1:32" s="139" customFormat="1" x14ac:dyDescent="0.2">
      <c r="A48" s="211" t="s">
        <v>833</v>
      </c>
      <c r="B48" s="211">
        <v>32</v>
      </c>
      <c r="C48" s="214">
        <v>0</v>
      </c>
      <c r="D48" s="211">
        <v>0</v>
      </c>
      <c r="E48" s="214">
        <v>0</v>
      </c>
      <c r="F48" s="211">
        <v>4</v>
      </c>
      <c r="G48" s="213">
        <v>0</v>
      </c>
      <c r="H48" s="278">
        <v>1</v>
      </c>
      <c r="I48" s="279">
        <v>1</v>
      </c>
      <c r="J48" s="280">
        <v>43.666668000000001</v>
      </c>
      <c r="K48" s="213">
        <v>29</v>
      </c>
      <c r="L48" s="213">
        <v>19</v>
      </c>
      <c r="M48" s="213">
        <v>19</v>
      </c>
      <c r="N48" s="213">
        <v>21</v>
      </c>
      <c r="O48" s="214">
        <v>48</v>
      </c>
      <c r="P48" s="212">
        <v>5</v>
      </c>
      <c r="Q48" s="281">
        <v>3.9159999999999999</v>
      </c>
      <c r="R48" s="282">
        <v>1.145</v>
      </c>
      <c r="S48" s="281">
        <v>5.9771000000000001</v>
      </c>
      <c r="T48" s="283">
        <v>4.3281999999999998</v>
      </c>
      <c r="U48" s="283">
        <v>9.8931000000000004</v>
      </c>
      <c r="V48" s="284">
        <v>1.0305</v>
      </c>
      <c r="W48" s="215">
        <v>0</v>
      </c>
      <c r="X48" s="284">
        <v>24.003332</v>
      </c>
      <c r="Z48" s="172"/>
      <c r="AE48" s="224"/>
      <c r="AF48" s="140"/>
    </row>
    <row r="49" spans="1:32" s="140" customFormat="1" x14ac:dyDescent="0.2">
      <c r="A49" s="211" t="s">
        <v>835</v>
      </c>
      <c r="B49" s="211">
        <v>16</v>
      </c>
      <c r="C49" s="214">
        <v>16</v>
      </c>
      <c r="D49" s="211">
        <v>3</v>
      </c>
      <c r="E49" s="214">
        <v>0</v>
      </c>
      <c r="F49" s="211">
        <v>3</v>
      </c>
      <c r="G49" s="213">
        <v>6</v>
      </c>
      <c r="H49" s="278">
        <v>0</v>
      </c>
      <c r="I49" s="279">
        <v>0.33329999999999999</v>
      </c>
      <c r="J49" s="280">
        <v>98.333332999999996</v>
      </c>
      <c r="K49" s="213">
        <v>88</v>
      </c>
      <c r="L49" s="213">
        <v>49</v>
      </c>
      <c r="M49" s="213">
        <v>46</v>
      </c>
      <c r="N49" s="213">
        <v>29</v>
      </c>
      <c r="O49" s="214">
        <v>111</v>
      </c>
      <c r="P49" s="212">
        <v>11</v>
      </c>
      <c r="Q49" s="281">
        <v>4.2102000000000004</v>
      </c>
      <c r="R49" s="282">
        <v>1.1898</v>
      </c>
      <c r="S49" s="281">
        <v>8.0541999999999998</v>
      </c>
      <c r="T49" s="283">
        <v>2.6541999999999999</v>
      </c>
      <c r="U49" s="283">
        <v>10.1593</v>
      </c>
      <c r="V49" s="284">
        <v>1.0067999999999999</v>
      </c>
      <c r="W49" s="215">
        <v>6</v>
      </c>
      <c r="X49" s="284">
        <v>23.336666999999998</v>
      </c>
      <c r="Y49" s="139"/>
      <c r="Z49" s="172"/>
      <c r="AA49" s="139"/>
      <c r="AB49" s="139"/>
      <c r="AC49" s="139"/>
      <c r="AD49" s="139"/>
      <c r="AE49" s="224"/>
    </row>
    <row r="50" spans="1:32" s="140" customFormat="1" x14ac:dyDescent="0.2">
      <c r="A50" s="211" t="s">
        <v>400</v>
      </c>
      <c r="B50" s="211">
        <v>32</v>
      </c>
      <c r="C50" s="214">
        <v>32</v>
      </c>
      <c r="D50" s="211">
        <v>6</v>
      </c>
      <c r="E50" s="214">
        <v>3</v>
      </c>
      <c r="F50" s="211">
        <v>6</v>
      </c>
      <c r="G50" s="213">
        <v>16</v>
      </c>
      <c r="H50" s="278">
        <v>0</v>
      </c>
      <c r="I50" s="279">
        <v>0.2727</v>
      </c>
      <c r="J50" s="280">
        <v>187.66666699999999</v>
      </c>
      <c r="K50" s="213">
        <v>197</v>
      </c>
      <c r="L50" s="213">
        <v>100</v>
      </c>
      <c r="M50" s="213">
        <v>94</v>
      </c>
      <c r="N50" s="213">
        <v>74</v>
      </c>
      <c r="O50" s="214">
        <v>191</v>
      </c>
      <c r="P50" s="212">
        <v>25</v>
      </c>
      <c r="Q50" s="281">
        <v>4.508</v>
      </c>
      <c r="R50" s="282">
        <v>1.444</v>
      </c>
      <c r="S50" s="281">
        <v>9.4475999999999996</v>
      </c>
      <c r="T50" s="283">
        <v>3.5488</v>
      </c>
      <c r="U50" s="283">
        <v>9.1599000000000004</v>
      </c>
      <c r="V50" s="284">
        <v>1.1989000000000001</v>
      </c>
      <c r="W50" s="215">
        <v>0</v>
      </c>
      <c r="X50" s="284">
        <v>-21.336666999999998</v>
      </c>
      <c r="Y50" s="139"/>
      <c r="Z50" s="172"/>
      <c r="AA50" s="139"/>
      <c r="AB50" s="139"/>
      <c r="AC50" s="139"/>
      <c r="AD50" s="139"/>
      <c r="AE50" s="139"/>
      <c r="AF50" s="139"/>
    </row>
    <row r="51" spans="1:32" s="139" customFormat="1" ht="12.75" customHeight="1" x14ac:dyDescent="0.2">
      <c r="A51" s="211" t="s">
        <v>834</v>
      </c>
      <c r="B51" s="211">
        <v>20</v>
      </c>
      <c r="C51" s="214">
        <v>20</v>
      </c>
      <c r="D51" s="211">
        <v>4</v>
      </c>
      <c r="E51" s="214">
        <v>3</v>
      </c>
      <c r="F51" s="211">
        <v>7</v>
      </c>
      <c r="G51" s="213">
        <v>10</v>
      </c>
      <c r="H51" s="278">
        <v>0</v>
      </c>
      <c r="I51" s="279">
        <v>0.4118</v>
      </c>
      <c r="J51" s="280">
        <v>123.000001</v>
      </c>
      <c r="K51" s="213">
        <v>129</v>
      </c>
      <c r="L51" s="213">
        <v>65</v>
      </c>
      <c r="M51" s="213">
        <v>63</v>
      </c>
      <c r="N51" s="213">
        <v>29</v>
      </c>
      <c r="O51" s="214">
        <v>79</v>
      </c>
      <c r="P51" s="212">
        <v>15</v>
      </c>
      <c r="Q51" s="281">
        <v>4.6097999999999999</v>
      </c>
      <c r="R51" s="282">
        <v>1.2846</v>
      </c>
      <c r="S51" s="281">
        <v>9.4390000000000001</v>
      </c>
      <c r="T51" s="283">
        <v>2.1219999999999999</v>
      </c>
      <c r="U51" s="283">
        <v>5.7805</v>
      </c>
      <c r="V51" s="284">
        <v>1.0975999999999999</v>
      </c>
      <c r="W51" s="215">
        <v>0</v>
      </c>
      <c r="X51" s="284">
        <v>-20.670000999999999</v>
      </c>
      <c r="Z51" s="172"/>
    </row>
    <row r="52" spans="1:32" s="140" customFormat="1" x14ac:dyDescent="0.2">
      <c r="A52" s="211" t="s">
        <v>836</v>
      </c>
      <c r="B52" s="211">
        <v>44</v>
      </c>
      <c r="C52" s="214">
        <v>0</v>
      </c>
      <c r="D52" s="211">
        <v>0</v>
      </c>
      <c r="E52" s="214">
        <v>0</v>
      </c>
      <c r="F52" s="211">
        <v>1</v>
      </c>
      <c r="G52" s="213">
        <v>3</v>
      </c>
      <c r="H52" s="278">
        <v>1</v>
      </c>
      <c r="I52" s="279">
        <v>0.25</v>
      </c>
      <c r="J52" s="280">
        <v>40.666666999999997</v>
      </c>
      <c r="K52" s="213">
        <v>38</v>
      </c>
      <c r="L52" s="213">
        <v>22</v>
      </c>
      <c r="M52" s="213">
        <v>21</v>
      </c>
      <c r="N52" s="213">
        <v>15</v>
      </c>
      <c r="O52" s="214">
        <v>60</v>
      </c>
      <c r="P52" s="212">
        <v>9</v>
      </c>
      <c r="Q52" s="281">
        <v>4.6475</v>
      </c>
      <c r="R52" s="282">
        <v>1.3032999999999999</v>
      </c>
      <c r="S52" s="281">
        <v>8.4098000000000006</v>
      </c>
      <c r="T52" s="283">
        <v>3.3197000000000001</v>
      </c>
      <c r="U52" s="283">
        <v>13.278700000000001</v>
      </c>
      <c r="V52" s="284">
        <v>1.9918</v>
      </c>
      <c r="W52" s="215">
        <v>0</v>
      </c>
      <c r="X52" s="284">
        <v>20.333333</v>
      </c>
      <c r="Y52" s="139"/>
      <c r="Z52" s="172"/>
      <c r="AA52" s="139"/>
      <c r="AB52" s="139"/>
      <c r="AC52" s="139"/>
      <c r="AD52" s="139"/>
      <c r="AE52" s="139"/>
      <c r="AF52" s="139"/>
    </row>
    <row r="53" spans="1:32" s="140" customFormat="1" x14ac:dyDescent="0.2">
      <c r="A53" s="211" t="s">
        <v>839</v>
      </c>
      <c r="B53" s="211">
        <v>46</v>
      </c>
      <c r="C53" s="214">
        <v>0</v>
      </c>
      <c r="D53" s="211">
        <v>0</v>
      </c>
      <c r="E53" s="214">
        <v>0</v>
      </c>
      <c r="F53" s="211">
        <v>3</v>
      </c>
      <c r="G53" s="213">
        <v>2</v>
      </c>
      <c r="H53" s="278">
        <v>3</v>
      </c>
      <c r="I53" s="279">
        <v>0.6</v>
      </c>
      <c r="J53" s="280">
        <v>45.666668000000001</v>
      </c>
      <c r="K53" s="213">
        <v>47</v>
      </c>
      <c r="L53" s="213">
        <v>25</v>
      </c>
      <c r="M53" s="213">
        <v>24</v>
      </c>
      <c r="N53" s="213">
        <v>16</v>
      </c>
      <c r="O53" s="214">
        <v>39</v>
      </c>
      <c r="P53" s="212">
        <v>10</v>
      </c>
      <c r="Q53" s="281">
        <v>4.7298999999999998</v>
      </c>
      <c r="R53" s="282">
        <v>1.3795999999999999</v>
      </c>
      <c r="S53" s="281">
        <v>9.2628000000000004</v>
      </c>
      <c r="T53" s="283">
        <v>3.1533000000000002</v>
      </c>
      <c r="U53" s="283">
        <v>7.6860999999999997</v>
      </c>
      <c r="V53" s="284">
        <v>1.9708000000000001</v>
      </c>
      <c r="W53" s="215">
        <v>0</v>
      </c>
      <c r="X53" s="284">
        <v>17.663332</v>
      </c>
      <c r="Y53" s="139"/>
      <c r="Z53" s="172"/>
      <c r="AA53" s="139"/>
      <c r="AB53" s="139"/>
      <c r="AC53" s="139"/>
      <c r="AD53" s="139"/>
      <c r="AE53" s="139"/>
      <c r="AF53" s="139"/>
    </row>
    <row r="54" spans="1:32" s="140" customFormat="1" x14ac:dyDescent="0.2">
      <c r="A54" s="211" t="s">
        <v>832</v>
      </c>
      <c r="B54" s="211">
        <v>32</v>
      </c>
      <c r="C54" s="214">
        <v>32</v>
      </c>
      <c r="D54" s="211">
        <v>7</v>
      </c>
      <c r="E54" s="214">
        <v>0</v>
      </c>
      <c r="F54" s="211">
        <v>12</v>
      </c>
      <c r="G54" s="213">
        <v>14</v>
      </c>
      <c r="H54" s="278">
        <v>0</v>
      </c>
      <c r="I54" s="279">
        <v>0.46150000000000002</v>
      </c>
      <c r="J54" s="280">
        <v>224.33333400000001</v>
      </c>
      <c r="K54" s="213">
        <v>230</v>
      </c>
      <c r="L54" s="213">
        <v>123</v>
      </c>
      <c r="M54" s="213">
        <v>119</v>
      </c>
      <c r="N54" s="213">
        <v>70</v>
      </c>
      <c r="O54" s="214">
        <v>156</v>
      </c>
      <c r="P54" s="212">
        <v>42</v>
      </c>
      <c r="Q54" s="281">
        <v>4.7740999999999998</v>
      </c>
      <c r="R54" s="282">
        <v>1.3372999999999999</v>
      </c>
      <c r="S54" s="281">
        <v>9.2272999999999996</v>
      </c>
      <c r="T54" s="283">
        <v>2.8083</v>
      </c>
      <c r="U54" s="283">
        <v>6.2584999999999997</v>
      </c>
      <c r="V54" s="284">
        <v>1.6850000000000001</v>
      </c>
      <c r="W54" s="215">
        <v>0</v>
      </c>
      <c r="X54" s="284">
        <v>-32.003334000000002</v>
      </c>
      <c r="Y54" s="139"/>
      <c r="Z54" s="172"/>
      <c r="AA54" s="139"/>
      <c r="AB54" s="139"/>
      <c r="AC54" s="139"/>
      <c r="AD54" s="139"/>
      <c r="AE54" s="139"/>
      <c r="AF54" s="139"/>
    </row>
    <row r="55" spans="1:32" s="139" customFormat="1" x14ac:dyDescent="0.2">
      <c r="A55" s="211" t="s">
        <v>837</v>
      </c>
      <c r="B55" s="211">
        <v>21</v>
      </c>
      <c r="C55" s="214">
        <v>21</v>
      </c>
      <c r="D55" s="211">
        <v>2</v>
      </c>
      <c r="E55" s="214">
        <v>0</v>
      </c>
      <c r="F55" s="211">
        <v>1</v>
      </c>
      <c r="G55" s="213">
        <v>11</v>
      </c>
      <c r="H55" s="278">
        <v>0</v>
      </c>
      <c r="I55" s="279">
        <v>8.3299999999999999E-2</v>
      </c>
      <c r="J55" s="280">
        <v>137.66666799999999</v>
      </c>
      <c r="K55" s="213">
        <v>135</v>
      </c>
      <c r="L55" s="213">
        <v>84</v>
      </c>
      <c r="M55" s="213">
        <v>82</v>
      </c>
      <c r="N55" s="213">
        <v>47</v>
      </c>
      <c r="O55" s="214">
        <v>159</v>
      </c>
      <c r="P55" s="212">
        <v>27</v>
      </c>
      <c r="Q55" s="281">
        <v>5.3608000000000002</v>
      </c>
      <c r="R55" s="282">
        <v>1.3220000000000001</v>
      </c>
      <c r="S55" s="281">
        <v>8.8256999999999994</v>
      </c>
      <c r="T55" s="283">
        <v>3.0726</v>
      </c>
      <c r="U55" s="283">
        <v>10.3947</v>
      </c>
      <c r="V55" s="284">
        <v>1.7650999999999999</v>
      </c>
      <c r="W55" s="215">
        <v>0</v>
      </c>
      <c r="X55" s="284">
        <v>-22.336668</v>
      </c>
      <c r="Z55" s="172"/>
      <c r="AA55" s="140"/>
      <c r="AB55" s="140"/>
      <c r="AC55" s="140"/>
      <c r="AD55" s="140"/>
      <c r="AE55" s="140"/>
      <c r="AF55" s="140"/>
    </row>
    <row r="56" spans="1:32" s="139" customFormat="1" x14ac:dyDescent="0.2">
      <c r="A56" s="211" t="s">
        <v>844</v>
      </c>
      <c r="B56" s="211">
        <v>13</v>
      </c>
      <c r="C56" s="214">
        <v>13</v>
      </c>
      <c r="D56" s="211">
        <v>3</v>
      </c>
      <c r="E56" s="214">
        <v>0</v>
      </c>
      <c r="F56" s="211">
        <v>4</v>
      </c>
      <c r="G56" s="213">
        <v>7</v>
      </c>
      <c r="H56" s="278">
        <v>0</v>
      </c>
      <c r="I56" s="279">
        <v>0.36359999999999998</v>
      </c>
      <c r="J56" s="280">
        <v>90.333333999999994</v>
      </c>
      <c r="K56" s="213">
        <v>88</v>
      </c>
      <c r="L56" s="213">
        <v>59</v>
      </c>
      <c r="M56" s="213">
        <v>54</v>
      </c>
      <c r="N56" s="213">
        <v>31</v>
      </c>
      <c r="O56" s="214">
        <v>94</v>
      </c>
      <c r="P56" s="212">
        <v>18</v>
      </c>
      <c r="Q56" s="281">
        <v>5.3800999999999997</v>
      </c>
      <c r="R56" s="282">
        <v>1.3172999999999999</v>
      </c>
      <c r="S56" s="281">
        <v>8.7675000000000001</v>
      </c>
      <c r="T56" s="283">
        <v>3.0886</v>
      </c>
      <c r="U56" s="283">
        <v>9.3652999999999995</v>
      </c>
      <c r="V56" s="284">
        <v>1.7934000000000001</v>
      </c>
      <c r="W56" s="215">
        <v>0</v>
      </c>
      <c r="X56" s="284">
        <v>13.336665999999999</v>
      </c>
      <c r="Z56" s="172"/>
      <c r="AE56" s="224"/>
      <c r="AF56" s="140"/>
    </row>
    <row r="57" spans="1:32" s="140" customFormat="1" x14ac:dyDescent="0.2">
      <c r="A57" s="211" t="s">
        <v>830</v>
      </c>
      <c r="B57" s="211">
        <v>24</v>
      </c>
      <c r="C57" s="214">
        <v>0</v>
      </c>
      <c r="D57" s="211">
        <v>0</v>
      </c>
      <c r="E57" s="214">
        <v>0</v>
      </c>
      <c r="F57" s="211">
        <v>1</v>
      </c>
      <c r="G57" s="213">
        <v>2</v>
      </c>
      <c r="H57" s="278">
        <v>1</v>
      </c>
      <c r="I57" s="279">
        <v>0.33329999999999999</v>
      </c>
      <c r="J57" s="280">
        <v>42.333331000000001</v>
      </c>
      <c r="K57" s="213">
        <v>52</v>
      </c>
      <c r="L57" s="213">
        <v>32</v>
      </c>
      <c r="M57" s="213">
        <v>28</v>
      </c>
      <c r="N57" s="213">
        <v>15</v>
      </c>
      <c r="O57" s="214">
        <v>41</v>
      </c>
      <c r="P57" s="212">
        <v>7</v>
      </c>
      <c r="Q57" s="281">
        <v>5.9527999999999999</v>
      </c>
      <c r="R57" s="282">
        <v>1.5827</v>
      </c>
      <c r="S57" s="281">
        <v>11.055099999999999</v>
      </c>
      <c r="T57" s="283">
        <v>3.1890000000000001</v>
      </c>
      <c r="U57" s="283">
        <v>8.7164999999999999</v>
      </c>
      <c r="V57" s="284">
        <v>1.4882</v>
      </c>
      <c r="W57" s="215">
        <v>0</v>
      </c>
      <c r="X57" s="284">
        <v>10.666669000000001</v>
      </c>
      <c r="Y57" s="139"/>
      <c r="Z57" s="172"/>
    </row>
    <row r="58" spans="1:32" s="140" customFormat="1" x14ac:dyDescent="0.2">
      <c r="A58" s="211" t="s">
        <v>840</v>
      </c>
      <c r="B58" s="211"/>
      <c r="C58" s="214"/>
      <c r="D58" s="211"/>
      <c r="E58" s="214"/>
      <c r="F58" s="211"/>
      <c r="G58" s="213"/>
      <c r="H58" s="278"/>
      <c r="I58" s="279"/>
      <c r="J58" s="280"/>
      <c r="K58" s="213"/>
      <c r="L58" s="213"/>
      <c r="M58" s="213"/>
      <c r="N58" s="213"/>
      <c r="O58" s="214"/>
      <c r="P58" s="212"/>
      <c r="Q58" s="281"/>
      <c r="R58" s="282"/>
      <c r="S58" s="281"/>
      <c r="T58" s="283"/>
      <c r="U58" s="283"/>
      <c r="V58" s="284"/>
      <c r="W58" s="215">
        <v>28</v>
      </c>
      <c r="X58" s="284">
        <v>145</v>
      </c>
      <c r="Y58" s="139"/>
      <c r="Z58" s="172"/>
      <c r="AA58" s="139"/>
      <c r="AB58" s="139"/>
      <c r="AC58" s="139"/>
      <c r="AD58" s="139"/>
      <c r="AE58" s="224"/>
    </row>
    <row r="59" spans="1:32" s="140" customFormat="1" x14ac:dyDescent="0.2">
      <c r="A59" s="211" t="s">
        <v>841</v>
      </c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>
        <v>21</v>
      </c>
      <c r="X59" s="284">
        <v>124.33</v>
      </c>
      <c r="Y59" s="139"/>
      <c r="Z59" s="172"/>
    </row>
    <row r="60" spans="1:32" s="140" customFormat="1" ht="13.5" customHeight="1" x14ac:dyDescent="0.2">
      <c r="A60" s="211" t="s">
        <v>843</v>
      </c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>
        <v>0</v>
      </c>
      <c r="X60" s="284">
        <v>56.33</v>
      </c>
      <c r="Y60" s="139"/>
      <c r="Z60" s="172"/>
    </row>
    <row r="61" spans="1:32" s="139" customFormat="1" hidden="1" x14ac:dyDescent="0.2">
      <c r="A61" s="223"/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/>
      <c r="X61" s="284"/>
      <c r="Z61" s="172"/>
    </row>
    <row r="62" spans="1:32" s="140" customFormat="1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  <c r="Y62" s="139"/>
      <c r="Z62" s="172"/>
    </row>
    <row r="63" spans="1:32" s="140" customFormat="1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39"/>
      <c r="Z63" s="172"/>
      <c r="AA63" s="139"/>
      <c r="AB63" s="139"/>
      <c r="AC63" s="139"/>
      <c r="AD63" s="139"/>
      <c r="AE63" s="224"/>
    </row>
    <row r="64" spans="1:32" s="140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39"/>
      <c r="Z64" s="139"/>
      <c r="AA64" s="139"/>
      <c r="AB64" s="139"/>
      <c r="AC64" s="139"/>
      <c r="AD64" s="224"/>
    </row>
    <row r="65" spans="1:30" s="140" customFormat="1" ht="13.5" thickBot="1" x14ac:dyDescent="0.25">
      <c r="A65" s="312" t="s">
        <v>558</v>
      </c>
      <c r="B65" s="313"/>
      <c r="C65" s="314"/>
      <c r="D65" s="313"/>
      <c r="E65" s="314">
        <v>1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39"/>
      <c r="Z65" s="139"/>
      <c r="AA65" s="139"/>
      <c r="AB65" s="139"/>
      <c r="AC65" s="139"/>
      <c r="AD65" s="224"/>
    </row>
    <row r="66" spans="1:30" s="140" customFormat="1" ht="13.5" thickBot="1" x14ac:dyDescent="0.25">
      <c r="A66" s="248" t="s">
        <v>529</v>
      </c>
      <c r="B66" s="249">
        <f t="shared" ref="B66:P66" si="1">SUM(B42:B65)</f>
        <v>515</v>
      </c>
      <c r="C66" s="251">
        <f t="shared" si="1"/>
        <v>162</v>
      </c>
      <c r="D66" s="249">
        <f t="shared" si="1"/>
        <v>40</v>
      </c>
      <c r="E66" s="251">
        <f t="shared" si="1"/>
        <v>10</v>
      </c>
      <c r="F66" s="249">
        <f t="shared" si="1"/>
        <v>70</v>
      </c>
      <c r="G66" s="250">
        <f t="shared" si="1"/>
        <v>92</v>
      </c>
      <c r="H66" s="302">
        <f t="shared" si="1"/>
        <v>37</v>
      </c>
      <c r="I66" s="303">
        <f>F66/(F66+G66)</f>
        <v>0.43209876543209874</v>
      </c>
      <c r="J66" s="304">
        <f t="shared" si="1"/>
        <v>1448.0000009999999</v>
      </c>
      <c r="K66" s="250">
        <f t="shared" si="1"/>
        <v>1331</v>
      </c>
      <c r="L66" s="250">
        <f t="shared" si="1"/>
        <v>718</v>
      </c>
      <c r="M66" s="250">
        <f t="shared" si="1"/>
        <v>688</v>
      </c>
      <c r="N66" s="250">
        <f t="shared" si="1"/>
        <v>471</v>
      </c>
      <c r="O66" s="251">
        <f t="shared" si="1"/>
        <v>1426</v>
      </c>
      <c r="P66" s="305">
        <f t="shared" si="1"/>
        <v>228</v>
      </c>
      <c r="Q66" s="306">
        <f>IF(J66=0,"",M66*9/J66)</f>
        <v>4.2762430909694453</v>
      </c>
      <c r="R66" s="307">
        <f>(N66+K66)/J66</f>
        <v>1.244475137262103</v>
      </c>
      <c r="S66" s="304">
        <f>K66*9/J66</f>
        <v>8.2727900495353666</v>
      </c>
      <c r="T66" s="308">
        <f>N66*9/J66</f>
        <v>2.9274861858235597</v>
      </c>
      <c r="U66" s="308">
        <f>O66*9/J66</f>
        <v>8.8632596623872519</v>
      </c>
      <c r="V66" s="309">
        <f>P66*9/J66</f>
        <v>1.4171270708445256</v>
      </c>
      <c r="W66" s="336"/>
      <c r="X66" s="336"/>
      <c r="Z66" s="139"/>
      <c r="AA66" s="139"/>
      <c r="AB66" s="139"/>
      <c r="AC66" s="139"/>
      <c r="AD66" s="224"/>
    </row>
    <row r="68" spans="1:30" x14ac:dyDescent="0.2">
      <c r="A68" s="140" t="s">
        <v>1824</v>
      </c>
    </row>
    <row r="69" spans="1:30" x14ac:dyDescent="0.2">
      <c r="A69" s="140"/>
    </row>
    <row r="70" spans="1:30" x14ac:dyDescent="0.2">
      <c r="A70" s="140"/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7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D8F9-44BD-484A-AE8F-A72824DB62E2}">
  <sheetPr>
    <pageSetUpPr fitToPage="1"/>
  </sheetPr>
  <dimension ref="A1:AF71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8.4257812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customWidth="1"/>
    <col min="7" max="7" width="4" style="1" customWidth="1"/>
    <col min="8" max="8" width="3.28515625" style="1" bestFit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32" ht="30" x14ac:dyDescent="0.4">
      <c r="A1" s="659" t="s">
        <v>1996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ht="13.5" thickBot="1" x14ac:dyDescent="0.25">
      <c r="A4" s="311" t="s">
        <v>845</v>
      </c>
      <c r="B4" s="326" t="s">
        <v>1995</v>
      </c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customFormat="1" x14ac:dyDescent="0.2">
      <c r="A6" s="199" t="s">
        <v>941</v>
      </c>
      <c r="B6" s="200">
        <v>81</v>
      </c>
      <c r="C6" s="199">
        <v>302</v>
      </c>
      <c r="D6" s="201">
        <v>43</v>
      </c>
      <c r="E6" s="201">
        <v>79</v>
      </c>
      <c r="F6" s="202">
        <v>38</v>
      </c>
      <c r="G6" s="199">
        <v>16</v>
      </c>
      <c r="H6" s="201">
        <v>1</v>
      </c>
      <c r="I6" s="202">
        <v>13</v>
      </c>
      <c r="J6" s="199">
        <v>25</v>
      </c>
      <c r="K6" s="202">
        <v>115</v>
      </c>
      <c r="L6" s="199">
        <v>13</v>
      </c>
      <c r="M6" s="202">
        <v>1</v>
      </c>
      <c r="N6" s="203">
        <v>6</v>
      </c>
      <c r="O6" s="202">
        <v>0</v>
      </c>
      <c r="P6" s="204">
        <v>0.2616</v>
      </c>
      <c r="Q6" s="205">
        <v>0.318</v>
      </c>
      <c r="R6" s="206">
        <v>0.45029999999999998</v>
      </c>
      <c r="S6" s="205">
        <v>0.76839999999999997</v>
      </c>
      <c r="T6" s="200">
        <v>327</v>
      </c>
      <c r="U6" s="207">
        <v>0.92859999999999998</v>
      </c>
      <c r="V6" s="208">
        <v>7.6499999999999999E-2</v>
      </c>
      <c r="W6" s="209">
        <v>0.35170000000000001</v>
      </c>
      <c r="X6" s="210">
        <v>203</v>
      </c>
      <c r="Y6" s="139"/>
    </row>
    <row r="7" spans="1:32" customFormat="1" x14ac:dyDescent="0.2">
      <c r="A7" s="211" t="s">
        <v>329</v>
      </c>
      <c r="B7" s="212">
        <v>141</v>
      </c>
      <c r="C7" s="211">
        <v>431</v>
      </c>
      <c r="D7" s="213">
        <v>49</v>
      </c>
      <c r="E7" s="213">
        <v>111</v>
      </c>
      <c r="F7" s="214">
        <v>41</v>
      </c>
      <c r="G7" s="211">
        <v>17</v>
      </c>
      <c r="H7" s="213">
        <v>12</v>
      </c>
      <c r="I7" s="214">
        <v>12</v>
      </c>
      <c r="J7" s="211">
        <v>26</v>
      </c>
      <c r="K7" s="214">
        <v>92</v>
      </c>
      <c r="L7" s="211">
        <v>15</v>
      </c>
      <c r="M7" s="214">
        <v>9</v>
      </c>
      <c r="N7" s="215">
        <v>4</v>
      </c>
      <c r="O7" s="214">
        <v>8</v>
      </c>
      <c r="P7" s="216">
        <v>0.25750000000000001</v>
      </c>
      <c r="Q7" s="217">
        <v>0.31180000000000002</v>
      </c>
      <c r="R7" s="218">
        <v>0.43619999999999998</v>
      </c>
      <c r="S7" s="217">
        <v>0.748</v>
      </c>
      <c r="T7" s="212">
        <v>465</v>
      </c>
      <c r="U7" s="219">
        <v>0.625</v>
      </c>
      <c r="V7" s="220">
        <v>5.5899999999999998E-2</v>
      </c>
      <c r="W7" s="221">
        <v>0.1978</v>
      </c>
      <c r="X7" s="212">
        <v>11</v>
      </c>
      <c r="Y7" s="139"/>
      <c r="AA7" s="1"/>
      <c r="AB7" s="1"/>
      <c r="AC7" s="1"/>
      <c r="AD7" s="222"/>
      <c r="AE7" s="1"/>
      <c r="AF7" s="1"/>
    </row>
    <row r="8" spans="1:32" x14ac:dyDescent="0.2">
      <c r="A8" s="211" t="s">
        <v>849</v>
      </c>
      <c r="B8" s="212">
        <v>121</v>
      </c>
      <c r="C8" s="211">
        <v>309</v>
      </c>
      <c r="D8" s="213">
        <v>35</v>
      </c>
      <c r="E8" s="213">
        <v>78</v>
      </c>
      <c r="F8" s="214">
        <v>27</v>
      </c>
      <c r="G8" s="211">
        <v>10</v>
      </c>
      <c r="H8" s="213">
        <v>2</v>
      </c>
      <c r="I8" s="214">
        <v>6</v>
      </c>
      <c r="J8" s="211">
        <v>22</v>
      </c>
      <c r="K8" s="214">
        <v>75</v>
      </c>
      <c r="L8" s="211">
        <v>18</v>
      </c>
      <c r="M8" s="214">
        <v>4</v>
      </c>
      <c r="N8" s="215">
        <v>4</v>
      </c>
      <c r="O8" s="214">
        <v>1</v>
      </c>
      <c r="P8" s="216">
        <v>0.25240000000000001</v>
      </c>
      <c r="Q8" s="217">
        <v>0.30420000000000003</v>
      </c>
      <c r="R8" s="218">
        <v>0.35599999999999998</v>
      </c>
      <c r="S8" s="217">
        <v>0.66020000000000001</v>
      </c>
      <c r="T8" s="212">
        <v>332</v>
      </c>
      <c r="U8" s="219">
        <v>0.81820000000000004</v>
      </c>
      <c r="V8" s="220">
        <v>6.6299999999999998E-2</v>
      </c>
      <c r="W8" s="221">
        <v>0.22589999999999999</v>
      </c>
      <c r="X8" s="212">
        <v>74</v>
      </c>
      <c r="Y8" s="139"/>
      <c r="Z8"/>
      <c r="AE8"/>
      <c r="AF8"/>
    </row>
    <row r="9" spans="1:32" customFormat="1" x14ac:dyDescent="0.2">
      <c r="A9" s="211" t="s">
        <v>1815</v>
      </c>
      <c r="B9" s="212">
        <v>95</v>
      </c>
      <c r="C9" s="211">
        <v>285</v>
      </c>
      <c r="D9" s="213">
        <v>37</v>
      </c>
      <c r="E9" s="213">
        <v>69</v>
      </c>
      <c r="F9" s="214">
        <v>29</v>
      </c>
      <c r="G9" s="211">
        <v>12</v>
      </c>
      <c r="H9" s="213">
        <v>2</v>
      </c>
      <c r="I9" s="214">
        <v>8</v>
      </c>
      <c r="J9" s="211">
        <v>35</v>
      </c>
      <c r="K9" s="214">
        <v>44</v>
      </c>
      <c r="L9" s="211">
        <v>12</v>
      </c>
      <c r="M9" s="214">
        <v>1</v>
      </c>
      <c r="N9" s="215">
        <v>5</v>
      </c>
      <c r="O9" s="214">
        <v>0</v>
      </c>
      <c r="P9" s="216">
        <v>0.24210000000000001</v>
      </c>
      <c r="Q9" s="217">
        <v>0.32500000000000001</v>
      </c>
      <c r="R9" s="218">
        <v>0.38250000000000001</v>
      </c>
      <c r="S9" s="217">
        <v>0.70750000000000002</v>
      </c>
      <c r="T9" s="212">
        <v>320</v>
      </c>
      <c r="U9" s="219">
        <v>0.92310000000000003</v>
      </c>
      <c r="V9" s="220">
        <v>0.1094</v>
      </c>
      <c r="W9" s="221">
        <v>0.13750000000000001</v>
      </c>
      <c r="X9" s="212">
        <v>0</v>
      </c>
      <c r="Y9" s="139"/>
      <c r="AA9" s="1"/>
      <c r="AB9" s="1"/>
      <c r="AC9" s="1"/>
      <c r="AD9" s="222"/>
      <c r="AE9" s="1"/>
      <c r="AF9" s="1"/>
    </row>
    <row r="10" spans="1:32" customFormat="1" x14ac:dyDescent="0.2">
      <c r="A10" s="211" t="s">
        <v>852</v>
      </c>
      <c r="B10" s="212">
        <v>145</v>
      </c>
      <c r="C10" s="211">
        <v>460</v>
      </c>
      <c r="D10" s="213">
        <v>42</v>
      </c>
      <c r="E10" s="213">
        <v>111</v>
      </c>
      <c r="F10" s="214">
        <v>53</v>
      </c>
      <c r="G10" s="211">
        <v>25</v>
      </c>
      <c r="H10" s="213">
        <v>4</v>
      </c>
      <c r="I10" s="214">
        <v>10</v>
      </c>
      <c r="J10" s="211">
        <v>20</v>
      </c>
      <c r="K10" s="214">
        <v>118</v>
      </c>
      <c r="L10" s="211">
        <v>7</v>
      </c>
      <c r="M10" s="214">
        <v>3</v>
      </c>
      <c r="N10" s="215">
        <v>3</v>
      </c>
      <c r="O10" s="214">
        <v>0</v>
      </c>
      <c r="P10" s="216">
        <v>0.24129999999999999</v>
      </c>
      <c r="Q10" s="217">
        <v>0.27289999999999998</v>
      </c>
      <c r="R10" s="218">
        <v>0.37830000000000003</v>
      </c>
      <c r="S10" s="217">
        <v>0.6512</v>
      </c>
      <c r="T10" s="212">
        <v>480</v>
      </c>
      <c r="U10" s="219">
        <v>0.7</v>
      </c>
      <c r="V10" s="220">
        <v>4.1700000000000001E-2</v>
      </c>
      <c r="W10" s="221">
        <v>0.24579999999999999</v>
      </c>
      <c r="X10" s="212">
        <v>127</v>
      </c>
      <c r="Y10" s="139"/>
      <c r="AA10" s="1"/>
      <c r="AB10" s="1"/>
      <c r="AC10" s="1"/>
      <c r="AD10" s="1"/>
    </row>
    <row r="11" spans="1:32" x14ac:dyDescent="0.2">
      <c r="A11" s="211" t="s">
        <v>848</v>
      </c>
      <c r="B11" s="212">
        <v>120</v>
      </c>
      <c r="C11" s="211">
        <v>394</v>
      </c>
      <c r="D11" s="213">
        <v>39</v>
      </c>
      <c r="E11" s="213">
        <v>95</v>
      </c>
      <c r="F11" s="214">
        <v>55</v>
      </c>
      <c r="G11" s="211">
        <v>22</v>
      </c>
      <c r="H11" s="213">
        <v>3</v>
      </c>
      <c r="I11" s="214">
        <v>14</v>
      </c>
      <c r="J11" s="211">
        <v>10</v>
      </c>
      <c r="K11" s="214">
        <v>80</v>
      </c>
      <c r="L11" s="211">
        <v>0</v>
      </c>
      <c r="M11" s="214">
        <v>3</v>
      </c>
      <c r="N11" s="215">
        <v>2</v>
      </c>
      <c r="O11" s="214">
        <v>5</v>
      </c>
      <c r="P11" s="216">
        <v>0.24110000000000001</v>
      </c>
      <c r="Q11" s="217">
        <v>0.26889999999999997</v>
      </c>
      <c r="R11" s="218">
        <v>0.41880000000000001</v>
      </c>
      <c r="S11" s="217">
        <v>0.68769999999999998</v>
      </c>
      <c r="T11" s="212">
        <v>409</v>
      </c>
      <c r="U11" s="219">
        <v>0</v>
      </c>
      <c r="V11" s="220">
        <v>2.4400000000000002E-2</v>
      </c>
      <c r="W11" s="221">
        <v>0.1956</v>
      </c>
      <c r="X11" s="212">
        <v>7</v>
      </c>
      <c r="Y11" s="139"/>
      <c r="Z11"/>
    </row>
    <row r="12" spans="1:32" customFormat="1" x14ac:dyDescent="0.2">
      <c r="A12" s="211" t="s">
        <v>847</v>
      </c>
      <c r="B12" s="212">
        <v>71</v>
      </c>
      <c r="C12" s="211">
        <v>127</v>
      </c>
      <c r="D12" s="213">
        <v>18</v>
      </c>
      <c r="E12" s="213">
        <v>30</v>
      </c>
      <c r="F12" s="214">
        <v>21</v>
      </c>
      <c r="G12" s="211">
        <v>6</v>
      </c>
      <c r="H12" s="213">
        <v>0</v>
      </c>
      <c r="I12" s="214">
        <v>7</v>
      </c>
      <c r="J12" s="211">
        <v>8</v>
      </c>
      <c r="K12" s="214">
        <v>57</v>
      </c>
      <c r="L12" s="211">
        <v>0</v>
      </c>
      <c r="M12" s="214">
        <v>2</v>
      </c>
      <c r="N12" s="215">
        <v>2</v>
      </c>
      <c r="O12" s="214">
        <v>1</v>
      </c>
      <c r="P12" s="216">
        <v>0.23619999999999999</v>
      </c>
      <c r="Q12" s="217">
        <v>0.2868</v>
      </c>
      <c r="R12" s="218">
        <v>0.44879999999999998</v>
      </c>
      <c r="S12" s="217">
        <v>0.73560000000000003</v>
      </c>
      <c r="T12" s="212">
        <v>136</v>
      </c>
      <c r="U12" s="219">
        <v>0</v>
      </c>
      <c r="V12" s="220">
        <v>5.8799999999999998E-2</v>
      </c>
      <c r="W12" s="221">
        <v>0.41909999999999997</v>
      </c>
      <c r="X12" s="212">
        <v>216</v>
      </c>
      <c r="Y12" s="139"/>
      <c r="AA12" s="1"/>
      <c r="AB12" s="1"/>
      <c r="AC12" s="1"/>
      <c r="AD12" s="222"/>
      <c r="AE12" s="1"/>
      <c r="AF12" s="1"/>
    </row>
    <row r="13" spans="1:32" customFormat="1" x14ac:dyDescent="0.2">
      <c r="A13" s="211" t="s">
        <v>294</v>
      </c>
      <c r="B13" s="212">
        <v>159</v>
      </c>
      <c r="C13" s="211">
        <v>630</v>
      </c>
      <c r="D13" s="213">
        <v>50</v>
      </c>
      <c r="E13" s="213">
        <v>144</v>
      </c>
      <c r="F13" s="214">
        <v>49</v>
      </c>
      <c r="G13" s="211">
        <v>30</v>
      </c>
      <c r="H13" s="213">
        <v>3</v>
      </c>
      <c r="I13" s="214">
        <v>0</v>
      </c>
      <c r="J13" s="211">
        <v>17</v>
      </c>
      <c r="K13" s="214">
        <v>48</v>
      </c>
      <c r="L13" s="211">
        <v>7</v>
      </c>
      <c r="M13" s="214">
        <v>4</v>
      </c>
      <c r="N13" s="215">
        <v>4</v>
      </c>
      <c r="O13" s="214">
        <v>2</v>
      </c>
      <c r="P13" s="216">
        <v>0.2286</v>
      </c>
      <c r="Q13" s="217">
        <v>0.25119999999999998</v>
      </c>
      <c r="R13" s="218">
        <v>0.28570000000000001</v>
      </c>
      <c r="S13" s="217">
        <v>0.53690000000000004</v>
      </c>
      <c r="T13" s="212">
        <v>649</v>
      </c>
      <c r="U13" s="219">
        <v>0.63639999999999997</v>
      </c>
      <c r="V13" s="220">
        <v>2.6200000000000001E-2</v>
      </c>
      <c r="W13" s="684">
        <v>7.3999999999999996E-2</v>
      </c>
      <c r="X13" s="212">
        <v>7</v>
      </c>
      <c r="Y13" s="139"/>
      <c r="AA13" s="1"/>
      <c r="AB13" s="1"/>
      <c r="AC13" s="1"/>
      <c r="AD13" s="1"/>
    </row>
    <row r="14" spans="1:32" x14ac:dyDescent="0.2">
      <c r="A14" s="211" t="s">
        <v>851</v>
      </c>
      <c r="B14" s="212">
        <v>108</v>
      </c>
      <c r="C14" s="211">
        <v>259</v>
      </c>
      <c r="D14" s="213">
        <v>21</v>
      </c>
      <c r="E14" s="213">
        <v>59</v>
      </c>
      <c r="F14" s="214">
        <v>28</v>
      </c>
      <c r="G14" s="211">
        <v>17</v>
      </c>
      <c r="H14" s="213">
        <v>1</v>
      </c>
      <c r="I14" s="214">
        <v>4</v>
      </c>
      <c r="J14" s="211">
        <v>8</v>
      </c>
      <c r="K14" s="214">
        <v>59</v>
      </c>
      <c r="L14" s="211">
        <v>3</v>
      </c>
      <c r="M14" s="214">
        <v>1</v>
      </c>
      <c r="N14" s="215">
        <v>2</v>
      </c>
      <c r="O14" s="214">
        <v>3</v>
      </c>
      <c r="P14" s="216">
        <v>0.2278</v>
      </c>
      <c r="Q14" s="217">
        <v>0.25929999999999997</v>
      </c>
      <c r="R14" s="218">
        <v>0.34749999999999998</v>
      </c>
      <c r="S14" s="217">
        <v>0.60670000000000002</v>
      </c>
      <c r="T14" s="212">
        <v>270</v>
      </c>
      <c r="U14" s="219">
        <v>0.75</v>
      </c>
      <c r="V14" s="220">
        <v>2.9600000000000001E-2</v>
      </c>
      <c r="W14" s="221">
        <v>0.2185</v>
      </c>
      <c r="X14" s="212">
        <v>109</v>
      </c>
      <c r="Y14" s="139"/>
      <c r="Z14"/>
      <c r="AA14"/>
      <c r="AB14"/>
      <c r="AC14"/>
      <c r="AD14"/>
      <c r="AE14"/>
      <c r="AF14"/>
    </row>
    <row r="15" spans="1:32" x14ac:dyDescent="0.2">
      <c r="A15" s="211" t="s">
        <v>854</v>
      </c>
      <c r="B15" s="212">
        <v>53</v>
      </c>
      <c r="C15" s="211">
        <v>197</v>
      </c>
      <c r="D15" s="213">
        <v>35</v>
      </c>
      <c r="E15" s="213">
        <v>44</v>
      </c>
      <c r="F15" s="214">
        <v>34</v>
      </c>
      <c r="G15" s="211">
        <v>12</v>
      </c>
      <c r="H15" s="213">
        <v>0</v>
      </c>
      <c r="I15" s="214">
        <v>14</v>
      </c>
      <c r="J15" s="211">
        <v>21</v>
      </c>
      <c r="K15" s="214">
        <v>56</v>
      </c>
      <c r="L15" s="211">
        <v>1</v>
      </c>
      <c r="M15" s="214">
        <v>0</v>
      </c>
      <c r="N15" s="215">
        <v>4</v>
      </c>
      <c r="O15" s="214">
        <v>0</v>
      </c>
      <c r="P15" s="216">
        <v>0.22339999999999999</v>
      </c>
      <c r="Q15" s="217">
        <v>0.29820000000000002</v>
      </c>
      <c r="R15" s="218">
        <v>0.4975</v>
      </c>
      <c r="S15" s="217">
        <v>0.79559999999999997</v>
      </c>
      <c r="T15" s="212">
        <v>218</v>
      </c>
      <c r="U15" s="219">
        <v>1</v>
      </c>
      <c r="V15" s="220">
        <v>9.6299999999999997E-2</v>
      </c>
      <c r="W15" s="221">
        <v>0.25690000000000002</v>
      </c>
      <c r="X15" s="212">
        <v>0</v>
      </c>
      <c r="Y15" s="139"/>
      <c r="Z15"/>
      <c r="AD15" s="222"/>
    </row>
    <row r="16" spans="1:32" x14ac:dyDescent="0.2">
      <c r="A16" s="211" t="s">
        <v>850</v>
      </c>
      <c r="B16" s="212">
        <v>75</v>
      </c>
      <c r="C16" s="211">
        <v>233</v>
      </c>
      <c r="D16" s="213">
        <v>20</v>
      </c>
      <c r="E16" s="213">
        <v>52</v>
      </c>
      <c r="F16" s="214">
        <v>23</v>
      </c>
      <c r="G16" s="211">
        <v>7</v>
      </c>
      <c r="H16" s="213">
        <v>0</v>
      </c>
      <c r="I16" s="214">
        <v>8</v>
      </c>
      <c r="J16" s="211">
        <v>14</v>
      </c>
      <c r="K16" s="214">
        <v>49</v>
      </c>
      <c r="L16" s="211">
        <v>1</v>
      </c>
      <c r="M16" s="214">
        <v>1</v>
      </c>
      <c r="N16" s="215">
        <v>4</v>
      </c>
      <c r="O16" s="214">
        <v>0</v>
      </c>
      <c r="P16" s="216">
        <v>0.22320000000000001</v>
      </c>
      <c r="Q16" s="217">
        <v>0.26719999999999999</v>
      </c>
      <c r="R16" s="218">
        <v>0.35620000000000002</v>
      </c>
      <c r="S16" s="217">
        <v>0.62339999999999995</v>
      </c>
      <c r="T16" s="212">
        <v>247</v>
      </c>
      <c r="U16" s="219">
        <v>0.5</v>
      </c>
      <c r="V16" s="220">
        <v>5.67E-2</v>
      </c>
      <c r="W16" s="221">
        <v>0.19839999999999999</v>
      </c>
      <c r="X16" s="212">
        <v>12</v>
      </c>
      <c r="Y16" s="139"/>
      <c r="Z16"/>
    </row>
    <row r="17" spans="1:32" x14ac:dyDescent="0.2">
      <c r="A17" s="211" t="s">
        <v>380</v>
      </c>
      <c r="B17" s="212">
        <v>155</v>
      </c>
      <c r="C17" s="211">
        <v>531</v>
      </c>
      <c r="D17" s="213">
        <v>48</v>
      </c>
      <c r="E17" s="213">
        <v>118</v>
      </c>
      <c r="F17" s="214">
        <v>33</v>
      </c>
      <c r="G17" s="211">
        <v>21</v>
      </c>
      <c r="H17" s="213">
        <v>0</v>
      </c>
      <c r="I17" s="214">
        <v>8</v>
      </c>
      <c r="J17" s="211">
        <v>25</v>
      </c>
      <c r="K17" s="214">
        <v>97</v>
      </c>
      <c r="L17" s="211">
        <v>3</v>
      </c>
      <c r="M17" s="214">
        <v>4</v>
      </c>
      <c r="N17" s="215">
        <v>3</v>
      </c>
      <c r="O17" s="214">
        <v>5</v>
      </c>
      <c r="P17" s="216">
        <v>0.22220000000000001</v>
      </c>
      <c r="Q17" s="217">
        <v>0.26379999999999998</v>
      </c>
      <c r="R17" s="218">
        <v>0.307</v>
      </c>
      <c r="S17" s="217">
        <v>0.57079999999999997</v>
      </c>
      <c r="T17" s="212">
        <v>561</v>
      </c>
      <c r="U17" s="219">
        <v>0.42859999999999998</v>
      </c>
      <c r="V17" s="220">
        <v>4.4600000000000001E-2</v>
      </c>
      <c r="W17" s="221">
        <v>0.1729</v>
      </c>
      <c r="X17" s="212">
        <v>47</v>
      </c>
      <c r="Y17" s="139"/>
      <c r="Z17"/>
      <c r="AA17"/>
      <c r="AB17"/>
      <c r="AC17"/>
      <c r="AD17"/>
    </row>
    <row r="18" spans="1:32" customFormat="1" x14ac:dyDescent="0.2">
      <c r="A18" s="211" t="s">
        <v>863</v>
      </c>
      <c r="B18" s="212">
        <v>7</v>
      </c>
      <c r="C18" s="211">
        <v>9</v>
      </c>
      <c r="D18" s="213">
        <v>1</v>
      </c>
      <c r="E18" s="213">
        <v>2</v>
      </c>
      <c r="F18" s="214">
        <v>1</v>
      </c>
      <c r="G18" s="211">
        <v>0</v>
      </c>
      <c r="H18" s="213">
        <v>1</v>
      </c>
      <c r="I18" s="214">
        <v>0</v>
      </c>
      <c r="J18" s="211">
        <v>0</v>
      </c>
      <c r="K18" s="214">
        <v>3</v>
      </c>
      <c r="L18" s="211">
        <v>1</v>
      </c>
      <c r="M18" s="214">
        <v>0</v>
      </c>
      <c r="N18" s="215">
        <v>0</v>
      </c>
      <c r="O18" s="214">
        <v>1</v>
      </c>
      <c r="P18" s="216">
        <v>0.22220000000000001</v>
      </c>
      <c r="Q18" s="217">
        <v>0.3</v>
      </c>
      <c r="R18" s="218">
        <v>0.44440000000000002</v>
      </c>
      <c r="S18" s="217">
        <v>0.74439999999999995</v>
      </c>
      <c r="T18" s="212">
        <v>10</v>
      </c>
      <c r="U18" s="219">
        <v>1</v>
      </c>
      <c r="V18" s="220">
        <v>0</v>
      </c>
      <c r="W18" s="221">
        <v>0.3</v>
      </c>
      <c r="X18" s="212">
        <v>233</v>
      </c>
      <c r="Y18" s="139"/>
      <c r="AA18" s="1"/>
      <c r="AB18" s="1"/>
      <c r="AC18" s="1"/>
      <c r="AD18" s="1"/>
      <c r="AE18" s="1"/>
      <c r="AF18" s="1"/>
    </row>
    <row r="19" spans="1:32" x14ac:dyDescent="0.2">
      <c r="A19" s="211" t="s">
        <v>855</v>
      </c>
      <c r="B19" s="212">
        <v>75</v>
      </c>
      <c r="C19" s="211">
        <v>231</v>
      </c>
      <c r="D19" s="213">
        <v>23</v>
      </c>
      <c r="E19" s="213">
        <v>51</v>
      </c>
      <c r="F19" s="214">
        <v>14</v>
      </c>
      <c r="G19" s="211">
        <v>10</v>
      </c>
      <c r="H19" s="213">
        <v>5</v>
      </c>
      <c r="I19" s="214">
        <v>3</v>
      </c>
      <c r="J19" s="211">
        <v>30</v>
      </c>
      <c r="K19" s="214">
        <v>72</v>
      </c>
      <c r="L19" s="211">
        <v>15</v>
      </c>
      <c r="M19" s="214">
        <v>2</v>
      </c>
      <c r="N19" s="215">
        <v>3</v>
      </c>
      <c r="O19" s="214">
        <v>1</v>
      </c>
      <c r="P19" s="216">
        <v>0.2208</v>
      </c>
      <c r="Q19" s="217">
        <v>0.313</v>
      </c>
      <c r="R19" s="218">
        <v>0.3463</v>
      </c>
      <c r="S19" s="217">
        <v>0.6593</v>
      </c>
      <c r="T19" s="212">
        <v>262</v>
      </c>
      <c r="U19" s="219">
        <v>0.88239999999999996</v>
      </c>
      <c r="V19" s="220">
        <v>0.1145</v>
      </c>
      <c r="W19" s="221">
        <v>0.27479999999999999</v>
      </c>
      <c r="X19" s="212">
        <v>64</v>
      </c>
      <c r="Y19" s="139"/>
      <c r="Z19"/>
      <c r="AA19"/>
      <c r="AB19"/>
      <c r="AC19"/>
      <c r="AD19"/>
      <c r="AE19"/>
      <c r="AF19"/>
    </row>
    <row r="20" spans="1:32" customFormat="1" x14ac:dyDescent="0.2">
      <c r="A20" s="211" t="s">
        <v>846</v>
      </c>
      <c r="B20" s="212">
        <v>88</v>
      </c>
      <c r="C20" s="211">
        <v>127</v>
      </c>
      <c r="D20" s="213">
        <v>17</v>
      </c>
      <c r="E20" s="213">
        <v>26</v>
      </c>
      <c r="F20" s="214">
        <v>12</v>
      </c>
      <c r="G20" s="211">
        <v>0</v>
      </c>
      <c r="H20" s="213">
        <v>3</v>
      </c>
      <c r="I20" s="214">
        <v>4</v>
      </c>
      <c r="J20" s="211">
        <v>17</v>
      </c>
      <c r="K20" s="214">
        <v>44</v>
      </c>
      <c r="L20" s="211">
        <v>9</v>
      </c>
      <c r="M20" s="214">
        <v>0</v>
      </c>
      <c r="N20" s="215">
        <v>0</v>
      </c>
      <c r="O20" s="214">
        <v>4</v>
      </c>
      <c r="P20" s="216">
        <v>0.20469999999999999</v>
      </c>
      <c r="Q20" s="217">
        <v>0.31759999999999999</v>
      </c>
      <c r="R20" s="218">
        <v>0.34649999999999997</v>
      </c>
      <c r="S20" s="217">
        <v>0.66400000000000003</v>
      </c>
      <c r="T20" s="212">
        <v>148</v>
      </c>
      <c r="U20" s="219">
        <v>1</v>
      </c>
      <c r="V20" s="220">
        <v>0.1149</v>
      </c>
      <c r="W20" s="221">
        <v>0.29730000000000001</v>
      </c>
      <c r="X20" s="212">
        <v>12</v>
      </c>
      <c r="Y20" s="139"/>
      <c r="AA20" s="1"/>
      <c r="AB20" s="1"/>
      <c r="AC20" s="1"/>
      <c r="AD20" s="1"/>
    </row>
    <row r="21" spans="1:32" x14ac:dyDescent="0.2">
      <c r="A21" s="211" t="s">
        <v>853</v>
      </c>
      <c r="B21" s="212">
        <v>123</v>
      </c>
      <c r="C21" s="211">
        <v>380</v>
      </c>
      <c r="D21" s="213">
        <v>39</v>
      </c>
      <c r="E21" s="213">
        <v>76</v>
      </c>
      <c r="F21" s="214">
        <v>37</v>
      </c>
      <c r="G21" s="211">
        <v>23</v>
      </c>
      <c r="H21" s="213">
        <v>1</v>
      </c>
      <c r="I21" s="214">
        <v>16</v>
      </c>
      <c r="J21" s="211">
        <v>34</v>
      </c>
      <c r="K21" s="214">
        <v>104</v>
      </c>
      <c r="L21" s="211">
        <v>4</v>
      </c>
      <c r="M21" s="214">
        <v>0</v>
      </c>
      <c r="N21" s="215">
        <v>7</v>
      </c>
      <c r="O21" s="214">
        <v>2</v>
      </c>
      <c r="P21" s="216">
        <v>0.2</v>
      </c>
      <c r="Q21" s="217">
        <v>0.26919999999999999</v>
      </c>
      <c r="R21" s="218">
        <v>0.3921</v>
      </c>
      <c r="S21" s="217">
        <v>0.6613</v>
      </c>
      <c r="T21" s="212">
        <v>416</v>
      </c>
      <c r="U21" s="219">
        <v>1</v>
      </c>
      <c r="V21" s="220">
        <v>8.1699999999999995E-2</v>
      </c>
      <c r="W21" s="221">
        <v>0.25</v>
      </c>
      <c r="X21" s="212">
        <v>77</v>
      </c>
      <c r="Y21" s="139"/>
      <c r="Z21"/>
    </row>
    <row r="22" spans="1:32" x14ac:dyDescent="0.2">
      <c r="A22" s="211" t="s">
        <v>1023</v>
      </c>
      <c r="B22" s="212">
        <v>46</v>
      </c>
      <c r="C22" s="211">
        <v>141</v>
      </c>
      <c r="D22" s="213">
        <v>16</v>
      </c>
      <c r="E22" s="213">
        <v>27</v>
      </c>
      <c r="F22" s="214">
        <v>12</v>
      </c>
      <c r="G22" s="211">
        <v>9</v>
      </c>
      <c r="H22" s="213">
        <v>0</v>
      </c>
      <c r="I22" s="214">
        <v>2</v>
      </c>
      <c r="J22" s="211">
        <v>10</v>
      </c>
      <c r="K22" s="214">
        <v>40</v>
      </c>
      <c r="L22" s="211">
        <v>1</v>
      </c>
      <c r="M22" s="214">
        <v>1</v>
      </c>
      <c r="N22" s="215">
        <v>2</v>
      </c>
      <c r="O22" s="214">
        <v>0</v>
      </c>
      <c r="P22" s="216">
        <v>0.1915</v>
      </c>
      <c r="Q22" s="217">
        <v>0.245</v>
      </c>
      <c r="R22" s="218">
        <v>0.2979</v>
      </c>
      <c r="S22" s="217">
        <v>0.54290000000000005</v>
      </c>
      <c r="T22" s="212">
        <v>151</v>
      </c>
      <c r="U22" s="219">
        <v>0.5</v>
      </c>
      <c r="V22" s="220">
        <v>6.6199999999999995E-2</v>
      </c>
      <c r="W22" s="221">
        <v>0.26490000000000002</v>
      </c>
      <c r="X22" s="212">
        <v>0</v>
      </c>
      <c r="Y22" s="139"/>
      <c r="AD22" s="222"/>
      <c r="AE22"/>
      <c r="AF22"/>
    </row>
    <row r="23" spans="1:32" x14ac:dyDescent="0.2">
      <c r="A23" s="211" t="s">
        <v>909</v>
      </c>
      <c r="B23" s="212">
        <v>54</v>
      </c>
      <c r="C23" s="211">
        <v>183</v>
      </c>
      <c r="D23" s="213">
        <v>20</v>
      </c>
      <c r="E23" s="213">
        <v>32</v>
      </c>
      <c r="F23" s="214">
        <v>25</v>
      </c>
      <c r="G23" s="211">
        <v>8</v>
      </c>
      <c r="H23" s="213">
        <v>0</v>
      </c>
      <c r="I23" s="214">
        <v>9</v>
      </c>
      <c r="J23" s="211">
        <v>19</v>
      </c>
      <c r="K23" s="214">
        <v>46</v>
      </c>
      <c r="L23" s="211">
        <v>2</v>
      </c>
      <c r="M23" s="214">
        <v>1</v>
      </c>
      <c r="N23" s="215">
        <v>5</v>
      </c>
      <c r="O23" s="214">
        <v>4</v>
      </c>
      <c r="P23" s="216">
        <v>0.1749</v>
      </c>
      <c r="Q23" s="217">
        <v>0.26700000000000002</v>
      </c>
      <c r="R23" s="218">
        <v>0.36609999999999998</v>
      </c>
      <c r="S23" s="217">
        <v>0.6331</v>
      </c>
      <c r="T23" s="212">
        <v>206</v>
      </c>
      <c r="U23" s="219">
        <v>0.66669999999999996</v>
      </c>
      <c r="V23" s="220">
        <v>9.2200000000000004E-2</v>
      </c>
      <c r="W23" s="221">
        <v>0.2233</v>
      </c>
      <c r="X23" s="212">
        <v>181</v>
      </c>
      <c r="Y23" s="139"/>
    </row>
    <row r="24" spans="1:32" s="188" customFormat="1" x14ac:dyDescent="0.2">
      <c r="A24" s="211" t="s">
        <v>1012</v>
      </c>
      <c r="B24" s="212">
        <v>26</v>
      </c>
      <c r="C24" s="211">
        <v>93</v>
      </c>
      <c r="D24" s="213">
        <v>8</v>
      </c>
      <c r="E24" s="213">
        <v>15</v>
      </c>
      <c r="F24" s="214">
        <v>9</v>
      </c>
      <c r="G24" s="211">
        <v>4</v>
      </c>
      <c r="H24" s="213">
        <v>0</v>
      </c>
      <c r="I24" s="214">
        <v>5</v>
      </c>
      <c r="J24" s="211">
        <v>13</v>
      </c>
      <c r="K24" s="214">
        <v>25</v>
      </c>
      <c r="L24" s="211">
        <v>0</v>
      </c>
      <c r="M24" s="214">
        <v>0</v>
      </c>
      <c r="N24" s="215">
        <v>1</v>
      </c>
      <c r="O24" s="214">
        <v>0</v>
      </c>
      <c r="P24" s="216">
        <v>0.1613</v>
      </c>
      <c r="Q24" s="217">
        <v>0.26419999999999999</v>
      </c>
      <c r="R24" s="218">
        <v>0.36559999999999998</v>
      </c>
      <c r="S24" s="217">
        <v>0.62970000000000004</v>
      </c>
      <c r="T24" s="212">
        <v>106</v>
      </c>
      <c r="U24" s="219">
        <v>0</v>
      </c>
      <c r="V24" s="220">
        <v>0.1226</v>
      </c>
      <c r="W24" s="221">
        <v>0.23580000000000001</v>
      </c>
      <c r="X24" s="212">
        <v>0</v>
      </c>
      <c r="Y24" s="139"/>
    </row>
    <row r="25" spans="1:32" x14ac:dyDescent="0.2">
      <c r="A25" s="211" t="s">
        <v>1024</v>
      </c>
      <c r="B25" s="212">
        <v>16</v>
      </c>
      <c r="C25" s="211">
        <v>38</v>
      </c>
      <c r="D25" s="213">
        <v>4</v>
      </c>
      <c r="E25" s="213">
        <v>6</v>
      </c>
      <c r="F25" s="214">
        <v>3</v>
      </c>
      <c r="G25" s="211">
        <v>1</v>
      </c>
      <c r="H25" s="213">
        <v>0</v>
      </c>
      <c r="I25" s="214">
        <v>2</v>
      </c>
      <c r="J25" s="211">
        <v>7</v>
      </c>
      <c r="K25" s="214">
        <v>8</v>
      </c>
      <c r="L25" s="211">
        <v>0</v>
      </c>
      <c r="M25" s="214">
        <v>1</v>
      </c>
      <c r="N25" s="215">
        <v>0</v>
      </c>
      <c r="O25" s="214">
        <v>0</v>
      </c>
      <c r="P25" s="216">
        <v>0.15790000000000001</v>
      </c>
      <c r="Q25" s="217">
        <v>0.28889999999999999</v>
      </c>
      <c r="R25" s="218">
        <v>0.34210000000000002</v>
      </c>
      <c r="S25" s="217">
        <v>0.63100000000000001</v>
      </c>
      <c r="T25" s="212">
        <v>45</v>
      </c>
      <c r="U25" s="219">
        <v>0</v>
      </c>
      <c r="V25" s="220">
        <v>0.15559999999999999</v>
      </c>
      <c r="W25" s="221">
        <v>0.17780000000000001</v>
      </c>
      <c r="X25" s="212">
        <v>0</v>
      </c>
      <c r="Y25" s="139"/>
      <c r="AD25" s="222"/>
    </row>
    <row r="26" spans="1:32" customFormat="1" x14ac:dyDescent="0.2">
      <c r="A26" s="211" t="s">
        <v>857</v>
      </c>
      <c r="B26" s="212">
        <v>72</v>
      </c>
      <c r="C26" s="211">
        <v>134</v>
      </c>
      <c r="D26" s="213">
        <v>17</v>
      </c>
      <c r="E26" s="213">
        <v>21</v>
      </c>
      <c r="F26" s="214">
        <v>20</v>
      </c>
      <c r="G26" s="211">
        <v>5</v>
      </c>
      <c r="H26" s="213">
        <v>0</v>
      </c>
      <c r="I26" s="214">
        <v>10</v>
      </c>
      <c r="J26" s="211">
        <v>7</v>
      </c>
      <c r="K26" s="214">
        <v>37</v>
      </c>
      <c r="L26" s="211">
        <v>0</v>
      </c>
      <c r="M26" s="214">
        <v>2</v>
      </c>
      <c r="N26" s="215">
        <v>4</v>
      </c>
      <c r="O26" s="214">
        <v>0</v>
      </c>
      <c r="P26" s="216">
        <v>0.15670000000000001</v>
      </c>
      <c r="Q26" s="217">
        <v>0.1986</v>
      </c>
      <c r="R26" s="218">
        <v>0.41789999999999999</v>
      </c>
      <c r="S26" s="217">
        <v>0.61650000000000005</v>
      </c>
      <c r="T26" s="212">
        <v>141</v>
      </c>
      <c r="U26" s="219">
        <v>0</v>
      </c>
      <c r="V26" s="220">
        <v>4.9599999999999998E-2</v>
      </c>
      <c r="W26" s="221">
        <v>0.26240000000000002</v>
      </c>
      <c r="X26" s="212">
        <v>158</v>
      </c>
      <c r="Y26" s="139"/>
      <c r="Z26" s="1"/>
      <c r="AA26" s="1"/>
      <c r="AB26" s="1"/>
      <c r="AC26" s="1"/>
      <c r="AD26" s="1"/>
    </row>
    <row r="27" spans="1:32" customFormat="1" x14ac:dyDescent="0.2">
      <c r="A27" s="223" t="s">
        <v>861</v>
      </c>
      <c r="B27" s="212">
        <v>6</v>
      </c>
      <c r="C27" s="211">
        <v>9</v>
      </c>
      <c r="D27" s="213">
        <v>0</v>
      </c>
      <c r="E27" s="213">
        <v>1</v>
      </c>
      <c r="F27" s="214">
        <v>0</v>
      </c>
      <c r="G27" s="211">
        <v>0</v>
      </c>
      <c r="H27" s="213">
        <v>0</v>
      </c>
      <c r="I27" s="214">
        <v>0</v>
      </c>
      <c r="J27" s="211">
        <v>0</v>
      </c>
      <c r="K27" s="214">
        <v>4</v>
      </c>
      <c r="L27" s="211">
        <v>0</v>
      </c>
      <c r="M27" s="214">
        <v>0</v>
      </c>
      <c r="N27" s="215">
        <v>0</v>
      </c>
      <c r="O27" s="214">
        <v>0</v>
      </c>
      <c r="P27" s="216">
        <v>0.1111</v>
      </c>
      <c r="Q27" s="217">
        <v>0.1111</v>
      </c>
      <c r="R27" s="218">
        <v>0.1111</v>
      </c>
      <c r="S27" s="217">
        <v>0.22220000000000001</v>
      </c>
      <c r="T27" s="212">
        <v>9</v>
      </c>
      <c r="U27" s="219">
        <v>0</v>
      </c>
      <c r="V27" s="220">
        <v>0</v>
      </c>
      <c r="W27" s="221">
        <v>0.44440000000000002</v>
      </c>
      <c r="X27" s="212">
        <v>259</v>
      </c>
      <c r="Y27" s="139"/>
      <c r="Z27" s="1"/>
      <c r="AA27" s="1"/>
      <c r="AB27" s="1"/>
      <c r="AC27" s="1"/>
      <c r="AD27" s="222"/>
    </row>
    <row r="28" spans="1:32" customFormat="1" x14ac:dyDescent="0.2">
      <c r="A28" s="211" t="s">
        <v>860</v>
      </c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>
        <v>170</v>
      </c>
      <c r="Y28" s="139"/>
      <c r="Z28" s="1"/>
      <c r="AA28" s="1"/>
      <c r="AB28" s="1"/>
      <c r="AC28" s="1"/>
      <c r="AD28" s="1"/>
    </row>
    <row r="29" spans="1:32" x14ac:dyDescent="0.2">
      <c r="A29" s="211" t="s">
        <v>862</v>
      </c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>
        <v>229</v>
      </c>
      <c r="Y29" s="139"/>
    </row>
    <row r="30" spans="1:32" ht="13.5" thickBot="1" x14ac:dyDescent="0.25">
      <c r="A30" s="211" t="s">
        <v>864</v>
      </c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>
        <v>389</v>
      </c>
    </row>
    <row r="31" spans="1:32" hidden="1" x14ac:dyDescent="0.2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</row>
    <row r="32" spans="1:32" hidden="1" x14ac:dyDescent="0.2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hidden="1" x14ac:dyDescent="0.2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hidden="1" x14ac:dyDescent="0.2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5503</v>
      </c>
      <c r="D36" s="250">
        <f t="shared" si="0"/>
        <v>582</v>
      </c>
      <c r="E36" s="250">
        <f t="shared" si="0"/>
        <v>1247</v>
      </c>
      <c r="F36" s="251">
        <f t="shared" si="0"/>
        <v>564</v>
      </c>
      <c r="G36" s="249">
        <f t="shared" si="0"/>
        <v>255</v>
      </c>
      <c r="H36" s="250">
        <f t="shared" si="0"/>
        <v>38</v>
      </c>
      <c r="I36" s="251">
        <f t="shared" si="0"/>
        <v>155</v>
      </c>
      <c r="J36" s="249">
        <f t="shared" si="0"/>
        <v>368</v>
      </c>
      <c r="K36" s="251">
        <f t="shared" si="0"/>
        <v>1273</v>
      </c>
      <c r="L36" s="249">
        <f t="shared" si="0"/>
        <v>112</v>
      </c>
      <c r="M36" s="251">
        <f t="shared" si="0"/>
        <v>40</v>
      </c>
      <c r="N36" s="249">
        <f t="shared" si="0"/>
        <v>65</v>
      </c>
      <c r="O36" s="251">
        <f t="shared" si="0"/>
        <v>37</v>
      </c>
      <c r="P36" s="252">
        <f>IF(C36=0,"",E36/C36)</f>
        <v>0.22660367072505905</v>
      </c>
      <c r="Q36" s="253">
        <f>IF(C36=0,"",(E36+J36+O36)/(C36+J36+O36))</f>
        <v>0.27962085308056872</v>
      </c>
      <c r="R36" s="254">
        <f>IF(C36=0,"",(I36*3+H36*2+G36*1+E36)/C36)</f>
        <v>0.37125204433945119</v>
      </c>
      <c r="S36" s="253">
        <f>Q36+R36</f>
        <v>0.65087289742001997</v>
      </c>
      <c r="T36" s="248">
        <f>SUM(T6:T35)</f>
        <v>5908</v>
      </c>
      <c r="U36" s="255">
        <f>L36/(L36+M36)</f>
        <v>0.73684210526315785</v>
      </c>
      <c r="V36" s="256">
        <f>J36/(C36+J36+O36)</f>
        <v>6.2288422477995938E-2</v>
      </c>
      <c r="W36" s="257">
        <f>K36/(C36+J36+O36)</f>
        <v>0.21547054840893703</v>
      </c>
      <c r="X36" s="258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AB41" s="1"/>
      <c r="AC41" s="1"/>
      <c r="AD41" s="1"/>
      <c r="AE41" s="222"/>
    </row>
    <row r="42" spans="1:32" x14ac:dyDescent="0.2">
      <c r="A42" s="199" t="s">
        <v>865</v>
      </c>
      <c r="B42" s="199">
        <v>55</v>
      </c>
      <c r="C42" s="202">
        <v>0</v>
      </c>
      <c r="D42" s="199">
        <v>0</v>
      </c>
      <c r="E42" s="202">
        <v>0</v>
      </c>
      <c r="F42" s="199">
        <v>4</v>
      </c>
      <c r="G42" s="201">
        <v>3</v>
      </c>
      <c r="H42" s="268">
        <v>0</v>
      </c>
      <c r="I42" s="269">
        <v>0.57140000000000002</v>
      </c>
      <c r="J42" s="270">
        <v>50.333333000000003</v>
      </c>
      <c r="K42" s="201">
        <v>45</v>
      </c>
      <c r="L42" s="201">
        <v>14</v>
      </c>
      <c r="M42" s="201">
        <v>14</v>
      </c>
      <c r="N42" s="201">
        <v>13</v>
      </c>
      <c r="O42" s="202">
        <v>40</v>
      </c>
      <c r="P42" s="200">
        <v>6</v>
      </c>
      <c r="Q42" s="271">
        <v>2.5032999999999999</v>
      </c>
      <c r="R42" s="272">
        <v>1.1523000000000001</v>
      </c>
      <c r="S42" s="273">
        <v>8.0464000000000002</v>
      </c>
      <c r="T42" s="274">
        <v>2.3245</v>
      </c>
      <c r="U42" s="274">
        <v>7.1523000000000003</v>
      </c>
      <c r="V42" s="275">
        <v>1.0728</v>
      </c>
      <c r="W42" s="203">
        <v>0</v>
      </c>
      <c r="X42" s="276">
        <v>9.6666670000000003</v>
      </c>
      <c r="Y42" s="139"/>
      <c r="Z42" s="172"/>
    </row>
    <row r="43" spans="1:32" x14ac:dyDescent="0.2">
      <c r="A43" s="211" t="s">
        <v>866</v>
      </c>
      <c r="B43" s="211">
        <v>12</v>
      </c>
      <c r="C43" s="214">
        <v>12</v>
      </c>
      <c r="D43" s="211">
        <v>1</v>
      </c>
      <c r="E43" s="214">
        <v>0</v>
      </c>
      <c r="F43" s="211">
        <v>4</v>
      </c>
      <c r="G43" s="213">
        <v>2</v>
      </c>
      <c r="H43" s="278">
        <v>0</v>
      </c>
      <c r="I43" s="279">
        <v>0.66669999999999996</v>
      </c>
      <c r="J43" s="280">
        <v>76.333332999999996</v>
      </c>
      <c r="K43" s="213">
        <v>52</v>
      </c>
      <c r="L43" s="213">
        <v>25</v>
      </c>
      <c r="M43" s="213">
        <v>22</v>
      </c>
      <c r="N43" s="213">
        <v>22</v>
      </c>
      <c r="O43" s="214">
        <v>72</v>
      </c>
      <c r="P43" s="212">
        <v>8</v>
      </c>
      <c r="Q43" s="281">
        <v>2.5939000000000001</v>
      </c>
      <c r="R43" s="282">
        <v>0.96940000000000004</v>
      </c>
      <c r="S43" s="281">
        <v>6.1310000000000002</v>
      </c>
      <c r="T43" s="283">
        <v>2.5939000000000001</v>
      </c>
      <c r="U43" s="283">
        <v>8.4891000000000005</v>
      </c>
      <c r="V43" s="284">
        <v>0.94320000000000004</v>
      </c>
      <c r="W43" s="215">
        <v>0</v>
      </c>
      <c r="X43" s="284">
        <v>-7.3333329999999997</v>
      </c>
    </row>
    <row r="44" spans="1:32" customFormat="1" x14ac:dyDescent="0.2">
      <c r="A44" s="211" t="s">
        <v>875</v>
      </c>
      <c r="B44" s="211">
        <v>23</v>
      </c>
      <c r="C44" s="214">
        <v>0</v>
      </c>
      <c r="D44" s="211">
        <v>0</v>
      </c>
      <c r="E44" s="214">
        <v>0</v>
      </c>
      <c r="F44" s="211">
        <v>3</v>
      </c>
      <c r="G44" s="213">
        <v>1</v>
      </c>
      <c r="H44" s="278">
        <v>0</v>
      </c>
      <c r="I44" s="279">
        <v>0.75</v>
      </c>
      <c r="J44" s="280">
        <v>33.999997999999998</v>
      </c>
      <c r="K44" s="213">
        <v>27</v>
      </c>
      <c r="L44" s="213">
        <v>11</v>
      </c>
      <c r="M44" s="213">
        <v>10</v>
      </c>
      <c r="N44" s="213">
        <v>10</v>
      </c>
      <c r="O44" s="214">
        <v>34</v>
      </c>
      <c r="P44" s="212">
        <v>2</v>
      </c>
      <c r="Q44" s="281">
        <v>2.6471</v>
      </c>
      <c r="R44" s="282">
        <v>1.0882000000000001</v>
      </c>
      <c r="S44" s="281">
        <v>7.1471</v>
      </c>
      <c r="T44" s="283">
        <v>2.6471</v>
      </c>
      <c r="U44" s="283">
        <v>9</v>
      </c>
      <c r="V44" s="284">
        <v>0.52939999999999998</v>
      </c>
      <c r="W44" s="215">
        <v>0</v>
      </c>
      <c r="X44" s="284">
        <v>20.330002</v>
      </c>
      <c r="Y44" s="139"/>
      <c r="Z44" s="172"/>
      <c r="AA44" s="1"/>
      <c r="AB44" s="1"/>
      <c r="AC44" s="1"/>
      <c r="AD44" s="1"/>
      <c r="AE44" s="1"/>
      <c r="AF44" s="1"/>
    </row>
    <row r="45" spans="1:32" x14ac:dyDescent="0.2">
      <c r="A45" s="223" t="s">
        <v>867</v>
      </c>
      <c r="B45" s="211">
        <v>42</v>
      </c>
      <c r="C45" s="214">
        <v>0</v>
      </c>
      <c r="D45" s="211">
        <v>0</v>
      </c>
      <c r="E45" s="214">
        <v>0</v>
      </c>
      <c r="F45" s="211">
        <v>1</v>
      </c>
      <c r="G45" s="213">
        <v>3</v>
      </c>
      <c r="H45" s="278">
        <v>0</v>
      </c>
      <c r="I45" s="279">
        <v>0.25</v>
      </c>
      <c r="J45" s="280">
        <v>49.666665000000002</v>
      </c>
      <c r="K45" s="213">
        <v>33</v>
      </c>
      <c r="L45" s="213">
        <v>18</v>
      </c>
      <c r="M45" s="213">
        <v>15</v>
      </c>
      <c r="N45" s="213">
        <v>14</v>
      </c>
      <c r="O45" s="214">
        <v>46</v>
      </c>
      <c r="P45" s="212">
        <v>6</v>
      </c>
      <c r="Q45" s="281">
        <v>2.7181000000000002</v>
      </c>
      <c r="R45" s="282">
        <v>0.94630000000000003</v>
      </c>
      <c r="S45" s="281">
        <v>5.9798999999999998</v>
      </c>
      <c r="T45" s="283">
        <v>2.5369000000000002</v>
      </c>
      <c r="U45" s="283">
        <v>8.3355999999999995</v>
      </c>
      <c r="V45" s="284">
        <v>1.0871999999999999</v>
      </c>
      <c r="W45" s="215">
        <v>0</v>
      </c>
      <c r="X45" s="284">
        <v>14.333335</v>
      </c>
      <c r="Y45" s="139"/>
      <c r="Z45" s="172"/>
    </row>
    <row r="46" spans="1:32" customFormat="1" x14ac:dyDescent="0.2">
      <c r="A46" s="211" t="s">
        <v>470</v>
      </c>
      <c r="B46" s="211">
        <v>69</v>
      </c>
      <c r="C46" s="214">
        <v>0</v>
      </c>
      <c r="D46" s="211">
        <v>0</v>
      </c>
      <c r="E46" s="214">
        <v>0</v>
      </c>
      <c r="F46" s="211">
        <v>6</v>
      </c>
      <c r="G46" s="213">
        <v>5</v>
      </c>
      <c r="H46" s="278">
        <v>2</v>
      </c>
      <c r="I46" s="279">
        <v>0.54549999999999998</v>
      </c>
      <c r="J46" s="280">
        <v>66.333331999999999</v>
      </c>
      <c r="K46" s="213">
        <v>50</v>
      </c>
      <c r="L46" s="213">
        <v>24</v>
      </c>
      <c r="M46" s="213">
        <v>22</v>
      </c>
      <c r="N46" s="213">
        <v>14</v>
      </c>
      <c r="O46" s="214">
        <v>79</v>
      </c>
      <c r="P46" s="212">
        <v>8</v>
      </c>
      <c r="Q46" s="281">
        <v>2.9849000000000001</v>
      </c>
      <c r="R46" s="282">
        <v>0.96479999999999999</v>
      </c>
      <c r="S46" s="281">
        <v>6.7839</v>
      </c>
      <c r="T46" s="283">
        <v>1.8995</v>
      </c>
      <c r="U46" s="283">
        <v>10.7186</v>
      </c>
      <c r="V46" s="284">
        <v>1.0853999999999999</v>
      </c>
      <c r="W46" s="215">
        <v>0</v>
      </c>
      <c r="X46" s="284">
        <v>4.9966679999999997</v>
      </c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211" t="s">
        <v>431</v>
      </c>
      <c r="B47" s="211">
        <v>31</v>
      </c>
      <c r="C47" s="214">
        <v>31</v>
      </c>
      <c r="D47" s="211">
        <v>14</v>
      </c>
      <c r="E47" s="214">
        <v>1</v>
      </c>
      <c r="F47" s="211">
        <v>9</v>
      </c>
      <c r="G47" s="213">
        <v>12</v>
      </c>
      <c r="H47" s="278">
        <v>0</v>
      </c>
      <c r="I47" s="279">
        <v>0.42859999999999998</v>
      </c>
      <c r="J47" s="280">
        <v>246.000001</v>
      </c>
      <c r="K47" s="213">
        <v>171</v>
      </c>
      <c r="L47" s="213">
        <v>94</v>
      </c>
      <c r="M47" s="213">
        <v>86</v>
      </c>
      <c r="N47" s="213">
        <v>60</v>
      </c>
      <c r="O47" s="214">
        <v>289</v>
      </c>
      <c r="P47" s="212">
        <v>32</v>
      </c>
      <c r="Q47" s="281">
        <v>3.1463000000000001</v>
      </c>
      <c r="R47" s="282">
        <v>0.93899999999999995</v>
      </c>
      <c r="S47" s="281">
        <v>6.2561</v>
      </c>
      <c r="T47" s="283">
        <v>2.1951000000000001</v>
      </c>
      <c r="U47" s="283">
        <v>10.5732</v>
      </c>
      <c r="V47" s="284">
        <v>1.1707000000000001</v>
      </c>
      <c r="W47" s="215">
        <v>0</v>
      </c>
      <c r="X47" s="284">
        <v>-54.000000999999997</v>
      </c>
    </row>
    <row r="48" spans="1:32" customFormat="1" x14ac:dyDescent="0.2">
      <c r="A48" s="211" t="s">
        <v>1831</v>
      </c>
      <c r="B48" s="211">
        <v>33</v>
      </c>
      <c r="C48" s="214">
        <v>0</v>
      </c>
      <c r="D48" s="211">
        <v>0</v>
      </c>
      <c r="E48" s="214">
        <v>0</v>
      </c>
      <c r="F48" s="211">
        <v>0</v>
      </c>
      <c r="G48" s="213">
        <v>3</v>
      </c>
      <c r="H48" s="278">
        <v>20</v>
      </c>
      <c r="I48" s="279">
        <v>0</v>
      </c>
      <c r="J48" s="280">
        <v>33</v>
      </c>
      <c r="K48" s="213">
        <v>25</v>
      </c>
      <c r="L48" s="213">
        <v>13</v>
      </c>
      <c r="M48" s="213">
        <v>13</v>
      </c>
      <c r="N48" s="213">
        <v>5</v>
      </c>
      <c r="O48" s="214">
        <v>38</v>
      </c>
      <c r="P48" s="212">
        <v>5</v>
      </c>
      <c r="Q48" s="281">
        <v>3.5455000000000001</v>
      </c>
      <c r="R48" s="282">
        <v>0.90910000000000002</v>
      </c>
      <c r="S48" s="281">
        <v>6.8182</v>
      </c>
      <c r="T48" s="283">
        <v>1.3635999999999999</v>
      </c>
      <c r="U48" s="283">
        <v>10.3636</v>
      </c>
      <c r="V48" s="284">
        <v>1.3635999999999999</v>
      </c>
      <c r="W48" s="215">
        <v>0</v>
      </c>
      <c r="X48" s="284">
        <v>0</v>
      </c>
      <c r="Y48" s="139"/>
      <c r="Z48" s="172"/>
      <c r="AA48" s="1"/>
      <c r="AB48" s="1"/>
      <c r="AC48" s="1"/>
      <c r="AD48" s="1"/>
      <c r="AE48" s="1"/>
      <c r="AF48" s="1"/>
    </row>
    <row r="49" spans="1:32" customFormat="1" x14ac:dyDescent="0.2">
      <c r="A49" s="211" t="s">
        <v>876</v>
      </c>
      <c r="B49" s="211">
        <v>11</v>
      </c>
      <c r="C49" s="214">
        <v>0</v>
      </c>
      <c r="D49" s="211">
        <v>0</v>
      </c>
      <c r="E49" s="214">
        <v>0</v>
      </c>
      <c r="F49" s="211">
        <v>2</v>
      </c>
      <c r="G49" s="213">
        <v>0</v>
      </c>
      <c r="H49" s="278">
        <v>0</v>
      </c>
      <c r="I49" s="279">
        <v>1</v>
      </c>
      <c r="J49" s="280">
        <v>34.999999000000003</v>
      </c>
      <c r="K49" s="213">
        <v>33</v>
      </c>
      <c r="L49" s="213">
        <v>14</v>
      </c>
      <c r="M49" s="213">
        <v>14</v>
      </c>
      <c r="N49" s="213">
        <v>15</v>
      </c>
      <c r="O49" s="214">
        <v>30</v>
      </c>
      <c r="P49" s="212">
        <v>4</v>
      </c>
      <c r="Q49" s="281">
        <v>3.6</v>
      </c>
      <c r="R49" s="282">
        <v>1.3714</v>
      </c>
      <c r="S49" s="281">
        <v>8.4856999999999996</v>
      </c>
      <c r="T49" s="283">
        <v>3.8571</v>
      </c>
      <c r="U49" s="283">
        <v>7.7142999999999997</v>
      </c>
      <c r="V49" s="284">
        <v>1.0286</v>
      </c>
      <c r="W49" s="215">
        <v>6</v>
      </c>
      <c r="X49" s="284">
        <v>51.000000999999997</v>
      </c>
      <c r="Y49" s="139"/>
      <c r="Z49" s="172"/>
      <c r="AA49" s="1"/>
      <c r="AB49" s="1"/>
      <c r="AC49" s="1"/>
      <c r="AD49" s="1"/>
      <c r="AE49" s="1"/>
      <c r="AF49" s="1"/>
    </row>
    <row r="50" spans="1:32" customFormat="1" x14ac:dyDescent="0.2">
      <c r="A50" s="211" t="s">
        <v>869</v>
      </c>
      <c r="B50" s="211">
        <v>28</v>
      </c>
      <c r="C50" s="214">
        <v>28</v>
      </c>
      <c r="D50" s="211">
        <v>5</v>
      </c>
      <c r="E50" s="214">
        <v>1</v>
      </c>
      <c r="F50" s="211">
        <v>10</v>
      </c>
      <c r="G50" s="213">
        <v>12</v>
      </c>
      <c r="H50" s="278">
        <v>0</v>
      </c>
      <c r="I50" s="279">
        <v>0.45450000000000002</v>
      </c>
      <c r="J50" s="280">
        <v>175.66666499999999</v>
      </c>
      <c r="K50" s="213">
        <v>156</v>
      </c>
      <c r="L50" s="213">
        <v>85</v>
      </c>
      <c r="M50" s="213">
        <v>75</v>
      </c>
      <c r="N50" s="213">
        <v>66</v>
      </c>
      <c r="O50" s="214">
        <v>201</v>
      </c>
      <c r="P50" s="212">
        <v>28</v>
      </c>
      <c r="Q50" s="281">
        <v>3.8424999999999998</v>
      </c>
      <c r="R50" s="282">
        <v>1.2638</v>
      </c>
      <c r="S50" s="281">
        <v>7.9923999999999999</v>
      </c>
      <c r="T50" s="283">
        <v>3.3814000000000002</v>
      </c>
      <c r="U50" s="283">
        <v>10.2979</v>
      </c>
      <c r="V50" s="284">
        <v>1.4345000000000001</v>
      </c>
      <c r="W50" s="215">
        <v>0</v>
      </c>
      <c r="X50" s="284">
        <v>-27.666664999999998</v>
      </c>
      <c r="Y50" s="139"/>
      <c r="Z50" s="172"/>
      <c r="AA50" s="1"/>
      <c r="AB50" s="1"/>
      <c r="AC50" s="1"/>
      <c r="AD50" s="1"/>
      <c r="AE50" s="1"/>
      <c r="AF50" s="1"/>
    </row>
    <row r="51" spans="1:32" x14ac:dyDescent="0.2">
      <c r="A51" s="211" t="s">
        <v>408</v>
      </c>
      <c r="B51" s="211">
        <v>73</v>
      </c>
      <c r="C51" s="214">
        <v>0</v>
      </c>
      <c r="D51" s="211">
        <v>0</v>
      </c>
      <c r="E51" s="214">
        <v>0</v>
      </c>
      <c r="F51" s="211">
        <v>1</v>
      </c>
      <c r="G51" s="213">
        <v>5</v>
      </c>
      <c r="H51" s="278">
        <v>10</v>
      </c>
      <c r="I51" s="279">
        <v>0.16669999999999999</v>
      </c>
      <c r="J51" s="280">
        <v>61</v>
      </c>
      <c r="K51" s="213">
        <v>49</v>
      </c>
      <c r="L51" s="213">
        <v>28</v>
      </c>
      <c r="M51" s="213">
        <v>28</v>
      </c>
      <c r="N51" s="213">
        <v>26</v>
      </c>
      <c r="O51" s="214">
        <v>68</v>
      </c>
      <c r="P51" s="212">
        <v>11</v>
      </c>
      <c r="Q51" s="281">
        <v>4.1311</v>
      </c>
      <c r="R51" s="282">
        <v>1.2295</v>
      </c>
      <c r="S51" s="281">
        <v>7.2294999999999998</v>
      </c>
      <c r="T51" s="283">
        <v>3.8361000000000001</v>
      </c>
      <c r="U51" s="283">
        <v>10.0328</v>
      </c>
      <c r="V51" s="284">
        <v>1.623</v>
      </c>
      <c r="W51" s="215">
        <v>0</v>
      </c>
      <c r="X51" s="284">
        <v>5.33</v>
      </c>
      <c r="Y51"/>
      <c r="Z51"/>
      <c r="AA51"/>
      <c r="AE51" s="222"/>
      <c r="AF51"/>
    </row>
    <row r="52" spans="1:32" customFormat="1" x14ac:dyDescent="0.2">
      <c r="A52" s="211" t="s">
        <v>450</v>
      </c>
      <c r="B52" s="211">
        <v>24</v>
      </c>
      <c r="C52" s="214">
        <v>24</v>
      </c>
      <c r="D52" s="211">
        <v>3</v>
      </c>
      <c r="E52" s="214">
        <v>2</v>
      </c>
      <c r="F52" s="211">
        <v>8</v>
      </c>
      <c r="G52" s="213">
        <v>8</v>
      </c>
      <c r="H52" s="278">
        <v>0</v>
      </c>
      <c r="I52" s="279">
        <v>0.5</v>
      </c>
      <c r="J52" s="280">
        <v>139.33333400000001</v>
      </c>
      <c r="K52" s="213">
        <v>134</v>
      </c>
      <c r="L52" s="213">
        <v>69</v>
      </c>
      <c r="M52" s="213">
        <v>67</v>
      </c>
      <c r="N52" s="213">
        <v>64</v>
      </c>
      <c r="O52" s="214">
        <v>108</v>
      </c>
      <c r="P52" s="212">
        <v>16</v>
      </c>
      <c r="Q52" s="281">
        <v>4.3277999999999999</v>
      </c>
      <c r="R52" s="282">
        <v>1.4211</v>
      </c>
      <c r="S52" s="281">
        <v>8.6555</v>
      </c>
      <c r="T52" s="283">
        <v>4.1340000000000003</v>
      </c>
      <c r="U52" s="283">
        <v>6.9760999999999997</v>
      </c>
      <c r="V52" s="284">
        <v>1.0335000000000001</v>
      </c>
      <c r="W52" s="215">
        <v>0</v>
      </c>
      <c r="X52" s="284">
        <v>11.996665999999999</v>
      </c>
      <c r="AB52" s="1"/>
      <c r="AC52" s="1"/>
      <c r="AD52" s="1"/>
      <c r="AE52" s="222"/>
    </row>
    <row r="53" spans="1:32" x14ac:dyDescent="0.2">
      <c r="A53" s="211" t="s">
        <v>868</v>
      </c>
      <c r="B53" s="211">
        <v>39</v>
      </c>
      <c r="C53" s="214">
        <v>0</v>
      </c>
      <c r="D53" s="211">
        <v>0</v>
      </c>
      <c r="E53" s="214">
        <v>0</v>
      </c>
      <c r="F53" s="211">
        <v>1</v>
      </c>
      <c r="G53" s="213">
        <v>1</v>
      </c>
      <c r="H53" s="278">
        <v>2</v>
      </c>
      <c r="I53" s="279">
        <v>0.5</v>
      </c>
      <c r="J53" s="280">
        <v>56.333331000000001</v>
      </c>
      <c r="K53" s="213">
        <v>56</v>
      </c>
      <c r="L53" s="213">
        <v>33</v>
      </c>
      <c r="M53" s="213">
        <v>29</v>
      </c>
      <c r="N53" s="213">
        <v>17</v>
      </c>
      <c r="O53" s="214">
        <v>65</v>
      </c>
      <c r="P53" s="212">
        <v>8</v>
      </c>
      <c r="Q53" s="281">
        <v>4.6330999999999998</v>
      </c>
      <c r="R53" s="282">
        <v>1.2959000000000001</v>
      </c>
      <c r="S53" s="281">
        <v>8.9466999999999999</v>
      </c>
      <c r="T53" s="283">
        <v>2.7160000000000002</v>
      </c>
      <c r="U53" s="283">
        <v>10.384600000000001</v>
      </c>
      <c r="V53" s="284">
        <v>1.2781</v>
      </c>
      <c r="W53" s="215">
        <v>0</v>
      </c>
      <c r="X53" s="284">
        <v>24.336669000000001</v>
      </c>
      <c r="Y53"/>
      <c r="Z53"/>
      <c r="AA53"/>
      <c r="AE53" s="222"/>
      <c r="AF53"/>
    </row>
    <row r="54" spans="1:32" x14ac:dyDescent="0.2">
      <c r="A54" s="211" t="s">
        <v>871</v>
      </c>
      <c r="B54" s="211">
        <v>25</v>
      </c>
      <c r="C54" s="214">
        <v>0</v>
      </c>
      <c r="D54" s="211">
        <v>0</v>
      </c>
      <c r="E54" s="214">
        <v>0</v>
      </c>
      <c r="F54" s="211">
        <v>2</v>
      </c>
      <c r="G54" s="213">
        <v>5</v>
      </c>
      <c r="H54" s="278">
        <v>2</v>
      </c>
      <c r="I54" s="279">
        <v>0.28570000000000001</v>
      </c>
      <c r="J54" s="280">
        <v>26.000001000000001</v>
      </c>
      <c r="K54" s="213">
        <v>19</v>
      </c>
      <c r="L54" s="213">
        <v>14</v>
      </c>
      <c r="M54" s="213">
        <v>14</v>
      </c>
      <c r="N54" s="213">
        <v>13</v>
      </c>
      <c r="O54" s="214">
        <v>18</v>
      </c>
      <c r="P54" s="212">
        <v>5</v>
      </c>
      <c r="Q54" s="281">
        <v>4.8461999999999996</v>
      </c>
      <c r="R54" s="282">
        <v>1.2307999999999999</v>
      </c>
      <c r="S54" s="281">
        <v>6.5769000000000002</v>
      </c>
      <c r="T54" s="283">
        <v>4.5</v>
      </c>
      <c r="U54" s="283">
        <v>6.2308000000000003</v>
      </c>
      <c r="V54" s="284">
        <v>1.7307999999999999</v>
      </c>
      <c r="W54" s="215">
        <v>0</v>
      </c>
      <c r="X54" s="284">
        <v>-9.9999999999999995E-7</v>
      </c>
      <c r="Y54" s="139"/>
      <c r="Z54" s="172"/>
    </row>
    <row r="55" spans="1:32" x14ac:dyDescent="0.2">
      <c r="A55" s="211" t="s">
        <v>428</v>
      </c>
      <c r="B55" s="211">
        <v>33</v>
      </c>
      <c r="C55" s="666">
        <v>33</v>
      </c>
      <c r="D55" s="211">
        <v>6</v>
      </c>
      <c r="E55" s="214">
        <v>1</v>
      </c>
      <c r="F55" s="211">
        <v>10</v>
      </c>
      <c r="G55" s="213">
        <v>16</v>
      </c>
      <c r="H55" s="278">
        <v>0</v>
      </c>
      <c r="I55" s="279">
        <v>0.3846</v>
      </c>
      <c r="J55" s="280">
        <v>215.00000199999999</v>
      </c>
      <c r="K55" s="213">
        <v>209</v>
      </c>
      <c r="L55" s="213">
        <v>124</v>
      </c>
      <c r="M55" s="213">
        <v>120</v>
      </c>
      <c r="N55" s="213">
        <v>53</v>
      </c>
      <c r="O55" s="214">
        <v>178</v>
      </c>
      <c r="P55" s="212">
        <v>32</v>
      </c>
      <c r="Q55" s="281">
        <v>5.0232999999999999</v>
      </c>
      <c r="R55" s="282">
        <v>1.2185999999999999</v>
      </c>
      <c r="S55" s="281">
        <v>8.7487999999999992</v>
      </c>
      <c r="T55" s="283">
        <v>2.2185999999999999</v>
      </c>
      <c r="U55" s="283">
        <v>7.4512</v>
      </c>
      <c r="V55" s="284">
        <v>1.3394999999999999</v>
      </c>
      <c r="W55" s="215">
        <v>0</v>
      </c>
      <c r="X55" s="284">
        <v>-24.000001999999999</v>
      </c>
      <c r="Y55"/>
      <c r="Z55"/>
      <c r="AA55"/>
      <c r="AE55" s="222"/>
      <c r="AF55"/>
    </row>
    <row r="56" spans="1:32" customFormat="1" x14ac:dyDescent="0.2">
      <c r="A56" s="211" t="s">
        <v>874</v>
      </c>
      <c r="B56" s="211">
        <v>7</v>
      </c>
      <c r="C56" s="214">
        <v>0</v>
      </c>
      <c r="D56" s="211">
        <v>0</v>
      </c>
      <c r="E56" s="214">
        <v>0</v>
      </c>
      <c r="F56" s="211">
        <v>0</v>
      </c>
      <c r="G56" s="213">
        <v>0</v>
      </c>
      <c r="H56" s="278">
        <v>0</v>
      </c>
      <c r="I56" s="279">
        <v>0</v>
      </c>
      <c r="J56" s="280">
        <v>8.3333329999999997</v>
      </c>
      <c r="K56" s="213">
        <v>6</v>
      </c>
      <c r="L56" s="213">
        <v>5</v>
      </c>
      <c r="M56" s="213">
        <v>5</v>
      </c>
      <c r="N56" s="213">
        <v>3</v>
      </c>
      <c r="O56" s="214">
        <v>6</v>
      </c>
      <c r="P56" s="212">
        <v>1</v>
      </c>
      <c r="Q56" s="281">
        <v>5.4</v>
      </c>
      <c r="R56" s="282">
        <v>1.08</v>
      </c>
      <c r="S56" s="281">
        <v>6.48</v>
      </c>
      <c r="T56" s="283">
        <v>3.24</v>
      </c>
      <c r="U56" s="283">
        <v>6.48</v>
      </c>
      <c r="V56" s="284">
        <v>1.08</v>
      </c>
      <c r="W56" s="215">
        <v>0</v>
      </c>
      <c r="X56" s="284">
        <v>23.336666999999998</v>
      </c>
      <c r="Y56" s="1"/>
      <c r="Z56" s="277"/>
      <c r="AA56" s="1"/>
      <c r="AB56" s="1"/>
      <c r="AC56" s="1"/>
      <c r="AD56" s="1"/>
      <c r="AE56" s="1"/>
      <c r="AF56" s="1"/>
    </row>
    <row r="57" spans="1:32" x14ac:dyDescent="0.2">
      <c r="A57" s="211" t="s">
        <v>872</v>
      </c>
      <c r="B57" s="211">
        <v>9</v>
      </c>
      <c r="C57" s="214">
        <v>9</v>
      </c>
      <c r="D57" s="211">
        <v>0</v>
      </c>
      <c r="E57" s="214">
        <v>0</v>
      </c>
      <c r="F57" s="211">
        <v>1</v>
      </c>
      <c r="G57" s="213">
        <v>3</v>
      </c>
      <c r="H57" s="278">
        <v>0</v>
      </c>
      <c r="I57" s="279">
        <v>0.25</v>
      </c>
      <c r="J57" s="280">
        <v>41.333331999999999</v>
      </c>
      <c r="K57" s="213">
        <v>43</v>
      </c>
      <c r="L57" s="213">
        <v>28</v>
      </c>
      <c r="M57" s="213">
        <v>26</v>
      </c>
      <c r="N57" s="213">
        <v>21</v>
      </c>
      <c r="O57" s="214">
        <v>62</v>
      </c>
      <c r="P57" s="212">
        <v>5</v>
      </c>
      <c r="Q57" s="281">
        <v>5.6612999999999998</v>
      </c>
      <c r="R57" s="282">
        <v>1.5484</v>
      </c>
      <c r="S57" s="281">
        <v>9.3628999999999998</v>
      </c>
      <c r="T57" s="283">
        <v>4.5726000000000004</v>
      </c>
      <c r="U57" s="283">
        <v>13.5</v>
      </c>
      <c r="V57" s="284">
        <v>1.0887</v>
      </c>
      <c r="W57" s="215">
        <v>1</v>
      </c>
      <c r="X57" s="284">
        <v>25.996668</v>
      </c>
    </row>
    <row r="58" spans="1:32" x14ac:dyDescent="0.2">
      <c r="A58" s="211" t="s">
        <v>873</v>
      </c>
      <c r="B58" s="211">
        <v>25</v>
      </c>
      <c r="C58" s="214">
        <v>25</v>
      </c>
      <c r="D58" s="211">
        <v>0</v>
      </c>
      <c r="E58" s="214">
        <v>0</v>
      </c>
      <c r="F58" s="211">
        <v>4</v>
      </c>
      <c r="G58" s="213">
        <v>14</v>
      </c>
      <c r="H58" s="278">
        <v>0</v>
      </c>
      <c r="I58" s="279">
        <v>0.22220000000000001</v>
      </c>
      <c r="J58" s="280">
        <v>127.333332</v>
      </c>
      <c r="K58" s="213">
        <v>154</v>
      </c>
      <c r="L58" s="213">
        <v>95</v>
      </c>
      <c r="M58" s="213">
        <v>93</v>
      </c>
      <c r="N58" s="213">
        <v>50</v>
      </c>
      <c r="O58" s="214">
        <v>103</v>
      </c>
      <c r="P58" s="212">
        <v>28</v>
      </c>
      <c r="Q58" s="281">
        <v>6.5732999999999997</v>
      </c>
      <c r="R58" s="282">
        <v>1.6021000000000001</v>
      </c>
      <c r="S58" s="281">
        <v>10.8848</v>
      </c>
      <c r="T58" s="283">
        <v>3.5339999999999998</v>
      </c>
      <c r="U58" s="283">
        <v>7.2801</v>
      </c>
      <c r="V58" s="284">
        <v>1.9791000000000001</v>
      </c>
      <c r="W58" s="215">
        <v>0</v>
      </c>
      <c r="X58" s="284">
        <v>1.666668</v>
      </c>
      <c r="Y58"/>
      <c r="Z58"/>
      <c r="AA58"/>
      <c r="AE58" s="222"/>
      <c r="AF58"/>
    </row>
    <row r="59" spans="1:32" ht="13.5" thickBot="1" x14ac:dyDescent="0.25">
      <c r="A59" s="211" t="s">
        <v>696</v>
      </c>
      <c r="B59" s="211">
        <v>7</v>
      </c>
      <c r="C59" s="214">
        <v>0</v>
      </c>
      <c r="D59" s="211">
        <v>0</v>
      </c>
      <c r="E59" s="214">
        <v>0</v>
      </c>
      <c r="F59" s="211">
        <v>0</v>
      </c>
      <c r="G59" s="213">
        <v>3</v>
      </c>
      <c r="H59" s="278">
        <v>0</v>
      </c>
      <c r="I59" s="279">
        <v>0</v>
      </c>
      <c r="J59" s="280">
        <v>5</v>
      </c>
      <c r="K59" s="213">
        <v>9</v>
      </c>
      <c r="L59" s="213">
        <v>9</v>
      </c>
      <c r="M59" s="213">
        <v>8</v>
      </c>
      <c r="N59" s="213">
        <v>2</v>
      </c>
      <c r="O59" s="214">
        <v>6</v>
      </c>
      <c r="P59" s="212">
        <v>3</v>
      </c>
      <c r="Q59" s="281">
        <v>14.4</v>
      </c>
      <c r="R59" s="282">
        <v>2.2000000000000002</v>
      </c>
      <c r="S59" s="281">
        <v>16.2</v>
      </c>
      <c r="T59" s="283">
        <v>3.6</v>
      </c>
      <c r="U59" s="283">
        <v>10.8</v>
      </c>
      <c r="V59" s="284">
        <v>5.4</v>
      </c>
      <c r="W59" s="215">
        <v>0</v>
      </c>
      <c r="X59" s="284">
        <v>7.33</v>
      </c>
      <c r="Y59" s="139"/>
      <c r="Z59" s="172"/>
    </row>
    <row r="60" spans="1:32" hidden="1" x14ac:dyDescent="0.2">
      <c r="A60" s="211"/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/>
      <c r="X60" s="284"/>
      <c r="Z60" s="277"/>
      <c r="AE60" s="222"/>
      <c r="AF60"/>
    </row>
    <row r="61" spans="1:32" hidden="1" x14ac:dyDescent="0.2">
      <c r="A61" s="211"/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/>
      <c r="X61" s="284"/>
      <c r="Y61" s="139"/>
      <c r="Z61" s="172"/>
    </row>
    <row r="62" spans="1:32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  <c r="Y62" s="139"/>
      <c r="Z62" s="172"/>
    </row>
    <row r="63" spans="1:32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/>
      <c r="Z63"/>
      <c r="AA63"/>
      <c r="AB63"/>
      <c r="AC63"/>
      <c r="AD63"/>
      <c r="AE63"/>
      <c r="AF63"/>
    </row>
    <row r="64" spans="1:32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39"/>
      <c r="Z64" s="172"/>
    </row>
    <row r="65" spans="1:30" ht="13.5" hidden="1" thickBot="1" x14ac:dyDescent="0.25">
      <c r="A65" s="285" t="s">
        <v>558</v>
      </c>
      <c r="B65" s="285"/>
      <c r="C65" s="286"/>
      <c r="D65" s="285"/>
      <c r="E65" s="286"/>
      <c r="F65" s="285"/>
      <c r="G65" s="287"/>
      <c r="H65" s="288"/>
      <c r="I65" s="289"/>
      <c r="J65" s="290"/>
      <c r="K65" s="287"/>
      <c r="L65" s="287"/>
      <c r="M65" s="287"/>
      <c r="N65" s="287"/>
      <c r="O65" s="286"/>
      <c r="P65" s="210"/>
      <c r="Q65" s="273"/>
      <c r="R65" s="291"/>
      <c r="S65" s="298"/>
      <c r="T65" s="299"/>
      <c r="U65" s="299"/>
      <c r="V65" s="300"/>
      <c r="W65" s="292"/>
      <c r="X65" s="275"/>
    </row>
    <row r="66" spans="1:30" customFormat="1" ht="13.5" thickBot="1" x14ac:dyDescent="0.25">
      <c r="A66" s="248" t="s">
        <v>529</v>
      </c>
      <c r="B66" s="249">
        <f t="shared" ref="B66:H66" si="1">SUM(B42:B65)</f>
        <v>546</v>
      </c>
      <c r="C66" s="251">
        <f t="shared" si="1"/>
        <v>162</v>
      </c>
      <c r="D66" s="249">
        <f t="shared" si="1"/>
        <v>29</v>
      </c>
      <c r="E66" s="251">
        <f t="shared" si="1"/>
        <v>5</v>
      </c>
      <c r="F66" s="249">
        <f t="shared" si="1"/>
        <v>66</v>
      </c>
      <c r="G66" s="250">
        <f t="shared" si="1"/>
        <v>96</v>
      </c>
      <c r="H66" s="302">
        <f t="shared" si="1"/>
        <v>36</v>
      </c>
      <c r="I66" s="303">
        <f>F66/(F66+G66)</f>
        <v>0.40740740740740738</v>
      </c>
      <c r="J66" s="304">
        <f t="shared" ref="J66:P66" si="2">SUM(J42:J65)</f>
        <v>1445.9999909999999</v>
      </c>
      <c r="K66" s="250">
        <f t="shared" si="2"/>
        <v>1271</v>
      </c>
      <c r="L66" s="250">
        <f t="shared" si="2"/>
        <v>703</v>
      </c>
      <c r="M66" s="250">
        <f t="shared" si="2"/>
        <v>661</v>
      </c>
      <c r="N66" s="250">
        <f t="shared" si="2"/>
        <v>468</v>
      </c>
      <c r="O66" s="251">
        <f t="shared" si="2"/>
        <v>1443</v>
      </c>
      <c r="P66" s="305">
        <f t="shared" si="2"/>
        <v>208</v>
      </c>
      <c r="Q66" s="306">
        <f>IF(J66=0,"",M66*9/J66)</f>
        <v>4.1141079094239084</v>
      </c>
      <c r="R66" s="307">
        <f>(N66+K66)/J66</f>
        <v>1.2026279466276981</v>
      </c>
      <c r="S66" s="304">
        <f>K66*9/J66</f>
        <v>7.9107884309800118</v>
      </c>
      <c r="T66" s="308">
        <f>N66*9/J66</f>
        <v>2.9128630886692726</v>
      </c>
      <c r="U66" s="308">
        <f>O66*9/J66</f>
        <v>8.9813278567302568</v>
      </c>
      <c r="V66" s="309">
        <f>P66*9/J66</f>
        <v>1.2946058171863433</v>
      </c>
      <c r="W66" s="310"/>
      <c r="X66" s="310"/>
      <c r="Z66" s="1"/>
      <c r="AA66" s="1"/>
      <c r="AB66" s="1"/>
      <c r="AC66" s="1"/>
      <c r="AD66" s="222"/>
    </row>
    <row r="68" spans="1:30" x14ac:dyDescent="0.2">
      <c r="A68" s="137" t="s">
        <v>877</v>
      </c>
    </row>
    <row r="69" spans="1:30" x14ac:dyDescent="0.2">
      <c r="A69" s="137" t="s">
        <v>878</v>
      </c>
    </row>
    <row r="70" spans="1:30" x14ac:dyDescent="0.2">
      <c r="A70" s="137" t="s">
        <v>1025</v>
      </c>
    </row>
    <row r="71" spans="1:30" x14ac:dyDescent="0.2">
      <c r="A71" s="137" t="s">
        <v>1832</v>
      </c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72"/>
  <sheetViews>
    <sheetView showGridLines="0" topLeftCell="A49" zoomScaleNormal="100" workbookViewId="0">
      <selection activeCell="A72" sqref="A72:F72"/>
    </sheetView>
  </sheetViews>
  <sheetFormatPr defaultColWidth="9.140625" defaultRowHeight="12.75" x14ac:dyDescent="0.2"/>
  <cols>
    <col min="1" max="1" width="16.7109375" style="41" customWidth="1"/>
    <col min="2" max="2" width="6" style="41" bestFit="1" customWidth="1"/>
    <col min="3" max="3" width="50.7109375" style="41" customWidth="1"/>
    <col min="4" max="4" width="16.7109375" style="41" customWidth="1"/>
    <col min="5" max="5" width="6" style="41" bestFit="1" customWidth="1"/>
    <col min="6" max="6" width="50.7109375" style="41" customWidth="1"/>
    <col min="7" max="7" width="41" style="45" customWidth="1"/>
    <col min="8" max="16384" width="9.140625" style="42"/>
  </cols>
  <sheetData>
    <row r="1" spans="1:7" s="40" customFormat="1" ht="21" thickBot="1" x14ac:dyDescent="0.25">
      <c r="A1" s="642" t="s">
        <v>48</v>
      </c>
      <c r="B1" s="642"/>
      <c r="C1" s="642"/>
      <c r="D1" s="642"/>
      <c r="E1" s="642"/>
      <c r="F1" s="642"/>
      <c r="G1" s="82"/>
    </row>
    <row r="2" spans="1:7" ht="16.5" thickBot="1" x14ac:dyDescent="0.25">
      <c r="A2" s="639" t="s">
        <v>142</v>
      </c>
      <c r="B2" s="640"/>
      <c r="C2" s="640"/>
      <c r="D2" s="640"/>
      <c r="E2" s="640"/>
      <c r="F2" s="641"/>
    </row>
    <row r="3" spans="1:7" x14ac:dyDescent="0.2">
      <c r="A3" s="50" t="s">
        <v>58</v>
      </c>
      <c r="B3" s="51" t="s">
        <v>50</v>
      </c>
      <c r="C3" s="51" t="s">
        <v>167</v>
      </c>
      <c r="D3" s="52" t="s">
        <v>51</v>
      </c>
      <c r="E3" s="51" t="s">
        <v>50</v>
      </c>
      <c r="F3" s="53" t="s">
        <v>168</v>
      </c>
    </row>
    <row r="4" spans="1:7" x14ac:dyDescent="0.2">
      <c r="A4" s="46" t="s">
        <v>169</v>
      </c>
      <c r="B4" s="47" t="s">
        <v>50</v>
      </c>
      <c r="C4" s="47" t="s">
        <v>170</v>
      </c>
      <c r="D4" s="48" t="s">
        <v>61</v>
      </c>
      <c r="E4" s="47" t="s">
        <v>50</v>
      </c>
      <c r="F4" s="49" t="s">
        <v>171</v>
      </c>
    </row>
    <row r="5" spans="1:7" ht="25.5" x14ac:dyDescent="0.2">
      <c r="A5" s="46" t="s">
        <v>54</v>
      </c>
      <c r="B5" s="47" t="s">
        <v>50</v>
      </c>
      <c r="C5" s="47" t="s">
        <v>172</v>
      </c>
      <c r="D5" s="48" t="s">
        <v>173</v>
      </c>
      <c r="E5" s="47" t="s">
        <v>50</v>
      </c>
      <c r="F5" s="49" t="s">
        <v>174</v>
      </c>
    </row>
    <row r="6" spans="1:7" x14ac:dyDescent="0.2">
      <c r="A6" s="46" t="s">
        <v>54</v>
      </c>
      <c r="B6" s="47" t="s">
        <v>50</v>
      </c>
      <c r="C6" s="47" t="s">
        <v>175</v>
      </c>
      <c r="D6" s="130" t="s">
        <v>176</v>
      </c>
      <c r="E6" s="47" t="s">
        <v>50</v>
      </c>
      <c r="F6" s="49" t="s">
        <v>177</v>
      </c>
    </row>
    <row r="7" spans="1:7" x14ac:dyDescent="0.2">
      <c r="A7" s="46" t="s">
        <v>54</v>
      </c>
      <c r="B7" s="47" t="s">
        <v>50</v>
      </c>
      <c r="C7" s="47" t="s">
        <v>178</v>
      </c>
      <c r="D7" s="130" t="s">
        <v>59</v>
      </c>
      <c r="E7" s="47" t="s">
        <v>50</v>
      </c>
      <c r="F7" s="49" t="s">
        <v>179</v>
      </c>
    </row>
    <row r="8" spans="1:7" x14ac:dyDescent="0.2">
      <c r="A8" s="46" t="s">
        <v>56</v>
      </c>
      <c r="B8" s="47" t="s">
        <v>50</v>
      </c>
      <c r="C8" s="47" t="s">
        <v>125</v>
      </c>
      <c r="D8" s="130" t="s">
        <v>58</v>
      </c>
      <c r="E8" s="47" t="s">
        <v>50</v>
      </c>
      <c r="F8" s="49" t="s">
        <v>180</v>
      </c>
    </row>
    <row r="9" spans="1:7" x14ac:dyDescent="0.2">
      <c r="A9" s="46" t="s">
        <v>54</v>
      </c>
      <c r="B9" s="47" t="s">
        <v>50</v>
      </c>
      <c r="C9" s="47" t="s">
        <v>181</v>
      </c>
      <c r="D9" s="130" t="s">
        <v>57</v>
      </c>
      <c r="E9" s="47" t="s">
        <v>50</v>
      </c>
      <c r="F9" s="49" t="s">
        <v>182</v>
      </c>
    </row>
    <row r="10" spans="1:7" x14ac:dyDescent="0.2">
      <c r="A10" s="46" t="s">
        <v>54</v>
      </c>
      <c r="B10" s="47" t="s">
        <v>50</v>
      </c>
      <c r="C10" s="47" t="s">
        <v>183</v>
      </c>
      <c r="D10" s="130" t="s">
        <v>55</v>
      </c>
      <c r="E10" s="47" t="s">
        <v>50</v>
      </c>
      <c r="F10" s="49" t="s">
        <v>184</v>
      </c>
    </row>
    <row r="11" spans="1:7" ht="13.5" thickBot="1" x14ac:dyDescent="0.25">
      <c r="A11" s="125" t="s">
        <v>58</v>
      </c>
      <c r="B11" s="126" t="s">
        <v>50</v>
      </c>
      <c r="C11" s="126" t="s">
        <v>185</v>
      </c>
      <c r="D11" s="131" t="s">
        <v>53</v>
      </c>
      <c r="E11" s="126" t="s">
        <v>50</v>
      </c>
      <c r="F11" s="128" t="s">
        <v>186</v>
      </c>
    </row>
    <row r="12" spans="1:7" x14ac:dyDescent="0.2">
      <c r="A12" s="50" t="s">
        <v>49</v>
      </c>
      <c r="B12" s="51" t="s">
        <v>50</v>
      </c>
      <c r="C12" s="51" t="s">
        <v>187</v>
      </c>
      <c r="D12" s="132" t="s">
        <v>51</v>
      </c>
      <c r="E12" s="51" t="s">
        <v>50</v>
      </c>
      <c r="F12" s="53" t="s">
        <v>188</v>
      </c>
    </row>
    <row r="13" spans="1:7" x14ac:dyDescent="0.2">
      <c r="A13" s="46" t="s">
        <v>58</v>
      </c>
      <c r="B13" s="47" t="s">
        <v>50</v>
      </c>
      <c r="C13" s="47" t="s">
        <v>189</v>
      </c>
      <c r="D13" s="130" t="s">
        <v>51</v>
      </c>
      <c r="E13" s="47" t="s">
        <v>50</v>
      </c>
      <c r="F13" s="49" t="s">
        <v>190</v>
      </c>
    </row>
    <row r="14" spans="1:7" x14ac:dyDescent="0.2">
      <c r="A14" s="46" t="s">
        <v>58</v>
      </c>
      <c r="B14" s="47" t="s">
        <v>50</v>
      </c>
      <c r="C14" s="47" t="s">
        <v>191</v>
      </c>
      <c r="D14" s="130" t="s">
        <v>53</v>
      </c>
      <c r="E14" s="47" t="s">
        <v>50</v>
      </c>
      <c r="F14" s="49" t="s">
        <v>124</v>
      </c>
    </row>
    <row r="15" spans="1:7" x14ac:dyDescent="0.2">
      <c r="A15" s="46" t="s">
        <v>52</v>
      </c>
      <c r="B15" s="47" t="s">
        <v>50</v>
      </c>
      <c r="C15" s="47" t="s">
        <v>122</v>
      </c>
      <c r="D15" s="130" t="s">
        <v>53</v>
      </c>
      <c r="E15" s="47" t="s">
        <v>50</v>
      </c>
      <c r="F15" s="49" t="s">
        <v>135</v>
      </c>
    </row>
    <row r="16" spans="1:7" x14ac:dyDescent="0.2">
      <c r="A16" s="46" t="s">
        <v>58</v>
      </c>
      <c r="B16" s="47" t="s">
        <v>50</v>
      </c>
      <c r="C16" s="47" t="s">
        <v>192</v>
      </c>
      <c r="D16" s="130" t="s">
        <v>169</v>
      </c>
      <c r="E16" s="47" t="s">
        <v>50</v>
      </c>
      <c r="F16" s="49" t="s">
        <v>193</v>
      </c>
    </row>
    <row r="17" spans="1:6" x14ac:dyDescent="0.2">
      <c r="A17" s="46" t="s">
        <v>57</v>
      </c>
      <c r="B17" s="47" t="s">
        <v>50</v>
      </c>
      <c r="C17" s="47" t="s">
        <v>194</v>
      </c>
      <c r="D17" s="130" t="s">
        <v>53</v>
      </c>
      <c r="E17" s="47" t="s">
        <v>50</v>
      </c>
      <c r="F17" s="49" t="s">
        <v>195</v>
      </c>
    </row>
    <row r="18" spans="1:6" x14ac:dyDescent="0.2">
      <c r="A18" s="46" t="s">
        <v>56</v>
      </c>
      <c r="B18" s="47" t="s">
        <v>50</v>
      </c>
      <c r="C18" s="47" t="s">
        <v>196</v>
      </c>
      <c r="D18" s="130" t="s">
        <v>57</v>
      </c>
      <c r="E18" s="47" t="s">
        <v>50</v>
      </c>
      <c r="F18" s="49" t="s">
        <v>197</v>
      </c>
    </row>
    <row r="19" spans="1:6" x14ac:dyDescent="0.2">
      <c r="A19" s="46" t="s">
        <v>56</v>
      </c>
      <c r="B19" s="47" t="s">
        <v>50</v>
      </c>
      <c r="C19" s="47" t="s">
        <v>198</v>
      </c>
      <c r="D19" s="130" t="s">
        <v>49</v>
      </c>
      <c r="E19" s="47" t="s">
        <v>50</v>
      </c>
      <c r="F19" s="49" t="s">
        <v>199</v>
      </c>
    </row>
    <row r="20" spans="1:6" x14ac:dyDescent="0.2">
      <c r="A20" s="46" t="s">
        <v>52</v>
      </c>
      <c r="B20" s="47" t="s">
        <v>50</v>
      </c>
      <c r="C20" s="47" t="s">
        <v>200</v>
      </c>
      <c r="D20" s="130" t="s">
        <v>169</v>
      </c>
      <c r="E20" s="47" t="s">
        <v>50</v>
      </c>
      <c r="F20" s="49" t="s">
        <v>201</v>
      </c>
    </row>
    <row r="21" spans="1:6" x14ac:dyDescent="0.2">
      <c r="A21" s="46" t="s">
        <v>52</v>
      </c>
      <c r="B21" s="47" t="s">
        <v>50</v>
      </c>
      <c r="C21" s="47" t="s">
        <v>202</v>
      </c>
      <c r="D21" s="130" t="s">
        <v>53</v>
      </c>
      <c r="E21" s="47" t="s">
        <v>50</v>
      </c>
      <c r="F21" s="49" t="s">
        <v>203</v>
      </c>
    </row>
    <row r="22" spans="1:6" x14ac:dyDescent="0.2">
      <c r="A22" s="46" t="s">
        <v>49</v>
      </c>
      <c r="B22" s="47" t="s">
        <v>50</v>
      </c>
      <c r="C22" s="47" t="s">
        <v>204</v>
      </c>
      <c r="D22" s="130" t="s">
        <v>53</v>
      </c>
      <c r="E22" s="47" t="s">
        <v>50</v>
      </c>
      <c r="F22" s="49" t="s">
        <v>205</v>
      </c>
    </row>
    <row r="23" spans="1:6" x14ac:dyDescent="0.2">
      <c r="A23" s="46" t="s">
        <v>49</v>
      </c>
      <c r="B23" s="47" t="s">
        <v>50</v>
      </c>
      <c r="C23" s="47" t="s">
        <v>206</v>
      </c>
      <c r="D23" s="130" t="s">
        <v>55</v>
      </c>
      <c r="E23" s="47" t="s">
        <v>50</v>
      </c>
      <c r="F23" s="49" t="s">
        <v>207</v>
      </c>
    </row>
    <row r="24" spans="1:6" ht="13.5" thickBot="1" x14ac:dyDescent="0.25">
      <c r="A24" s="125" t="s">
        <v>169</v>
      </c>
      <c r="B24" s="126" t="s">
        <v>50</v>
      </c>
      <c r="C24" s="126" t="s">
        <v>208</v>
      </c>
      <c r="D24" s="131" t="s">
        <v>55</v>
      </c>
      <c r="E24" s="126" t="s">
        <v>50</v>
      </c>
      <c r="F24" s="128" t="s">
        <v>209</v>
      </c>
    </row>
    <row r="25" spans="1:6" x14ac:dyDescent="0.2">
      <c r="A25" s="46" t="s">
        <v>58</v>
      </c>
      <c r="B25" s="47" t="s">
        <v>50</v>
      </c>
      <c r="C25" s="47" t="s">
        <v>210</v>
      </c>
      <c r="D25" s="130" t="s">
        <v>59</v>
      </c>
      <c r="E25" s="47" t="s">
        <v>50</v>
      </c>
      <c r="F25" s="49" t="s">
        <v>211</v>
      </c>
    </row>
    <row r="26" spans="1:6" x14ac:dyDescent="0.2">
      <c r="A26" s="46" t="s">
        <v>53</v>
      </c>
      <c r="B26" s="47" t="s">
        <v>50</v>
      </c>
      <c r="C26" s="47" t="s">
        <v>212</v>
      </c>
      <c r="D26" s="130" t="s">
        <v>176</v>
      </c>
      <c r="E26" s="47" t="s">
        <v>50</v>
      </c>
      <c r="F26" s="49" t="s">
        <v>213</v>
      </c>
    </row>
    <row r="27" spans="1:6" x14ac:dyDescent="0.2">
      <c r="A27" s="46" t="s">
        <v>53</v>
      </c>
      <c r="B27" s="47" t="s">
        <v>50</v>
      </c>
      <c r="C27" s="47" t="s">
        <v>214</v>
      </c>
      <c r="D27" s="130" t="s">
        <v>55</v>
      </c>
      <c r="E27" s="47" t="s">
        <v>50</v>
      </c>
      <c r="F27" s="49" t="s">
        <v>215</v>
      </c>
    </row>
    <row r="28" spans="1:6" x14ac:dyDescent="0.2">
      <c r="A28" s="46" t="s">
        <v>57</v>
      </c>
      <c r="B28" s="47" t="s">
        <v>50</v>
      </c>
      <c r="C28" s="47" t="s">
        <v>216</v>
      </c>
      <c r="D28" s="130" t="s">
        <v>53</v>
      </c>
      <c r="E28" s="47" t="s">
        <v>50</v>
      </c>
      <c r="F28" s="49" t="s">
        <v>217</v>
      </c>
    </row>
    <row r="29" spans="1:6" x14ac:dyDescent="0.2">
      <c r="A29" s="46" t="s">
        <v>169</v>
      </c>
      <c r="B29" s="47" t="s">
        <v>50</v>
      </c>
      <c r="C29" s="47" t="s">
        <v>218</v>
      </c>
      <c r="D29" s="130" t="s">
        <v>51</v>
      </c>
      <c r="E29" s="47" t="s">
        <v>50</v>
      </c>
      <c r="F29" s="49" t="s">
        <v>123</v>
      </c>
    </row>
    <row r="30" spans="1:6" ht="13.5" thickBot="1" x14ac:dyDescent="0.25">
      <c r="A30" s="46" t="s">
        <v>53</v>
      </c>
      <c r="B30" s="47" t="s">
        <v>50</v>
      </c>
      <c r="C30" s="47" t="s">
        <v>130</v>
      </c>
      <c r="D30" s="130" t="s">
        <v>51</v>
      </c>
      <c r="E30" s="47" t="s">
        <v>50</v>
      </c>
      <c r="F30" s="49" t="s">
        <v>219</v>
      </c>
    </row>
    <row r="31" spans="1:6" ht="16.5" thickBot="1" x14ac:dyDescent="0.25">
      <c r="A31" s="639" t="s">
        <v>220</v>
      </c>
      <c r="B31" s="640"/>
      <c r="C31" s="640"/>
      <c r="D31" s="640"/>
      <c r="E31" s="640"/>
      <c r="F31" s="641"/>
    </row>
    <row r="32" spans="1:6" x14ac:dyDescent="0.2">
      <c r="A32" s="50" t="s">
        <v>58</v>
      </c>
      <c r="B32" s="51" t="s">
        <v>50</v>
      </c>
      <c r="C32" s="51" t="s">
        <v>221</v>
      </c>
      <c r="D32" s="52" t="s">
        <v>55</v>
      </c>
      <c r="E32" s="51" t="s">
        <v>50</v>
      </c>
      <c r="F32" s="53" t="s">
        <v>222</v>
      </c>
    </row>
    <row r="33" spans="1:6" x14ac:dyDescent="0.2">
      <c r="A33" s="46" t="s">
        <v>169</v>
      </c>
      <c r="B33" s="47" t="s">
        <v>50</v>
      </c>
      <c r="C33" s="47" t="s">
        <v>223</v>
      </c>
      <c r="D33" s="48" t="s">
        <v>51</v>
      </c>
      <c r="E33" s="47" t="s">
        <v>50</v>
      </c>
      <c r="F33" s="49" t="s">
        <v>224</v>
      </c>
    </row>
    <row r="34" spans="1:6" ht="13.5" thickBot="1" x14ac:dyDescent="0.25">
      <c r="A34" s="125" t="s">
        <v>58</v>
      </c>
      <c r="B34" s="126" t="s">
        <v>50</v>
      </c>
      <c r="C34" s="126" t="s">
        <v>225</v>
      </c>
      <c r="D34" s="127" t="s">
        <v>53</v>
      </c>
      <c r="E34" s="126" t="s">
        <v>50</v>
      </c>
      <c r="F34" s="128" t="s">
        <v>226</v>
      </c>
    </row>
    <row r="35" spans="1:6" x14ac:dyDescent="0.2">
      <c r="A35" s="46" t="s">
        <v>49</v>
      </c>
      <c r="B35" s="47" t="s">
        <v>50</v>
      </c>
      <c r="C35" s="47" t="s">
        <v>227</v>
      </c>
      <c r="D35" s="48" t="s">
        <v>51</v>
      </c>
      <c r="E35" s="47" t="s">
        <v>50</v>
      </c>
      <c r="F35" s="49" t="s">
        <v>228</v>
      </c>
    </row>
    <row r="36" spans="1:6" x14ac:dyDescent="0.2">
      <c r="A36" s="46" t="s">
        <v>57</v>
      </c>
      <c r="B36" s="47" t="s">
        <v>50</v>
      </c>
      <c r="C36" s="47" t="s">
        <v>229</v>
      </c>
      <c r="D36" s="48" t="s">
        <v>59</v>
      </c>
      <c r="E36" s="47" t="s">
        <v>50</v>
      </c>
      <c r="F36" s="49" t="s">
        <v>230</v>
      </c>
    </row>
    <row r="37" spans="1:6" x14ac:dyDescent="0.2">
      <c r="A37" s="46" t="s">
        <v>53</v>
      </c>
      <c r="B37" s="47" t="s">
        <v>50</v>
      </c>
      <c r="C37" s="47" t="s">
        <v>231</v>
      </c>
      <c r="D37" s="48" t="s">
        <v>176</v>
      </c>
      <c r="E37" s="47" t="s">
        <v>50</v>
      </c>
      <c r="F37" s="49" t="s">
        <v>202</v>
      </c>
    </row>
    <row r="38" spans="1:6" x14ac:dyDescent="0.2">
      <c r="A38" s="46" t="s">
        <v>49</v>
      </c>
      <c r="B38" s="47" t="s">
        <v>50</v>
      </c>
      <c r="C38" s="47" t="s">
        <v>232</v>
      </c>
      <c r="D38" s="48" t="s">
        <v>60</v>
      </c>
      <c r="E38" s="47" t="s">
        <v>50</v>
      </c>
      <c r="F38" s="49" t="s">
        <v>188</v>
      </c>
    </row>
    <row r="39" spans="1:6" x14ac:dyDescent="0.2">
      <c r="A39" s="46" t="s">
        <v>59</v>
      </c>
      <c r="B39" s="47" t="s">
        <v>50</v>
      </c>
      <c r="C39" s="47" t="s">
        <v>233</v>
      </c>
      <c r="D39" s="48" t="s">
        <v>55</v>
      </c>
      <c r="E39" s="47" t="s">
        <v>50</v>
      </c>
      <c r="F39" s="49" t="s">
        <v>234</v>
      </c>
    </row>
    <row r="40" spans="1:6" x14ac:dyDescent="0.2">
      <c r="A40" s="46" t="s">
        <v>176</v>
      </c>
      <c r="B40" s="47" t="s">
        <v>50</v>
      </c>
      <c r="C40" s="47" t="s">
        <v>235</v>
      </c>
      <c r="D40" s="48" t="s">
        <v>61</v>
      </c>
      <c r="E40" s="47" t="s">
        <v>50</v>
      </c>
      <c r="F40" s="49" t="s">
        <v>236</v>
      </c>
    </row>
    <row r="41" spans="1:6" ht="13.5" thickBot="1" x14ac:dyDescent="0.25">
      <c r="A41" s="46" t="s">
        <v>56</v>
      </c>
      <c r="B41" s="47" t="s">
        <v>50</v>
      </c>
      <c r="C41" s="47" t="s">
        <v>237</v>
      </c>
      <c r="D41" s="48" t="s">
        <v>58</v>
      </c>
      <c r="E41" s="47" t="s">
        <v>50</v>
      </c>
      <c r="F41" s="49" t="s">
        <v>238</v>
      </c>
    </row>
    <row r="42" spans="1:6" ht="16.5" thickBot="1" x14ac:dyDescent="0.25">
      <c r="A42" s="639" t="s">
        <v>239</v>
      </c>
      <c r="B42" s="640"/>
      <c r="C42" s="640"/>
      <c r="D42" s="640"/>
      <c r="E42" s="640"/>
      <c r="F42" s="641"/>
    </row>
    <row r="43" spans="1:6" ht="16.5" thickBot="1" x14ac:dyDescent="0.25">
      <c r="A43" s="639" t="s">
        <v>251</v>
      </c>
      <c r="B43" s="640"/>
      <c r="C43" s="640"/>
      <c r="D43" s="640"/>
      <c r="E43" s="640"/>
      <c r="F43" s="641"/>
    </row>
    <row r="44" spans="1:6" ht="13.5" thickBot="1" x14ac:dyDescent="0.25">
      <c r="A44" s="50" t="s">
        <v>49</v>
      </c>
      <c r="B44" s="51" t="s">
        <v>50</v>
      </c>
      <c r="C44" s="51" t="s">
        <v>252</v>
      </c>
      <c r="D44" s="52" t="s">
        <v>57</v>
      </c>
      <c r="E44" s="51" t="s">
        <v>50</v>
      </c>
      <c r="F44" s="53" t="s">
        <v>253</v>
      </c>
    </row>
    <row r="45" spans="1:6" ht="16.5" thickBot="1" x14ac:dyDescent="0.25">
      <c r="A45" s="639" t="s">
        <v>134</v>
      </c>
      <c r="B45" s="640"/>
      <c r="C45" s="640"/>
      <c r="D45" s="640"/>
      <c r="E45" s="640"/>
      <c r="F45" s="641"/>
    </row>
    <row r="46" spans="1:6" x14ac:dyDescent="0.2">
      <c r="A46" s="50" t="s">
        <v>60</v>
      </c>
      <c r="B46" s="51" t="s">
        <v>50</v>
      </c>
      <c r="C46" s="51" t="s">
        <v>256</v>
      </c>
      <c r="D46" s="52" t="s">
        <v>55</v>
      </c>
      <c r="E46" s="51" t="s">
        <v>50</v>
      </c>
      <c r="F46" s="53" t="s">
        <v>257</v>
      </c>
    </row>
    <row r="47" spans="1:6" ht="13.5" thickBot="1" x14ac:dyDescent="0.25">
      <c r="A47" s="46" t="s">
        <v>59</v>
      </c>
      <c r="B47" s="47" t="s">
        <v>50</v>
      </c>
      <c r="C47" s="47" t="s">
        <v>258</v>
      </c>
      <c r="D47" s="48" t="s">
        <v>60</v>
      </c>
      <c r="E47" s="47" t="s">
        <v>50</v>
      </c>
      <c r="F47" s="49" t="s">
        <v>259</v>
      </c>
    </row>
    <row r="48" spans="1:6" ht="16.5" thickBot="1" x14ac:dyDescent="0.25">
      <c r="A48" s="639" t="s">
        <v>260</v>
      </c>
      <c r="B48" s="640"/>
      <c r="C48" s="640"/>
      <c r="D48" s="640"/>
      <c r="E48" s="640"/>
      <c r="F48" s="641"/>
    </row>
    <row r="49" spans="1:7" x14ac:dyDescent="0.2">
      <c r="A49" s="50" t="s">
        <v>54</v>
      </c>
      <c r="B49" s="51" t="s">
        <v>50</v>
      </c>
      <c r="C49" s="51" t="s">
        <v>261</v>
      </c>
      <c r="D49" s="52" t="s">
        <v>55</v>
      </c>
      <c r="E49" s="51" t="s">
        <v>50</v>
      </c>
      <c r="F49" s="53" t="s">
        <v>262</v>
      </c>
    </row>
    <row r="50" spans="1:7" x14ac:dyDescent="0.2">
      <c r="A50" s="46" t="s">
        <v>49</v>
      </c>
      <c r="B50" s="47" t="s">
        <v>50</v>
      </c>
      <c r="C50" s="47" t="s">
        <v>263</v>
      </c>
      <c r="D50" s="48" t="s">
        <v>173</v>
      </c>
      <c r="E50" s="47" t="s">
        <v>50</v>
      </c>
      <c r="F50" s="49" t="s">
        <v>264</v>
      </c>
    </row>
    <row r="51" spans="1:7" x14ac:dyDescent="0.2">
      <c r="A51" s="46" t="s">
        <v>173</v>
      </c>
      <c r="B51" s="47" t="s">
        <v>50</v>
      </c>
      <c r="C51" s="47" t="s">
        <v>265</v>
      </c>
      <c r="D51" s="48" t="s">
        <v>53</v>
      </c>
      <c r="E51" s="47" t="s">
        <v>50</v>
      </c>
      <c r="F51" s="49" t="s">
        <v>266</v>
      </c>
    </row>
    <row r="52" spans="1:7" x14ac:dyDescent="0.2">
      <c r="A52" s="46" t="s">
        <v>173</v>
      </c>
      <c r="B52" s="47" t="s">
        <v>50</v>
      </c>
      <c r="C52" s="47" t="s">
        <v>267</v>
      </c>
      <c r="D52" s="48" t="s">
        <v>60</v>
      </c>
      <c r="E52" s="47" t="s">
        <v>50</v>
      </c>
      <c r="F52" s="49" t="s">
        <v>268</v>
      </c>
    </row>
    <row r="53" spans="1:7" ht="25.5" x14ac:dyDescent="0.2">
      <c r="A53" s="46" t="s">
        <v>49</v>
      </c>
      <c r="B53" s="47" t="s">
        <v>50</v>
      </c>
      <c r="C53" s="47" t="s">
        <v>269</v>
      </c>
      <c r="D53" s="48" t="s">
        <v>53</v>
      </c>
      <c r="E53" s="47" t="s">
        <v>50</v>
      </c>
      <c r="F53" s="49" t="s">
        <v>270</v>
      </c>
      <c r="G53" s="41" t="s">
        <v>273</v>
      </c>
    </row>
    <row r="54" spans="1:7" x14ac:dyDescent="0.2">
      <c r="A54" s="46" t="s">
        <v>173</v>
      </c>
      <c r="B54" s="47" t="s">
        <v>50</v>
      </c>
      <c r="C54" s="47" t="s">
        <v>271</v>
      </c>
      <c r="D54" s="48" t="s">
        <v>61</v>
      </c>
      <c r="E54" s="47" t="s">
        <v>50</v>
      </c>
      <c r="F54" s="49" t="s">
        <v>272</v>
      </c>
    </row>
    <row r="55" spans="1:7" x14ac:dyDescent="0.2">
      <c r="A55" s="46" t="s">
        <v>173</v>
      </c>
      <c r="B55" s="47" t="s">
        <v>50</v>
      </c>
      <c r="C55" s="47" t="s">
        <v>274</v>
      </c>
      <c r="D55" s="48" t="s">
        <v>53</v>
      </c>
      <c r="E55" s="47" t="s">
        <v>50</v>
      </c>
      <c r="F55" s="49" t="s">
        <v>275</v>
      </c>
      <c r="G55" s="133" t="s">
        <v>282</v>
      </c>
    </row>
    <row r="56" spans="1:7" x14ac:dyDescent="0.2">
      <c r="A56" s="46" t="s">
        <v>173</v>
      </c>
      <c r="B56" s="47" t="s">
        <v>50</v>
      </c>
      <c r="C56" s="47" t="s">
        <v>276</v>
      </c>
      <c r="D56" s="48" t="s">
        <v>60</v>
      </c>
      <c r="E56" s="47" t="s">
        <v>50</v>
      </c>
      <c r="F56" s="49" t="s">
        <v>277</v>
      </c>
    </row>
    <row r="57" spans="1:7" ht="13.5" thickBot="1" x14ac:dyDescent="0.25">
      <c r="A57" s="46" t="s">
        <v>49</v>
      </c>
      <c r="B57" s="47" t="s">
        <v>50</v>
      </c>
      <c r="C57" s="47" t="s">
        <v>278</v>
      </c>
      <c r="D57" s="48" t="s">
        <v>279</v>
      </c>
      <c r="E57" s="47" t="s">
        <v>50</v>
      </c>
      <c r="F57" s="49" t="s">
        <v>280</v>
      </c>
      <c r="G57" s="133" t="s">
        <v>281</v>
      </c>
    </row>
    <row r="58" spans="1:7" ht="16.5" thickBot="1" x14ac:dyDescent="0.25">
      <c r="A58" s="639" t="s">
        <v>1007</v>
      </c>
      <c r="B58" s="640"/>
      <c r="C58" s="640"/>
      <c r="D58" s="640"/>
      <c r="E58" s="640"/>
      <c r="F58" s="641"/>
    </row>
    <row r="59" spans="1:7" x14ac:dyDescent="0.2">
      <c r="A59" s="50" t="s">
        <v>176</v>
      </c>
      <c r="B59" s="51" t="s">
        <v>50</v>
      </c>
      <c r="C59" s="51" t="s">
        <v>1038</v>
      </c>
      <c r="D59" s="52" t="s">
        <v>279</v>
      </c>
      <c r="E59" s="51" t="s">
        <v>50</v>
      </c>
      <c r="F59" s="53" t="s">
        <v>1039</v>
      </c>
      <c r="G59" s="133" t="s">
        <v>1068</v>
      </c>
    </row>
    <row r="60" spans="1:7" x14ac:dyDescent="0.2">
      <c r="A60" s="46" t="s">
        <v>173</v>
      </c>
      <c r="B60" s="47" t="s">
        <v>50</v>
      </c>
      <c r="C60" s="47" t="s">
        <v>1040</v>
      </c>
      <c r="D60" s="48" t="s">
        <v>60</v>
      </c>
      <c r="E60" s="47" t="s">
        <v>50</v>
      </c>
      <c r="F60" s="49" t="s">
        <v>1041</v>
      </c>
      <c r="G60" s="133" t="s">
        <v>1065</v>
      </c>
    </row>
    <row r="61" spans="1:7" x14ac:dyDescent="0.2">
      <c r="A61" s="46" t="s">
        <v>58</v>
      </c>
      <c r="B61" s="47" t="s">
        <v>50</v>
      </c>
      <c r="C61" s="47" t="s">
        <v>1042</v>
      </c>
      <c r="D61" s="48" t="s">
        <v>169</v>
      </c>
      <c r="E61" s="47" t="s">
        <v>50</v>
      </c>
      <c r="F61" s="49" t="s">
        <v>1043</v>
      </c>
    </row>
    <row r="62" spans="1:7" x14ac:dyDescent="0.2">
      <c r="A62" s="46" t="s">
        <v>54</v>
      </c>
      <c r="B62" s="47" t="s">
        <v>50</v>
      </c>
      <c r="C62" s="47" t="s">
        <v>1044</v>
      </c>
      <c r="D62" s="48" t="s">
        <v>59</v>
      </c>
      <c r="E62" s="47" t="s">
        <v>50</v>
      </c>
      <c r="F62" s="49" t="s">
        <v>1045</v>
      </c>
    </row>
    <row r="63" spans="1:7" x14ac:dyDescent="0.2">
      <c r="A63" s="46" t="s">
        <v>58</v>
      </c>
      <c r="B63" s="47" t="s">
        <v>50</v>
      </c>
      <c r="C63" s="47" t="s">
        <v>1046</v>
      </c>
      <c r="D63" s="48" t="s">
        <v>176</v>
      </c>
      <c r="E63" s="47" t="s">
        <v>50</v>
      </c>
      <c r="F63" s="49" t="s">
        <v>1047</v>
      </c>
      <c r="G63" s="133" t="s">
        <v>1064</v>
      </c>
    </row>
    <row r="64" spans="1:7" x14ac:dyDescent="0.2">
      <c r="A64" s="46" t="s">
        <v>57</v>
      </c>
      <c r="B64" s="47" t="s">
        <v>50</v>
      </c>
      <c r="C64" s="47" t="s">
        <v>1048</v>
      </c>
      <c r="D64" s="48" t="s">
        <v>53</v>
      </c>
      <c r="E64" s="47" t="s">
        <v>50</v>
      </c>
      <c r="F64" s="49" t="s">
        <v>1049</v>
      </c>
    </row>
    <row r="65" spans="1:7" x14ac:dyDescent="0.2">
      <c r="A65" s="46" t="s">
        <v>58</v>
      </c>
      <c r="B65" s="47" t="s">
        <v>50</v>
      </c>
      <c r="C65" s="47" t="s">
        <v>1050</v>
      </c>
      <c r="D65" s="48" t="s">
        <v>51</v>
      </c>
      <c r="E65" s="47" t="s">
        <v>50</v>
      </c>
      <c r="F65" s="49" t="s">
        <v>1051</v>
      </c>
    </row>
    <row r="66" spans="1:7" x14ac:dyDescent="0.2">
      <c r="A66" s="46" t="s">
        <v>49</v>
      </c>
      <c r="B66" s="47" t="s">
        <v>50</v>
      </c>
      <c r="C66" s="47" t="s">
        <v>1052</v>
      </c>
      <c r="D66" s="48" t="s">
        <v>55</v>
      </c>
      <c r="E66" s="47" t="s">
        <v>50</v>
      </c>
      <c r="F66" s="49" t="s">
        <v>1053</v>
      </c>
    </row>
    <row r="67" spans="1:7" x14ac:dyDescent="0.2">
      <c r="A67" s="46" t="s">
        <v>59</v>
      </c>
      <c r="B67" s="47" t="s">
        <v>50</v>
      </c>
      <c r="C67" s="47" t="s">
        <v>1054</v>
      </c>
      <c r="D67" s="48" t="s">
        <v>60</v>
      </c>
      <c r="E67" s="47" t="s">
        <v>50</v>
      </c>
      <c r="F67" s="49" t="s">
        <v>1055</v>
      </c>
      <c r="G67" s="133" t="s">
        <v>1066</v>
      </c>
    </row>
    <row r="68" spans="1:7" x14ac:dyDescent="0.2">
      <c r="A68" s="46" t="s">
        <v>57</v>
      </c>
      <c r="B68" s="47" t="s">
        <v>50</v>
      </c>
      <c r="C68" s="47" t="s">
        <v>1056</v>
      </c>
      <c r="D68" s="48" t="s">
        <v>60</v>
      </c>
      <c r="E68" s="47" t="s">
        <v>50</v>
      </c>
      <c r="F68" s="49" t="s">
        <v>1057</v>
      </c>
    </row>
    <row r="69" spans="1:7" x14ac:dyDescent="0.2">
      <c r="A69" s="46" t="s">
        <v>58</v>
      </c>
      <c r="B69" s="47" t="s">
        <v>50</v>
      </c>
      <c r="C69" s="47" t="s">
        <v>1058</v>
      </c>
      <c r="D69" s="48" t="s">
        <v>55</v>
      </c>
      <c r="E69" s="47" t="s">
        <v>50</v>
      </c>
      <c r="F69" s="49" t="s">
        <v>1059</v>
      </c>
      <c r="G69" s="133" t="s">
        <v>1067</v>
      </c>
    </row>
    <row r="70" spans="1:7" x14ac:dyDescent="0.2">
      <c r="A70" s="46" t="s">
        <v>279</v>
      </c>
      <c r="B70" s="47" t="s">
        <v>50</v>
      </c>
      <c r="C70" s="47" t="s">
        <v>1060</v>
      </c>
      <c r="D70" s="48" t="s">
        <v>60</v>
      </c>
      <c r="E70" s="47" t="s">
        <v>50</v>
      </c>
      <c r="F70" s="49" t="s">
        <v>1061</v>
      </c>
    </row>
    <row r="71" spans="1:7" ht="13.5" thickBot="1" x14ac:dyDescent="0.25">
      <c r="A71" s="46" t="s">
        <v>176</v>
      </c>
      <c r="B71" s="47" t="s">
        <v>50</v>
      </c>
      <c r="C71" s="47" t="s">
        <v>1062</v>
      </c>
      <c r="D71" s="48" t="s">
        <v>55</v>
      </c>
      <c r="E71" s="47" t="s">
        <v>50</v>
      </c>
      <c r="F71" s="49" t="s">
        <v>1063</v>
      </c>
    </row>
    <row r="72" spans="1:7" ht="16.5" thickBot="1" x14ac:dyDescent="0.25">
      <c r="A72" s="639" t="s">
        <v>1982</v>
      </c>
      <c r="B72" s="640"/>
      <c r="C72" s="640"/>
      <c r="D72" s="640"/>
      <c r="E72" s="640"/>
      <c r="F72" s="641"/>
    </row>
  </sheetData>
  <mergeCells count="9">
    <mergeCell ref="A72:F72"/>
    <mergeCell ref="A58:F58"/>
    <mergeCell ref="A1:F1"/>
    <mergeCell ref="A2:F2"/>
    <mergeCell ref="A48:F48"/>
    <mergeCell ref="A45:F45"/>
    <mergeCell ref="A43:F43"/>
    <mergeCell ref="A42:F42"/>
    <mergeCell ref="A31:F31"/>
  </mergeCells>
  <phoneticPr fontId="0" type="noConversion"/>
  <printOptions horizontalCentered="1" verticalCentered="1"/>
  <pageMargins left="0" right="0" top="0" bottom="0" header="0" footer="0"/>
  <pageSetup scale="84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3AFA3-DD96-417C-8119-E1E60B2559E3}">
  <sheetPr>
    <pageSetUpPr fitToPage="1"/>
  </sheetPr>
  <dimension ref="A1:AF69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7.570312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customWidth="1"/>
    <col min="7" max="7" width="4" style="1" customWidth="1"/>
    <col min="8" max="8" width="3.28515625" style="1" customWidth="1"/>
    <col min="9" max="9" width="5.5703125" style="1" customWidth="1"/>
    <col min="10" max="10" width="7.5703125" style="1" customWidth="1"/>
    <col min="11" max="11" width="5" style="1" customWidth="1"/>
    <col min="12" max="13" width="4.7109375" style="1" customWidth="1"/>
    <col min="14" max="14" width="4.28515625" style="1" bestFit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bestFit="1" customWidth="1"/>
    <col min="25" max="16384" width="8.85546875" style="1"/>
  </cols>
  <sheetData>
    <row r="1" spans="1:32" ht="30" x14ac:dyDescent="0.4">
      <c r="A1" s="659" t="s">
        <v>1992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customFormat="1" ht="13.5" thickBot="1" x14ac:dyDescent="0.25">
      <c r="A4" s="311" t="s">
        <v>879</v>
      </c>
      <c r="B4" s="56" t="s">
        <v>1991</v>
      </c>
      <c r="C4" s="57"/>
      <c r="D4" s="57"/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s="139" customFormat="1" x14ac:dyDescent="0.2">
      <c r="A6" s="199" t="s">
        <v>352</v>
      </c>
      <c r="B6" s="200">
        <v>41</v>
      </c>
      <c r="C6" s="199">
        <v>125</v>
      </c>
      <c r="D6" s="201">
        <v>21</v>
      </c>
      <c r="E6" s="201">
        <v>45</v>
      </c>
      <c r="F6" s="202">
        <v>18</v>
      </c>
      <c r="G6" s="199">
        <v>16</v>
      </c>
      <c r="H6" s="201">
        <v>1</v>
      </c>
      <c r="I6" s="202">
        <v>7</v>
      </c>
      <c r="J6" s="199">
        <v>2</v>
      </c>
      <c r="K6" s="202">
        <v>33</v>
      </c>
      <c r="L6" s="199">
        <v>5</v>
      </c>
      <c r="M6" s="202">
        <v>1</v>
      </c>
      <c r="N6" s="203">
        <v>4</v>
      </c>
      <c r="O6" s="202">
        <v>5</v>
      </c>
      <c r="P6" s="204">
        <v>0.36</v>
      </c>
      <c r="Q6" s="205">
        <v>0.39389999999999997</v>
      </c>
      <c r="R6" s="206">
        <v>0.67200000000000004</v>
      </c>
      <c r="S6" s="205">
        <v>1.0659000000000001</v>
      </c>
      <c r="T6" s="200">
        <v>132</v>
      </c>
      <c r="U6" s="207">
        <v>0.83330000000000004</v>
      </c>
      <c r="V6" s="208">
        <v>1.52E-2</v>
      </c>
      <c r="W6" s="209">
        <v>0.25</v>
      </c>
      <c r="X6" s="210">
        <v>3</v>
      </c>
      <c r="AE6" s="140"/>
      <c r="AF6" s="140"/>
    </row>
    <row r="7" spans="1:32" s="139" customFormat="1" x14ac:dyDescent="0.2">
      <c r="A7" s="211" t="s">
        <v>293</v>
      </c>
      <c r="B7" s="212">
        <v>161</v>
      </c>
      <c r="C7" s="211">
        <v>556</v>
      </c>
      <c r="D7" s="213">
        <v>127</v>
      </c>
      <c r="E7" s="213">
        <v>162</v>
      </c>
      <c r="F7" s="214">
        <v>120</v>
      </c>
      <c r="G7" s="211">
        <v>40</v>
      </c>
      <c r="H7" s="213">
        <v>1</v>
      </c>
      <c r="I7" s="666">
        <v>56</v>
      </c>
      <c r="J7" s="663">
        <v>112</v>
      </c>
      <c r="K7" s="214">
        <v>145</v>
      </c>
      <c r="L7" s="211">
        <v>40</v>
      </c>
      <c r="M7" s="214">
        <v>1</v>
      </c>
      <c r="N7" s="670">
        <v>22</v>
      </c>
      <c r="O7" s="214">
        <v>6</v>
      </c>
      <c r="P7" s="216">
        <v>0.29139999999999999</v>
      </c>
      <c r="Q7" s="672">
        <v>0.41539999999999999</v>
      </c>
      <c r="R7" s="673">
        <v>0.66910000000000003</v>
      </c>
      <c r="S7" s="672">
        <v>1.0845</v>
      </c>
      <c r="T7" s="212">
        <v>674</v>
      </c>
      <c r="U7" s="219">
        <v>0.97560000000000002</v>
      </c>
      <c r="V7" s="683">
        <v>0.16619999999999999</v>
      </c>
      <c r="W7" s="221">
        <v>0.21510000000000001</v>
      </c>
      <c r="X7" s="212">
        <v>3</v>
      </c>
      <c r="AD7" s="224"/>
      <c r="AE7" s="140"/>
      <c r="AF7" s="140"/>
    </row>
    <row r="8" spans="1:32" s="139" customFormat="1" x14ac:dyDescent="0.2">
      <c r="A8" s="211" t="s">
        <v>881</v>
      </c>
      <c r="B8" s="212">
        <v>57</v>
      </c>
      <c r="C8" s="211">
        <v>90</v>
      </c>
      <c r="D8" s="213">
        <v>17</v>
      </c>
      <c r="E8" s="213">
        <v>26</v>
      </c>
      <c r="F8" s="214">
        <v>6</v>
      </c>
      <c r="G8" s="211">
        <v>7</v>
      </c>
      <c r="H8" s="213">
        <v>1</v>
      </c>
      <c r="I8" s="214">
        <v>2</v>
      </c>
      <c r="J8" s="211">
        <v>8</v>
      </c>
      <c r="K8" s="214">
        <v>22</v>
      </c>
      <c r="L8" s="211">
        <v>3</v>
      </c>
      <c r="M8" s="214">
        <v>1</v>
      </c>
      <c r="N8" s="215">
        <v>1</v>
      </c>
      <c r="O8" s="214">
        <v>1</v>
      </c>
      <c r="P8" s="216">
        <v>0.28889999999999999</v>
      </c>
      <c r="Q8" s="217">
        <v>0.35349999999999998</v>
      </c>
      <c r="R8" s="218">
        <v>0.4556</v>
      </c>
      <c r="S8" s="217">
        <v>0.80910000000000004</v>
      </c>
      <c r="T8" s="212">
        <v>99</v>
      </c>
      <c r="U8" s="219">
        <v>0.75</v>
      </c>
      <c r="V8" s="220">
        <v>8.0799999999999997E-2</v>
      </c>
      <c r="W8" s="221">
        <v>0.22220000000000001</v>
      </c>
      <c r="X8" s="212">
        <v>208</v>
      </c>
      <c r="AA8" s="140"/>
      <c r="AB8" s="140"/>
      <c r="AC8" s="140"/>
      <c r="AD8" s="140"/>
    </row>
    <row r="9" spans="1:32" s="139" customFormat="1" x14ac:dyDescent="0.2">
      <c r="A9" s="211" t="s">
        <v>303</v>
      </c>
      <c r="B9" s="212">
        <v>157</v>
      </c>
      <c r="C9" s="211">
        <v>552</v>
      </c>
      <c r="D9" s="213">
        <v>111</v>
      </c>
      <c r="E9" s="213">
        <v>157</v>
      </c>
      <c r="F9" s="214">
        <v>116</v>
      </c>
      <c r="G9" s="211">
        <v>38</v>
      </c>
      <c r="H9" s="213">
        <v>0</v>
      </c>
      <c r="I9" s="214">
        <v>46</v>
      </c>
      <c r="J9" s="211">
        <v>47</v>
      </c>
      <c r="K9" s="214">
        <v>97</v>
      </c>
      <c r="L9" s="211">
        <v>9</v>
      </c>
      <c r="M9" s="214">
        <v>0</v>
      </c>
      <c r="N9" s="215">
        <v>14</v>
      </c>
      <c r="O9" s="214">
        <v>19</v>
      </c>
      <c r="P9" s="216">
        <v>0.28439999999999999</v>
      </c>
      <c r="Q9" s="217">
        <v>0.36080000000000001</v>
      </c>
      <c r="R9" s="218">
        <v>0.60329999999999995</v>
      </c>
      <c r="S9" s="217">
        <v>0.96409999999999996</v>
      </c>
      <c r="T9" s="212">
        <v>618</v>
      </c>
      <c r="U9" s="219">
        <v>1</v>
      </c>
      <c r="V9" s="220">
        <v>7.6100000000000001E-2</v>
      </c>
      <c r="W9" s="221">
        <v>0.157</v>
      </c>
      <c r="X9" s="212">
        <v>0</v>
      </c>
    </row>
    <row r="10" spans="1:32" s="140" customFormat="1" x14ac:dyDescent="0.2">
      <c r="A10" s="211" t="s">
        <v>883</v>
      </c>
      <c r="B10" s="212">
        <v>128</v>
      </c>
      <c r="C10" s="211">
        <v>318</v>
      </c>
      <c r="D10" s="213">
        <v>40</v>
      </c>
      <c r="E10" s="213">
        <v>88</v>
      </c>
      <c r="F10" s="214">
        <v>60</v>
      </c>
      <c r="G10" s="211">
        <v>28</v>
      </c>
      <c r="H10" s="213">
        <v>2</v>
      </c>
      <c r="I10" s="214">
        <v>13</v>
      </c>
      <c r="J10" s="211">
        <v>34</v>
      </c>
      <c r="K10" s="214">
        <v>60</v>
      </c>
      <c r="L10" s="211">
        <v>1</v>
      </c>
      <c r="M10" s="214">
        <v>4</v>
      </c>
      <c r="N10" s="215">
        <v>4</v>
      </c>
      <c r="O10" s="214">
        <v>3</v>
      </c>
      <c r="P10" s="216">
        <v>0.2767</v>
      </c>
      <c r="Q10" s="217">
        <v>0.35210000000000002</v>
      </c>
      <c r="R10" s="218">
        <v>0.5</v>
      </c>
      <c r="S10" s="217">
        <v>0.85209999999999997</v>
      </c>
      <c r="T10" s="212">
        <v>355</v>
      </c>
      <c r="U10" s="219">
        <v>0.2</v>
      </c>
      <c r="V10" s="220">
        <v>9.5799999999999996E-2</v>
      </c>
      <c r="W10" s="221">
        <v>0.16900000000000001</v>
      </c>
      <c r="X10" s="212">
        <v>1</v>
      </c>
      <c r="Y10" s="139"/>
      <c r="Z10" s="139"/>
      <c r="AA10" s="139"/>
      <c r="AB10" s="139"/>
      <c r="AC10" s="139"/>
      <c r="AD10" s="224"/>
      <c r="AE10" s="139"/>
      <c r="AF10" s="139"/>
    </row>
    <row r="11" spans="1:32" s="140" customFormat="1" x14ac:dyDescent="0.2">
      <c r="A11" s="211" t="s">
        <v>887</v>
      </c>
      <c r="B11" s="212">
        <v>82</v>
      </c>
      <c r="C11" s="211">
        <v>171</v>
      </c>
      <c r="D11" s="213">
        <v>22</v>
      </c>
      <c r="E11" s="213">
        <v>46</v>
      </c>
      <c r="F11" s="214">
        <v>20</v>
      </c>
      <c r="G11" s="211">
        <v>9</v>
      </c>
      <c r="H11" s="213">
        <v>1</v>
      </c>
      <c r="I11" s="214">
        <v>5</v>
      </c>
      <c r="J11" s="211">
        <v>18</v>
      </c>
      <c r="K11" s="214">
        <v>64</v>
      </c>
      <c r="L11" s="211">
        <v>0</v>
      </c>
      <c r="M11" s="214">
        <v>0</v>
      </c>
      <c r="N11" s="215">
        <v>1</v>
      </c>
      <c r="O11" s="214">
        <v>2</v>
      </c>
      <c r="P11" s="216">
        <v>0.26900000000000002</v>
      </c>
      <c r="Q11" s="217">
        <v>0.34549999999999997</v>
      </c>
      <c r="R11" s="218">
        <v>0.42109999999999997</v>
      </c>
      <c r="S11" s="217">
        <v>0.76659999999999995</v>
      </c>
      <c r="T11" s="212">
        <v>191</v>
      </c>
      <c r="U11" s="219">
        <v>0</v>
      </c>
      <c r="V11" s="220">
        <v>9.4200000000000006E-2</v>
      </c>
      <c r="W11" s="221">
        <v>0.33510000000000001</v>
      </c>
      <c r="X11" s="212">
        <v>41</v>
      </c>
      <c r="Y11" s="139"/>
      <c r="Z11" s="139"/>
      <c r="AA11" s="139"/>
      <c r="AB11" s="139"/>
      <c r="AC11" s="139"/>
      <c r="AD11" s="139"/>
      <c r="AE11" s="139"/>
      <c r="AF11" s="139"/>
    </row>
    <row r="12" spans="1:32" s="139" customFormat="1" x14ac:dyDescent="0.2">
      <c r="A12" s="211" t="s">
        <v>882</v>
      </c>
      <c r="B12" s="212">
        <v>107</v>
      </c>
      <c r="C12" s="211">
        <v>235</v>
      </c>
      <c r="D12" s="213">
        <v>36</v>
      </c>
      <c r="E12" s="213">
        <v>63</v>
      </c>
      <c r="F12" s="214">
        <v>34</v>
      </c>
      <c r="G12" s="211">
        <v>19</v>
      </c>
      <c r="H12" s="213">
        <v>0</v>
      </c>
      <c r="I12" s="214">
        <v>12</v>
      </c>
      <c r="J12" s="211">
        <v>19</v>
      </c>
      <c r="K12" s="214">
        <v>71</v>
      </c>
      <c r="L12" s="211">
        <v>0</v>
      </c>
      <c r="M12" s="214">
        <v>1</v>
      </c>
      <c r="N12" s="215">
        <v>4</v>
      </c>
      <c r="O12" s="214">
        <v>9</v>
      </c>
      <c r="P12" s="216">
        <v>0.2681</v>
      </c>
      <c r="Q12" s="217">
        <v>0.34599999999999997</v>
      </c>
      <c r="R12" s="218">
        <v>0.50209999999999999</v>
      </c>
      <c r="S12" s="217">
        <v>0.84809999999999997</v>
      </c>
      <c r="T12" s="212">
        <v>263</v>
      </c>
      <c r="U12" s="219">
        <v>0</v>
      </c>
      <c r="V12" s="220">
        <v>7.22E-2</v>
      </c>
      <c r="W12" s="221">
        <v>0.27</v>
      </c>
      <c r="X12" s="212">
        <v>8</v>
      </c>
    </row>
    <row r="13" spans="1:32" s="140" customFormat="1" x14ac:dyDescent="0.2">
      <c r="A13" s="211" t="s">
        <v>890</v>
      </c>
      <c r="B13" s="212">
        <v>124</v>
      </c>
      <c r="C13" s="211">
        <v>302</v>
      </c>
      <c r="D13" s="213">
        <v>38</v>
      </c>
      <c r="E13" s="213">
        <v>78</v>
      </c>
      <c r="F13" s="214">
        <v>34</v>
      </c>
      <c r="G13" s="211">
        <v>22</v>
      </c>
      <c r="H13" s="213">
        <v>0</v>
      </c>
      <c r="I13" s="214">
        <v>7</v>
      </c>
      <c r="J13" s="211">
        <v>15</v>
      </c>
      <c r="K13" s="214">
        <v>44</v>
      </c>
      <c r="L13" s="211">
        <v>13</v>
      </c>
      <c r="M13" s="214">
        <v>3</v>
      </c>
      <c r="N13" s="215">
        <v>2</v>
      </c>
      <c r="O13" s="214">
        <v>1</v>
      </c>
      <c r="P13" s="216">
        <v>0.25829999999999997</v>
      </c>
      <c r="Q13" s="217">
        <v>0.29559999999999997</v>
      </c>
      <c r="R13" s="218">
        <v>0.4007</v>
      </c>
      <c r="S13" s="217">
        <v>0.69630000000000003</v>
      </c>
      <c r="T13" s="212">
        <v>318</v>
      </c>
      <c r="U13" s="219">
        <v>0.8125</v>
      </c>
      <c r="V13" s="220">
        <v>4.7199999999999999E-2</v>
      </c>
      <c r="W13" s="221">
        <v>0.1384</v>
      </c>
      <c r="X13" s="212">
        <v>5</v>
      </c>
      <c r="Y13" s="139"/>
      <c r="Z13" s="139"/>
      <c r="AA13" s="139"/>
      <c r="AB13" s="139"/>
      <c r="AC13" s="139"/>
      <c r="AD13" s="139"/>
      <c r="AE13" s="139"/>
      <c r="AF13" s="139"/>
    </row>
    <row r="14" spans="1:32" s="139" customFormat="1" x14ac:dyDescent="0.2">
      <c r="A14" s="211" t="s">
        <v>884</v>
      </c>
      <c r="B14" s="212">
        <v>69</v>
      </c>
      <c r="C14" s="211">
        <v>141</v>
      </c>
      <c r="D14" s="213">
        <v>22</v>
      </c>
      <c r="E14" s="213">
        <v>34</v>
      </c>
      <c r="F14" s="214">
        <v>18</v>
      </c>
      <c r="G14" s="211">
        <v>9</v>
      </c>
      <c r="H14" s="213">
        <v>0</v>
      </c>
      <c r="I14" s="214">
        <v>6</v>
      </c>
      <c r="J14" s="211">
        <v>13</v>
      </c>
      <c r="K14" s="214">
        <v>38</v>
      </c>
      <c r="L14" s="211">
        <v>0</v>
      </c>
      <c r="M14" s="214">
        <v>0</v>
      </c>
      <c r="N14" s="215">
        <v>2</v>
      </c>
      <c r="O14" s="214">
        <v>3</v>
      </c>
      <c r="P14" s="216">
        <v>0.24110000000000001</v>
      </c>
      <c r="Q14" s="217">
        <v>0.31850000000000001</v>
      </c>
      <c r="R14" s="218">
        <v>0.43259999999999998</v>
      </c>
      <c r="S14" s="217">
        <v>0.75109999999999999</v>
      </c>
      <c r="T14" s="212">
        <v>157</v>
      </c>
      <c r="U14" s="219">
        <v>0</v>
      </c>
      <c r="V14" s="220">
        <v>8.2799999999999999E-2</v>
      </c>
      <c r="W14" s="221">
        <v>0.24199999999999999</v>
      </c>
      <c r="X14" s="212">
        <v>213</v>
      </c>
    </row>
    <row r="15" spans="1:32" s="140" customFormat="1" x14ac:dyDescent="0.2">
      <c r="A15" s="211" t="s">
        <v>880</v>
      </c>
      <c r="B15" s="212">
        <v>114</v>
      </c>
      <c r="C15" s="211">
        <v>204</v>
      </c>
      <c r="D15" s="213">
        <v>27</v>
      </c>
      <c r="E15" s="213">
        <v>49</v>
      </c>
      <c r="F15" s="214">
        <v>29</v>
      </c>
      <c r="G15" s="211">
        <v>10</v>
      </c>
      <c r="H15" s="213">
        <v>0</v>
      </c>
      <c r="I15" s="214">
        <v>4</v>
      </c>
      <c r="J15" s="211">
        <v>15</v>
      </c>
      <c r="K15" s="214">
        <v>30</v>
      </c>
      <c r="L15" s="211">
        <v>8</v>
      </c>
      <c r="M15" s="214">
        <v>5</v>
      </c>
      <c r="N15" s="215">
        <v>3</v>
      </c>
      <c r="O15" s="214">
        <v>1</v>
      </c>
      <c r="P15" s="216">
        <v>0.2402</v>
      </c>
      <c r="Q15" s="217">
        <v>0.29549999999999998</v>
      </c>
      <c r="R15" s="218">
        <v>0.34799999999999998</v>
      </c>
      <c r="S15" s="217">
        <v>0.64349999999999996</v>
      </c>
      <c r="T15" s="212">
        <v>220</v>
      </c>
      <c r="U15" s="219">
        <v>0.61539999999999995</v>
      </c>
      <c r="V15" s="220">
        <v>6.8199999999999997E-2</v>
      </c>
      <c r="W15" s="221">
        <v>0.13639999999999999</v>
      </c>
      <c r="X15" s="212">
        <v>446</v>
      </c>
      <c r="Y15" s="139"/>
      <c r="Z15" s="139"/>
      <c r="AA15" s="139"/>
      <c r="AB15" s="139"/>
      <c r="AC15" s="139"/>
      <c r="AD15" s="139"/>
      <c r="AE15" s="139"/>
      <c r="AF15" s="139"/>
    </row>
    <row r="16" spans="1:32" s="140" customFormat="1" x14ac:dyDescent="0.2">
      <c r="A16" s="211" t="s">
        <v>344</v>
      </c>
      <c r="B16" s="212">
        <v>154</v>
      </c>
      <c r="C16" s="211">
        <v>565</v>
      </c>
      <c r="D16" s="213">
        <v>99</v>
      </c>
      <c r="E16" s="213">
        <v>134</v>
      </c>
      <c r="F16" s="214">
        <v>74</v>
      </c>
      <c r="G16" s="211">
        <v>36</v>
      </c>
      <c r="H16" s="213">
        <v>1</v>
      </c>
      <c r="I16" s="214">
        <v>23</v>
      </c>
      <c r="J16" s="211">
        <v>74</v>
      </c>
      <c r="K16" s="214">
        <v>182</v>
      </c>
      <c r="L16" s="211">
        <v>12</v>
      </c>
      <c r="M16" s="214">
        <v>5</v>
      </c>
      <c r="N16" s="215">
        <v>8</v>
      </c>
      <c r="O16" s="214">
        <v>2</v>
      </c>
      <c r="P16" s="216">
        <v>0.23719999999999999</v>
      </c>
      <c r="Q16" s="217">
        <v>0.3276</v>
      </c>
      <c r="R16" s="218">
        <v>0.42649999999999999</v>
      </c>
      <c r="S16" s="217">
        <v>0.75419999999999998</v>
      </c>
      <c r="T16" s="212">
        <v>641</v>
      </c>
      <c r="U16" s="219">
        <v>0.70589999999999997</v>
      </c>
      <c r="V16" s="220">
        <v>0.1154</v>
      </c>
      <c r="W16" s="221">
        <v>0.28389999999999999</v>
      </c>
      <c r="X16" s="212">
        <v>4</v>
      </c>
      <c r="Y16" s="139"/>
      <c r="Z16" s="139"/>
    </row>
    <row r="17" spans="1:32" s="139" customFormat="1" x14ac:dyDescent="0.2">
      <c r="A17" s="211" t="s">
        <v>316</v>
      </c>
      <c r="B17" s="212">
        <v>156</v>
      </c>
      <c r="C17" s="211">
        <v>436</v>
      </c>
      <c r="D17" s="213">
        <v>81</v>
      </c>
      <c r="E17" s="213">
        <v>102</v>
      </c>
      <c r="F17" s="214">
        <v>62</v>
      </c>
      <c r="G17" s="211">
        <v>21</v>
      </c>
      <c r="H17" s="213">
        <v>13</v>
      </c>
      <c r="I17" s="214">
        <v>15</v>
      </c>
      <c r="J17" s="211">
        <v>60</v>
      </c>
      <c r="K17" s="214">
        <v>86</v>
      </c>
      <c r="L17" s="211">
        <v>36</v>
      </c>
      <c r="M17" s="214">
        <v>8</v>
      </c>
      <c r="N17" s="215">
        <v>9</v>
      </c>
      <c r="O17" s="214">
        <v>8</v>
      </c>
      <c r="P17" s="216">
        <v>0.2339</v>
      </c>
      <c r="Q17" s="217">
        <v>0.33729999999999999</v>
      </c>
      <c r="R17" s="218">
        <v>0.44500000000000001</v>
      </c>
      <c r="S17" s="217">
        <v>0.7823</v>
      </c>
      <c r="T17" s="212">
        <v>504</v>
      </c>
      <c r="U17" s="219">
        <v>0.81820000000000004</v>
      </c>
      <c r="V17" s="220">
        <v>0.11899999999999999</v>
      </c>
      <c r="W17" s="221">
        <v>0.1706</v>
      </c>
      <c r="X17" s="212">
        <v>153</v>
      </c>
      <c r="AE17" s="140"/>
      <c r="AF17" s="140"/>
    </row>
    <row r="18" spans="1:32" s="139" customFormat="1" x14ac:dyDescent="0.2">
      <c r="A18" s="211" t="s">
        <v>892</v>
      </c>
      <c r="B18" s="212">
        <v>119</v>
      </c>
      <c r="C18" s="211">
        <v>250</v>
      </c>
      <c r="D18" s="213">
        <v>36</v>
      </c>
      <c r="E18" s="213">
        <v>57</v>
      </c>
      <c r="F18" s="214">
        <v>52</v>
      </c>
      <c r="G18" s="211">
        <v>20</v>
      </c>
      <c r="H18" s="213">
        <v>1</v>
      </c>
      <c r="I18" s="214">
        <v>12</v>
      </c>
      <c r="J18" s="211">
        <v>24</v>
      </c>
      <c r="K18" s="214">
        <v>49</v>
      </c>
      <c r="L18" s="211">
        <v>0</v>
      </c>
      <c r="M18" s="214">
        <v>0</v>
      </c>
      <c r="N18" s="215">
        <v>4</v>
      </c>
      <c r="O18" s="214">
        <v>3</v>
      </c>
      <c r="P18" s="216">
        <v>0.22800000000000001</v>
      </c>
      <c r="Q18" s="217">
        <v>0.30320000000000003</v>
      </c>
      <c r="R18" s="218">
        <v>0.46</v>
      </c>
      <c r="S18" s="217">
        <v>0.76319999999999999</v>
      </c>
      <c r="T18" s="212">
        <v>277</v>
      </c>
      <c r="U18" s="219">
        <v>0</v>
      </c>
      <c r="V18" s="220">
        <v>8.6599999999999996E-2</v>
      </c>
      <c r="W18" s="221">
        <v>0.1769</v>
      </c>
      <c r="X18" s="212">
        <v>4</v>
      </c>
      <c r="AE18" s="140"/>
      <c r="AF18" s="140"/>
    </row>
    <row r="19" spans="1:32" s="139" customFormat="1" x14ac:dyDescent="0.2">
      <c r="A19" s="211" t="s">
        <v>885</v>
      </c>
      <c r="B19" s="212">
        <v>118</v>
      </c>
      <c r="C19" s="211">
        <v>249</v>
      </c>
      <c r="D19" s="213">
        <v>15</v>
      </c>
      <c r="E19" s="213">
        <v>54</v>
      </c>
      <c r="F19" s="214">
        <v>26</v>
      </c>
      <c r="G19" s="211">
        <v>14</v>
      </c>
      <c r="H19" s="213">
        <v>1</v>
      </c>
      <c r="I19" s="214">
        <v>2</v>
      </c>
      <c r="J19" s="211">
        <v>13</v>
      </c>
      <c r="K19" s="214">
        <v>74</v>
      </c>
      <c r="L19" s="211">
        <v>0</v>
      </c>
      <c r="M19" s="214">
        <v>3</v>
      </c>
      <c r="N19" s="215">
        <v>3</v>
      </c>
      <c r="O19" s="214">
        <v>8</v>
      </c>
      <c r="P19" s="216">
        <v>0.21690000000000001</v>
      </c>
      <c r="Q19" s="217">
        <v>0.27779999999999999</v>
      </c>
      <c r="R19" s="218">
        <v>0.30520000000000003</v>
      </c>
      <c r="S19" s="217">
        <v>0.58299999999999996</v>
      </c>
      <c r="T19" s="212">
        <v>270</v>
      </c>
      <c r="U19" s="219">
        <v>0</v>
      </c>
      <c r="V19" s="220">
        <v>4.8099999999999997E-2</v>
      </c>
      <c r="W19" s="221">
        <v>0.27410000000000001</v>
      </c>
      <c r="X19" s="212">
        <v>198</v>
      </c>
      <c r="AE19" s="140"/>
      <c r="AF19" s="140"/>
    </row>
    <row r="20" spans="1:32" s="139" customFormat="1" x14ac:dyDescent="0.2">
      <c r="A20" s="211" t="s">
        <v>888</v>
      </c>
      <c r="B20" s="212">
        <v>121</v>
      </c>
      <c r="C20" s="211">
        <v>275</v>
      </c>
      <c r="D20" s="213">
        <v>34</v>
      </c>
      <c r="E20" s="213">
        <v>59</v>
      </c>
      <c r="F20" s="214">
        <v>28</v>
      </c>
      <c r="G20" s="211">
        <v>13</v>
      </c>
      <c r="H20" s="213">
        <v>2</v>
      </c>
      <c r="I20" s="214">
        <v>5</v>
      </c>
      <c r="J20" s="211">
        <v>20</v>
      </c>
      <c r="K20" s="214">
        <v>63</v>
      </c>
      <c r="L20" s="211">
        <v>13</v>
      </c>
      <c r="M20" s="214">
        <v>0</v>
      </c>
      <c r="N20" s="215">
        <v>4</v>
      </c>
      <c r="O20" s="214">
        <v>2</v>
      </c>
      <c r="P20" s="216">
        <v>0.2145</v>
      </c>
      <c r="Q20" s="217">
        <v>0.2727</v>
      </c>
      <c r="R20" s="218">
        <v>0.33090000000000003</v>
      </c>
      <c r="S20" s="217">
        <v>0.60360000000000003</v>
      </c>
      <c r="T20" s="212">
        <v>297</v>
      </c>
      <c r="U20" s="219">
        <v>1</v>
      </c>
      <c r="V20" s="220">
        <v>6.7299999999999999E-2</v>
      </c>
      <c r="W20" s="221">
        <v>0.21210000000000001</v>
      </c>
      <c r="X20" s="212">
        <v>259</v>
      </c>
      <c r="AD20" s="224"/>
      <c r="AE20" s="140"/>
      <c r="AF20" s="140"/>
    </row>
    <row r="21" spans="1:32" s="140" customFormat="1" x14ac:dyDescent="0.2">
      <c r="A21" s="211" t="s">
        <v>889</v>
      </c>
      <c r="B21" s="212">
        <v>144</v>
      </c>
      <c r="C21" s="211">
        <v>355</v>
      </c>
      <c r="D21" s="213">
        <v>41</v>
      </c>
      <c r="E21" s="213">
        <v>76</v>
      </c>
      <c r="F21" s="214">
        <v>40</v>
      </c>
      <c r="G21" s="211">
        <v>13</v>
      </c>
      <c r="H21" s="213">
        <v>2</v>
      </c>
      <c r="I21" s="214">
        <v>15</v>
      </c>
      <c r="J21" s="211">
        <v>37</v>
      </c>
      <c r="K21" s="214">
        <v>135</v>
      </c>
      <c r="L21" s="211">
        <v>23</v>
      </c>
      <c r="M21" s="214">
        <v>2</v>
      </c>
      <c r="N21" s="215">
        <v>3</v>
      </c>
      <c r="O21" s="214">
        <v>1</v>
      </c>
      <c r="P21" s="216">
        <v>0.21410000000000001</v>
      </c>
      <c r="Q21" s="217">
        <v>0.29010000000000002</v>
      </c>
      <c r="R21" s="218">
        <v>0.38869999999999999</v>
      </c>
      <c r="S21" s="217">
        <v>0.67879999999999996</v>
      </c>
      <c r="T21" s="212">
        <v>393</v>
      </c>
      <c r="U21" s="219">
        <v>0.92</v>
      </c>
      <c r="V21" s="220">
        <v>9.4100000000000003E-2</v>
      </c>
      <c r="W21" s="221">
        <v>0.34350000000000003</v>
      </c>
      <c r="X21" s="212">
        <v>44</v>
      </c>
      <c r="Y21" s="139"/>
      <c r="Z21" s="139"/>
      <c r="AE21" s="139"/>
      <c r="AF21" s="139"/>
    </row>
    <row r="22" spans="1:32" s="140" customFormat="1" x14ac:dyDescent="0.2">
      <c r="A22" s="211" t="s">
        <v>891</v>
      </c>
      <c r="B22" s="212">
        <v>110</v>
      </c>
      <c r="C22" s="211">
        <v>281</v>
      </c>
      <c r="D22" s="213">
        <v>32</v>
      </c>
      <c r="E22" s="213">
        <v>60</v>
      </c>
      <c r="F22" s="214">
        <v>40</v>
      </c>
      <c r="G22" s="211">
        <v>11</v>
      </c>
      <c r="H22" s="213">
        <v>0</v>
      </c>
      <c r="I22" s="214">
        <v>8</v>
      </c>
      <c r="J22" s="211">
        <v>17</v>
      </c>
      <c r="K22" s="214">
        <v>60</v>
      </c>
      <c r="L22" s="211">
        <v>3</v>
      </c>
      <c r="M22" s="214">
        <v>0</v>
      </c>
      <c r="N22" s="215">
        <v>3</v>
      </c>
      <c r="O22" s="214">
        <v>4</v>
      </c>
      <c r="P22" s="216">
        <v>0.2135</v>
      </c>
      <c r="Q22" s="217">
        <v>0.26819999999999999</v>
      </c>
      <c r="R22" s="218">
        <v>0.33810000000000001</v>
      </c>
      <c r="S22" s="217">
        <v>0.60629999999999995</v>
      </c>
      <c r="T22" s="212">
        <v>302</v>
      </c>
      <c r="U22" s="219">
        <v>1</v>
      </c>
      <c r="V22" s="220">
        <v>5.6300000000000003E-2</v>
      </c>
      <c r="W22" s="221">
        <v>0.19869999999999999</v>
      </c>
      <c r="X22" s="212">
        <v>2</v>
      </c>
      <c r="Y22" s="139"/>
      <c r="Z22" s="139"/>
      <c r="AA22" s="139"/>
      <c r="AB22" s="139"/>
      <c r="AC22" s="139"/>
      <c r="AD22" s="224"/>
    </row>
    <row r="23" spans="1:32" s="140" customFormat="1" x14ac:dyDescent="0.2">
      <c r="A23" s="211" t="s">
        <v>886</v>
      </c>
      <c r="B23" s="212">
        <v>127</v>
      </c>
      <c r="C23" s="211">
        <v>235</v>
      </c>
      <c r="D23" s="213">
        <v>32</v>
      </c>
      <c r="E23" s="213">
        <v>49</v>
      </c>
      <c r="F23" s="214">
        <v>42</v>
      </c>
      <c r="G23" s="211">
        <v>13</v>
      </c>
      <c r="H23" s="213">
        <v>0</v>
      </c>
      <c r="I23" s="214">
        <v>17</v>
      </c>
      <c r="J23" s="211">
        <v>30</v>
      </c>
      <c r="K23" s="214">
        <v>74</v>
      </c>
      <c r="L23" s="211">
        <v>0</v>
      </c>
      <c r="M23" s="214">
        <v>0</v>
      </c>
      <c r="N23" s="215">
        <v>3</v>
      </c>
      <c r="O23" s="214">
        <v>12</v>
      </c>
      <c r="P23" s="216">
        <v>0.20849999999999999</v>
      </c>
      <c r="Q23" s="217">
        <v>0.32850000000000001</v>
      </c>
      <c r="R23" s="218">
        <v>0.48089999999999999</v>
      </c>
      <c r="S23" s="217">
        <v>0.80940000000000001</v>
      </c>
      <c r="T23" s="212">
        <v>277</v>
      </c>
      <c r="U23" s="219">
        <v>0</v>
      </c>
      <c r="V23" s="220">
        <v>0.10829999999999999</v>
      </c>
      <c r="W23" s="221">
        <v>0.2671</v>
      </c>
      <c r="X23" s="212">
        <v>2</v>
      </c>
      <c r="Y23" s="139"/>
      <c r="Z23" s="139"/>
      <c r="AA23" s="139"/>
      <c r="AB23" s="139"/>
      <c r="AC23" s="139"/>
      <c r="AD23" s="224"/>
      <c r="AE23" s="139"/>
      <c r="AF23" s="139"/>
    </row>
    <row r="24" spans="1:32" s="139" customFormat="1" x14ac:dyDescent="0.2">
      <c r="A24" s="211" t="s">
        <v>893</v>
      </c>
      <c r="B24" s="212">
        <v>91</v>
      </c>
      <c r="C24" s="211">
        <v>167</v>
      </c>
      <c r="D24" s="213">
        <v>21</v>
      </c>
      <c r="E24" s="213">
        <v>27</v>
      </c>
      <c r="F24" s="214">
        <v>14</v>
      </c>
      <c r="G24" s="211">
        <v>8</v>
      </c>
      <c r="H24" s="213">
        <v>1</v>
      </c>
      <c r="I24" s="214">
        <v>5</v>
      </c>
      <c r="J24" s="211">
        <v>14</v>
      </c>
      <c r="K24" s="214">
        <v>56</v>
      </c>
      <c r="L24" s="211">
        <v>2</v>
      </c>
      <c r="M24" s="214">
        <v>0</v>
      </c>
      <c r="N24" s="215">
        <v>0</v>
      </c>
      <c r="O24" s="214">
        <v>0</v>
      </c>
      <c r="P24" s="216">
        <v>0.16170000000000001</v>
      </c>
      <c r="Q24" s="217">
        <v>0.22650000000000001</v>
      </c>
      <c r="R24" s="218">
        <v>0.31140000000000001</v>
      </c>
      <c r="S24" s="217">
        <v>0.53790000000000004</v>
      </c>
      <c r="T24" s="212">
        <v>181</v>
      </c>
      <c r="U24" s="219">
        <v>1</v>
      </c>
      <c r="V24" s="220">
        <v>7.7299999999999994E-2</v>
      </c>
      <c r="W24" s="221">
        <v>0.30940000000000001</v>
      </c>
      <c r="X24" s="212">
        <v>230</v>
      </c>
    </row>
    <row r="25" spans="1:32" s="140" customFormat="1" x14ac:dyDescent="0.2">
      <c r="A25" s="211" t="s">
        <v>894</v>
      </c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>
        <v>401</v>
      </c>
      <c r="Y25" s="139"/>
      <c r="Z25" s="139"/>
      <c r="AA25" s="139"/>
      <c r="AB25" s="139"/>
      <c r="AC25" s="139"/>
      <c r="AD25" s="139"/>
      <c r="AE25" s="139"/>
      <c r="AF25" s="139"/>
    </row>
    <row r="26" spans="1:32" s="140" customFormat="1" x14ac:dyDescent="0.2">
      <c r="A26" s="211" t="s">
        <v>895</v>
      </c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>
        <v>113</v>
      </c>
      <c r="Y26" s="139"/>
      <c r="Z26"/>
      <c r="AA26"/>
      <c r="AB26"/>
      <c r="AC26"/>
      <c r="AD26"/>
      <c r="AE26"/>
      <c r="AF26"/>
    </row>
    <row r="27" spans="1:32" s="139" customFormat="1" ht="13.5" thickBot="1" x14ac:dyDescent="0.25">
      <c r="A27" s="223" t="s">
        <v>896</v>
      </c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>
        <v>145</v>
      </c>
      <c r="AD27" s="224"/>
      <c r="AE27" s="140"/>
      <c r="AF27" s="140"/>
    </row>
    <row r="28" spans="1:32" s="139" customFormat="1" ht="13.5" hidden="1" thickBot="1" x14ac:dyDescent="0.25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AD28" s="224"/>
      <c r="AE28" s="140"/>
      <c r="AF28" s="140"/>
    </row>
    <row r="29" spans="1:32" customFormat="1" ht="13.5" hidden="1" thickBot="1" x14ac:dyDescent="0.25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  <c r="Y29" s="139"/>
      <c r="Z29" s="139"/>
      <c r="AA29" s="139"/>
      <c r="AB29" s="139"/>
      <c r="AC29" s="139"/>
      <c r="AD29" s="139"/>
      <c r="AE29" s="139"/>
      <c r="AF29" s="139"/>
    </row>
    <row r="30" spans="1:32" ht="13.5" hidden="1" thickBot="1" x14ac:dyDescent="0.25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</row>
    <row r="31" spans="1:32" ht="13.5" hidden="1" thickBot="1" x14ac:dyDescent="0.25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  <c r="Y31" s="139"/>
    </row>
    <row r="32" spans="1:32" ht="13.15" hidden="1" customHeight="1" thickBot="1" x14ac:dyDescent="0.25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ht="13.15" hidden="1" customHeight="1" x14ac:dyDescent="0.2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ht="13.15" hidden="1" customHeight="1" x14ac:dyDescent="0.2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ht="13.9" hidden="1" customHeight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5507</v>
      </c>
      <c r="D36" s="250">
        <f t="shared" si="0"/>
        <v>852</v>
      </c>
      <c r="E36" s="250">
        <f t="shared" si="0"/>
        <v>1366</v>
      </c>
      <c r="F36" s="251">
        <f t="shared" si="0"/>
        <v>833</v>
      </c>
      <c r="G36" s="249">
        <f t="shared" si="0"/>
        <v>347</v>
      </c>
      <c r="H36" s="250">
        <f t="shared" si="0"/>
        <v>27</v>
      </c>
      <c r="I36" s="251">
        <f t="shared" si="0"/>
        <v>260</v>
      </c>
      <c r="J36" s="249">
        <f t="shared" si="0"/>
        <v>572</v>
      </c>
      <c r="K36" s="251">
        <f t="shared" si="0"/>
        <v>1383</v>
      </c>
      <c r="L36" s="249">
        <f t="shared" si="0"/>
        <v>168</v>
      </c>
      <c r="M36" s="251">
        <f t="shared" si="0"/>
        <v>34</v>
      </c>
      <c r="N36" s="249">
        <f t="shared" si="0"/>
        <v>94</v>
      </c>
      <c r="O36" s="251">
        <f t="shared" si="0"/>
        <v>90</v>
      </c>
      <c r="P36" s="252">
        <f>IF(C36=0,"",E36/C36)</f>
        <v>0.24804793898674415</v>
      </c>
      <c r="Q36" s="253">
        <f>IF(C36=0,"",(E36+J36+O36)/(C36+J36+O36))</f>
        <v>0.32874047657643052</v>
      </c>
      <c r="R36" s="254">
        <f>IF(C36=0,"",(I36*3+H36*2+G36*1+E36)/C36)</f>
        <v>0.46250226983838749</v>
      </c>
      <c r="S36" s="253">
        <f>Q36+R36</f>
        <v>0.79124274641481795</v>
      </c>
      <c r="T36" s="248">
        <f>SUM(T6:T35)</f>
        <v>6169</v>
      </c>
      <c r="U36" s="255">
        <f>L36/(L36+M36)</f>
        <v>0.83168316831683164</v>
      </c>
      <c r="V36" s="256">
        <f>J36/(C36+J36+O36)</f>
        <v>9.2721672880531694E-2</v>
      </c>
      <c r="W36" s="257">
        <f>K36/(C36+J36+O36)</f>
        <v>0.22418544334576107</v>
      </c>
      <c r="X36" s="258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AD41" s="1"/>
      <c r="AE41" s="222"/>
    </row>
    <row r="42" spans="1:32" s="139" customFormat="1" x14ac:dyDescent="0.2">
      <c r="A42" s="199" t="s">
        <v>842</v>
      </c>
      <c r="B42" s="199">
        <v>12</v>
      </c>
      <c r="C42" s="202">
        <v>0</v>
      </c>
      <c r="D42" s="199">
        <v>0</v>
      </c>
      <c r="E42" s="202">
        <v>0</v>
      </c>
      <c r="F42" s="199">
        <v>3</v>
      </c>
      <c r="G42" s="201">
        <v>2</v>
      </c>
      <c r="H42" s="268">
        <v>1</v>
      </c>
      <c r="I42" s="269">
        <v>0.6</v>
      </c>
      <c r="J42" s="270">
        <v>21.333334000000001</v>
      </c>
      <c r="K42" s="201">
        <v>12</v>
      </c>
      <c r="L42" s="201">
        <v>5</v>
      </c>
      <c r="M42" s="201">
        <v>5</v>
      </c>
      <c r="N42" s="201">
        <v>6</v>
      </c>
      <c r="O42" s="202">
        <v>27</v>
      </c>
      <c r="P42" s="200">
        <v>4</v>
      </c>
      <c r="Q42" s="271">
        <v>2.1093999999999999</v>
      </c>
      <c r="R42" s="272">
        <v>0.84370000000000001</v>
      </c>
      <c r="S42" s="273">
        <v>5.0625</v>
      </c>
      <c r="T42" s="274">
        <v>2.5312000000000001</v>
      </c>
      <c r="U42" s="274">
        <v>11.390599999999999</v>
      </c>
      <c r="V42" s="275">
        <v>1.6875</v>
      </c>
      <c r="W42" s="203">
        <v>0</v>
      </c>
      <c r="X42" s="276">
        <v>0.33666600000000002</v>
      </c>
      <c r="Y42" s="140"/>
      <c r="Z42" s="140"/>
      <c r="AA42" s="140"/>
      <c r="AB42" s="140"/>
      <c r="AC42" s="140"/>
      <c r="AE42" s="224"/>
      <c r="AF42" s="140"/>
    </row>
    <row r="43" spans="1:32" s="140" customFormat="1" x14ac:dyDescent="0.2">
      <c r="A43" s="211" t="s">
        <v>421</v>
      </c>
      <c r="B43" s="211">
        <v>58</v>
      </c>
      <c r="C43" s="214">
        <v>0</v>
      </c>
      <c r="D43" s="211">
        <v>0</v>
      </c>
      <c r="E43" s="214">
        <v>0</v>
      </c>
      <c r="F43" s="211">
        <v>1</v>
      </c>
      <c r="G43" s="213">
        <v>3</v>
      </c>
      <c r="H43" s="278">
        <v>33</v>
      </c>
      <c r="I43" s="279">
        <v>0.25</v>
      </c>
      <c r="J43" s="280">
        <v>58</v>
      </c>
      <c r="K43" s="213">
        <v>32</v>
      </c>
      <c r="L43" s="213">
        <v>14</v>
      </c>
      <c r="M43" s="213">
        <v>14</v>
      </c>
      <c r="N43" s="213">
        <v>20</v>
      </c>
      <c r="O43" s="214">
        <v>64</v>
      </c>
      <c r="P43" s="212">
        <v>7</v>
      </c>
      <c r="Q43" s="281">
        <v>2.1724000000000001</v>
      </c>
      <c r="R43" s="282">
        <v>0.89659999999999995</v>
      </c>
      <c r="S43" s="281">
        <v>4.9654999999999996</v>
      </c>
      <c r="T43" s="283">
        <v>3.1034000000000002</v>
      </c>
      <c r="U43" s="283">
        <v>9.9309999999999992</v>
      </c>
      <c r="V43" s="284">
        <v>1.0862000000000001</v>
      </c>
      <c r="W43" s="215">
        <v>0</v>
      </c>
      <c r="X43" s="284">
        <v>4.33</v>
      </c>
      <c r="Y43" s="139"/>
      <c r="Z43" s="172"/>
    </row>
    <row r="44" spans="1:32" s="140" customFormat="1" x14ac:dyDescent="0.2">
      <c r="A44" s="211" t="s">
        <v>800</v>
      </c>
      <c r="B44" s="211">
        <v>22</v>
      </c>
      <c r="C44" s="214">
        <v>0</v>
      </c>
      <c r="D44" s="211">
        <v>0</v>
      </c>
      <c r="E44" s="214">
        <v>0</v>
      </c>
      <c r="F44" s="211">
        <v>1</v>
      </c>
      <c r="G44" s="213">
        <v>1</v>
      </c>
      <c r="H44" s="278">
        <v>0</v>
      </c>
      <c r="I44" s="279">
        <v>0.5</v>
      </c>
      <c r="J44" s="280">
        <v>24</v>
      </c>
      <c r="K44" s="213">
        <v>8</v>
      </c>
      <c r="L44" s="213">
        <v>6</v>
      </c>
      <c r="M44" s="213">
        <v>6</v>
      </c>
      <c r="N44" s="213">
        <v>12</v>
      </c>
      <c r="O44" s="214">
        <v>22</v>
      </c>
      <c r="P44" s="212">
        <v>3</v>
      </c>
      <c r="Q44" s="281">
        <v>2.25</v>
      </c>
      <c r="R44" s="282">
        <v>0.83330000000000004</v>
      </c>
      <c r="S44" s="281">
        <v>3</v>
      </c>
      <c r="T44" s="283">
        <v>4.5</v>
      </c>
      <c r="U44" s="283">
        <v>8.25</v>
      </c>
      <c r="V44" s="284">
        <v>1.125</v>
      </c>
      <c r="W44" s="215">
        <v>0</v>
      </c>
      <c r="X44" s="284">
        <v>1.67</v>
      </c>
      <c r="Y44" s="139"/>
      <c r="Z44" s="139"/>
      <c r="AA44" s="139"/>
      <c r="AB44" s="139"/>
      <c r="AC44" s="139"/>
      <c r="AD44" s="139"/>
      <c r="AE44" s="139"/>
      <c r="AF44" s="139"/>
    </row>
    <row r="45" spans="1:32" customFormat="1" x14ac:dyDescent="0.2">
      <c r="A45" s="211" t="s">
        <v>1820</v>
      </c>
      <c r="B45" s="211">
        <v>13</v>
      </c>
      <c r="C45" s="214">
        <v>0</v>
      </c>
      <c r="D45" s="211">
        <v>0</v>
      </c>
      <c r="E45" s="214">
        <v>0</v>
      </c>
      <c r="F45" s="211">
        <v>2</v>
      </c>
      <c r="G45" s="213">
        <v>2</v>
      </c>
      <c r="H45" s="278">
        <v>0</v>
      </c>
      <c r="I45" s="279">
        <v>0.5</v>
      </c>
      <c r="J45" s="280">
        <v>19.999998999999999</v>
      </c>
      <c r="K45" s="213">
        <v>16</v>
      </c>
      <c r="L45" s="213">
        <v>6</v>
      </c>
      <c r="M45" s="213">
        <v>5</v>
      </c>
      <c r="N45" s="213">
        <v>8</v>
      </c>
      <c r="O45" s="214">
        <v>24</v>
      </c>
      <c r="P45" s="212">
        <v>2</v>
      </c>
      <c r="Q45" s="281">
        <v>2.25</v>
      </c>
      <c r="R45" s="282">
        <v>1.2</v>
      </c>
      <c r="S45" s="281">
        <v>7.2</v>
      </c>
      <c r="T45" s="283">
        <v>3.6</v>
      </c>
      <c r="U45" s="283">
        <v>10.8</v>
      </c>
      <c r="V45" s="284">
        <v>0.9</v>
      </c>
      <c r="W45" s="215">
        <v>0</v>
      </c>
      <c r="X45" s="284">
        <v>34.670000999999999</v>
      </c>
      <c r="Y45" s="139"/>
      <c r="Z45" s="172"/>
      <c r="AA45" s="139"/>
      <c r="AB45" s="139"/>
      <c r="AC45" s="139"/>
      <c r="AD45" s="139"/>
      <c r="AE45" s="224"/>
      <c r="AF45" s="140"/>
    </row>
    <row r="46" spans="1:32" s="140" customFormat="1" x14ac:dyDescent="0.2">
      <c r="A46" s="211" t="s">
        <v>906</v>
      </c>
      <c r="B46" s="211">
        <v>18</v>
      </c>
      <c r="C46" s="214">
        <v>0</v>
      </c>
      <c r="D46" s="211">
        <v>0</v>
      </c>
      <c r="E46" s="214">
        <v>0</v>
      </c>
      <c r="F46" s="211">
        <v>1</v>
      </c>
      <c r="G46" s="213">
        <v>2</v>
      </c>
      <c r="H46" s="278">
        <v>0</v>
      </c>
      <c r="I46" s="279">
        <v>0.33329999999999999</v>
      </c>
      <c r="J46" s="280">
        <v>52</v>
      </c>
      <c r="K46" s="213">
        <v>42</v>
      </c>
      <c r="L46" s="213">
        <v>16</v>
      </c>
      <c r="M46" s="213">
        <v>16</v>
      </c>
      <c r="N46" s="213">
        <v>15</v>
      </c>
      <c r="O46" s="214">
        <v>38</v>
      </c>
      <c r="P46" s="212">
        <v>5</v>
      </c>
      <c r="Q46" s="281">
        <v>2.7692000000000001</v>
      </c>
      <c r="R46" s="282">
        <v>1.0962000000000001</v>
      </c>
      <c r="S46" s="281">
        <v>7.2691999999999997</v>
      </c>
      <c r="T46" s="283">
        <v>2.5962000000000001</v>
      </c>
      <c r="U46" s="283">
        <v>6.5769000000000002</v>
      </c>
      <c r="V46" s="284">
        <v>0.86539999999999995</v>
      </c>
      <c r="W46" s="215">
        <v>9</v>
      </c>
      <c r="X46" s="284">
        <v>57</v>
      </c>
    </row>
    <row r="47" spans="1:32" s="139" customFormat="1" x14ac:dyDescent="0.2">
      <c r="A47" s="211" t="s">
        <v>1821</v>
      </c>
      <c r="B47" s="211">
        <v>24</v>
      </c>
      <c r="C47" s="214">
        <v>0</v>
      </c>
      <c r="D47" s="211">
        <v>0</v>
      </c>
      <c r="E47" s="214">
        <v>0</v>
      </c>
      <c r="F47" s="211">
        <v>3</v>
      </c>
      <c r="G47" s="213">
        <v>2</v>
      </c>
      <c r="H47" s="278">
        <v>0</v>
      </c>
      <c r="I47" s="279">
        <v>0.6</v>
      </c>
      <c r="J47" s="280">
        <v>51.666665999999999</v>
      </c>
      <c r="K47" s="213">
        <v>38</v>
      </c>
      <c r="L47" s="213">
        <v>17</v>
      </c>
      <c r="M47" s="213">
        <v>17</v>
      </c>
      <c r="N47" s="213">
        <v>11</v>
      </c>
      <c r="O47" s="214">
        <v>44</v>
      </c>
      <c r="P47" s="212">
        <v>7</v>
      </c>
      <c r="Q47" s="281">
        <v>2.9613</v>
      </c>
      <c r="R47" s="282">
        <v>0.94840000000000002</v>
      </c>
      <c r="S47" s="281">
        <v>6.6193999999999997</v>
      </c>
      <c r="T47" s="283">
        <v>1.9160999999999999</v>
      </c>
      <c r="U47" s="283">
        <v>7.6645000000000003</v>
      </c>
      <c r="V47" s="284">
        <v>1.2194</v>
      </c>
      <c r="W47" s="215">
        <v>0</v>
      </c>
      <c r="X47" s="284">
        <v>3.3340000000000002E-3</v>
      </c>
      <c r="Z47" s="172"/>
    </row>
    <row r="48" spans="1:32" s="139" customFormat="1" x14ac:dyDescent="0.2">
      <c r="A48" s="211" t="s">
        <v>899</v>
      </c>
      <c r="B48" s="211">
        <v>29</v>
      </c>
      <c r="C48" s="214">
        <v>29</v>
      </c>
      <c r="D48" s="211">
        <v>11</v>
      </c>
      <c r="E48" s="214">
        <v>0</v>
      </c>
      <c r="F48" s="211">
        <v>15</v>
      </c>
      <c r="G48" s="213">
        <v>9</v>
      </c>
      <c r="H48" s="278">
        <v>0</v>
      </c>
      <c r="I48" s="279">
        <v>0.625</v>
      </c>
      <c r="J48" s="280">
        <v>213.999999</v>
      </c>
      <c r="K48" s="213">
        <v>186</v>
      </c>
      <c r="L48" s="213">
        <v>83</v>
      </c>
      <c r="M48" s="213">
        <v>77</v>
      </c>
      <c r="N48" s="213">
        <v>69</v>
      </c>
      <c r="O48" s="214">
        <v>229</v>
      </c>
      <c r="P48" s="212">
        <v>23</v>
      </c>
      <c r="Q48" s="281">
        <v>3.2383000000000002</v>
      </c>
      <c r="R48" s="282">
        <v>1.1916</v>
      </c>
      <c r="S48" s="281">
        <v>7.8224</v>
      </c>
      <c r="T48" s="283">
        <v>2.9018999999999999</v>
      </c>
      <c r="U48" s="283">
        <v>9.6308000000000007</v>
      </c>
      <c r="V48" s="284">
        <v>0.96730000000000005</v>
      </c>
      <c r="W48" s="215">
        <v>0</v>
      </c>
      <c r="X48" s="284">
        <v>-40.669998999999997</v>
      </c>
    </row>
    <row r="49" spans="1:32" s="140" customFormat="1" x14ac:dyDescent="0.2">
      <c r="A49" s="223" t="s">
        <v>404</v>
      </c>
      <c r="B49" s="211">
        <v>32</v>
      </c>
      <c r="C49" s="214">
        <v>32</v>
      </c>
      <c r="D49" s="211">
        <v>8</v>
      </c>
      <c r="E49" s="214">
        <v>3</v>
      </c>
      <c r="F49" s="211">
        <v>18</v>
      </c>
      <c r="G49" s="213">
        <v>6</v>
      </c>
      <c r="H49" s="278">
        <v>0</v>
      </c>
      <c r="I49" s="279">
        <v>0.75</v>
      </c>
      <c r="J49" s="280">
        <v>229.33333300000001</v>
      </c>
      <c r="K49" s="213">
        <v>182</v>
      </c>
      <c r="L49" s="213">
        <v>89</v>
      </c>
      <c r="M49" s="213">
        <v>84</v>
      </c>
      <c r="N49" s="213">
        <v>56</v>
      </c>
      <c r="O49" s="214">
        <v>221</v>
      </c>
      <c r="P49" s="212">
        <v>28</v>
      </c>
      <c r="Q49" s="281">
        <v>3.2965</v>
      </c>
      <c r="R49" s="282">
        <v>1.0378000000000001</v>
      </c>
      <c r="S49" s="281">
        <v>7.1424000000000003</v>
      </c>
      <c r="T49" s="283">
        <v>2.1977000000000002</v>
      </c>
      <c r="U49" s="283">
        <v>8.673</v>
      </c>
      <c r="V49" s="284">
        <v>1.0988</v>
      </c>
      <c r="W49" s="215">
        <v>1</v>
      </c>
      <c r="X49" s="284">
        <v>-30.003333000000001</v>
      </c>
      <c r="Y49" s="139"/>
      <c r="Z49" s="139"/>
      <c r="AA49" s="139"/>
      <c r="AB49" s="139"/>
      <c r="AC49" s="139"/>
      <c r="AD49" s="139"/>
      <c r="AE49" s="139"/>
      <c r="AF49" s="139"/>
    </row>
    <row r="50" spans="1:32" s="139" customFormat="1" x14ac:dyDescent="0.2">
      <c r="A50" s="211" t="s">
        <v>460</v>
      </c>
      <c r="B50" s="211">
        <v>53</v>
      </c>
      <c r="C50" s="214">
        <v>0</v>
      </c>
      <c r="D50" s="211">
        <v>0</v>
      </c>
      <c r="E50" s="214">
        <v>0</v>
      </c>
      <c r="F50" s="211">
        <v>3</v>
      </c>
      <c r="G50" s="213">
        <v>4</v>
      </c>
      <c r="H50" s="278">
        <v>5</v>
      </c>
      <c r="I50" s="279">
        <v>0.42859999999999998</v>
      </c>
      <c r="J50" s="280">
        <v>40</v>
      </c>
      <c r="K50" s="213">
        <v>34</v>
      </c>
      <c r="L50" s="213">
        <v>15</v>
      </c>
      <c r="M50" s="213">
        <v>15</v>
      </c>
      <c r="N50" s="213">
        <v>1</v>
      </c>
      <c r="O50" s="214">
        <v>48</v>
      </c>
      <c r="P50" s="212">
        <v>7</v>
      </c>
      <c r="Q50" s="281">
        <v>3.375</v>
      </c>
      <c r="R50" s="282">
        <v>0.875</v>
      </c>
      <c r="S50" s="281">
        <v>7.65</v>
      </c>
      <c r="T50" s="283">
        <v>0.22500000000000001</v>
      </c>
      <c r="U50" s="283">
        <v>10.8</v>
      </c>
      <c r="V50" s="284">
        <v>1.575</v>
      </c>
      <c r="W50" s="215">
        <v>0</v>
      </c>
      <c r="X50" s="284">
        <v>4.33</v>
      </c>
    </row>
    <row r="51" spans="1:32" s="140" customFormat="1" x14ac:dyDescent="0.2">
      <c r="A51" s="211" t="s">
        <v>398</v>
      </c>
      <c r="B51" s="211">
        <v>32</v>
      </c>
      <c r="C51" s="214">
        <v>32</v>
      </c>
      <c r="D51" s="211">
        <v>11</v>
      </c>
      <c r="E51" s="214">
        <v>3</v>
      </c>
      <c r="F51" s="211">
        <v>15</v>
      </c>
      <c r="G51" s="213">
        <v>8</v>
      </c>
      <c r="H51" s="278">
        <v>0</v>
      </c>
      <c r="I51" s="279">
        <v>0.6522</v>
      </c>
      <c r="J51" s="280">
        <v>225</v>
      </c>
      <c r="K51" s="213">
        <v>201</v>
      </c>
      <c r="L51" s="213">
        <v>107</v>
      </c>
      <c r="M51" s="213">
        <v>99</v>
      </c>
      <c r="N51" s="213">
        <v>70</v>
      </c>
      <c r="O51" s="666">
        <v>307</v>
      </c>
      <c r="P51" s="212">
        <v>33</v>
      </c>
      <c r="Q51" s="281">
        <v>3.96</v>
      </c>
      <c r="R51" s="282">
        <v>1.2043999999999999</v>
      </c>
      <c r="S51" s="281">
        <v>8.0399999999999991</v>
      </c>
      <c r="T51" s="283">
        <v>2.8</v>
      </c>
      <c r="U51" s="680">
        <v>12.28</v>
      </c>
      <c r="V51" s="284">
        <v>1.32</v>
      </c>
      <c r="W51" s="215">
        <v>0</v>
      </c>
      <c r="X51" s="284">
        <v>-79</v>
      </c>
      <c r="Y51" s="139"/>
      <c r="Z51" s="139"/>
      <c r="AA51" s="139"/>
      <c r="AB51" s="139"/>
      <c r="AC51" s="139"/>
      <c r="AD51" s="139"/>
      <c r="AE51" s="139"/>
      <c r="AF51" s="139"/>
    </row>
    <row r="52" spans="1:32" s="140" customFormat="1" x14ac:dyDescent="0.2">
      <c r="A52" s="211" t="s">
        <v>903</v>
      </c>
      <c r="B52" s="211">
        <v>9</v>
      </c>
      <c r="C52" s="214">
        <v>7</v>
      </c>
      <c r="D52" s="211">
        <v>0</v>
      </c>
      <c r="E52" s="214">
        <v>0</v>
      </c>
      <c r="F52" s="211">
        <v>2</v>
      </c>
      <c r="G52" s="213">
        <v>1</v>
      </c>
      <c r="H52" s="278">
        <v>0</v>
      </c>
      <c r="I52" s="279">
        <v>0.66669999999999996</v>
      </c>
      <c r="J52" s="280">
        <v>29.333333</v>
      </c>
      <c r="K52" s="213">
        <v>29</v>
      </c>
      <c r="L52" s="213">
        <v>13</v>
      </c>
      <c r="M52" s="213">
        <v>13</v>
      </c>
      <c r="N52" s="213">
        <v>14</v>
      </c>
      <c r="O52" s="214">
        <v>25</v>
      </c>
      <c r="P52" s="212">
        <v>3</v>
      </c>
      <c r="Q52" s="281">
        <v>3.9885999999999999</v>
      </c>
      <c r="R52" s="282">
        <v>1.4659</v>
      </c>
      <c r="S52" s="281">
        <v>8.8977000000000004</v>
      </c>
      <c r="T52" s="283">
        <v>4.2954999999999997</v>
      </c>
      <c r="U52" s="283">
        <v>7.6704999999999997</v>
      </c>
      <c r="V52" s="284">
        <v>0.92049999999999998</v>
      </c>
      <c r="W52" s="215">
        <v>24</v>
      </c>
      <c r="X52" s="284">
        <v>151.66666699999999</v>
      </c>
      <c r="AD52" s="139"/>
      <c r="AE52" s="224"/>
    </row>
    <row r="53" spans="1:32" s="139" customFormat="1" x14ac:dyDescent="0.2">
      <c r="A53" s="211" t="s">
        <v>799</v>
      </c>
      <c r="B53" s="211">
        <v>16</v>
      </c>
      <c r="C53" s="214">
        <v>0</v>
      </c>
      <c r="D53" s="211">
        <v>0</v>
      </c>
      <c r="E53" s="214">
        <v>0</v>
      </c>
      <c r="F53" s="211">
        <v>1</v>
      </c>
      <c r="G53" s="213">
        <v>0</v>
      </c>
      <c r="H53" s="278">
        <v>3</v>
      </c>
      <c r="I53" s="279">
        <v>1</v>
      </c>
      <c r="J53" s="280">
        <v>20.000001000000001</v>
      </c>
      <c r="K53" s="213">
        <v>15</v>
      </c>
      <c r="L53" s="213">
        <v>9</v>
      </c>
      <c r="M53" s="213">
        <v>9</v>
      </c>
      <c r="N53" s="213">
        <v>9</v>
      </c>
      <c r="O53" s="214">
        <v>17</v>
      </c>
      <c r="P53" s="212">
        <v>3</v>
      </c>
      <c r="Q53" s="281">
        <v>4.05</v>
      </c>
      <c r="R53" s="282">
        <v>1.2</v>
      </c>
      <c r="S53" s="281">
        <v>6.75</v>
      </c>
      <c r="T53" s="283">
        <v>4.05</v>
      </c>
      <c r="U53" s="283">
        <v>7.65</v>
      </c>
      <c r="V53" s="284">
        <v>1.35</v>
      </c>
      <c r="W53" s="215">
        <v>0</v>
      </c>
      <c r="X53" s="284">
        <v>2.6699989999999998</v>
      </c>
      <c r="Y53" s="140"/>
      <c r="Z53" s="140"/>
      <c r="AA53" s="140"/>
      <c r="AB53" s="140"/>
      <c r="AC53" s="140"/>
      <c r="AD53" s="140"/>
      <c r="AE53" s="140"/>
      <c r="AF53" s="140"/>
    </row>
    <row r="54" spans="1:32" s="139" customFormat="1" x14ac:dyDescent="0.2">
      <c r="A54" s="211" t="s">
        <v>900</v>
      </c>
      <c r="B54" s="211">
        <v>28</v>
      </c>
      <c r="C54" s="214">
        <v>28</v>
      </c>
      <c r="D54" s="211">
        <v>12</v>
      </c>
      <c r="E54" s="214">
        <v>1</v>
      </c>
      <c r="F54" s="211">
        <v>13</v>
      </c>
      <c r="G54" s="213">
        <v>11</v>
      </c>
      <c r="H54" s="278">
        <v>0</v>
      </c>
      <c r="I54" s="279">
        <v>0.54169999999999996</v>
      </c>
      <c r="J54" s="280">
        <v>198.66666599999999</v>
      </c>
      <c r="K54" s="213">
        <v>181</v>
      </c>
      <c r="L54" s="213">
        <v>104</v>
      </c>
      <c r="M54" s="213">
        <v>100</v>
      </c>
      <c r="N54" s="213">
        <v>62</v>
      </c>
      <c r="O54" s="214">
        <v>145</v>
      </c>
      <c r="P54" s="212">
        <v>33</v>
      </c>
      <c r="Q54" s="281">
        <v>4.5301999999999998</v>
      </c>
      <c r="R54" s="282">
        <v>1.2232000000000001</v>
      </c>
      <c r="S54" s="281">
        <v>8.1997</v>
      </c>
      <c r="T54" s="283">
        <v>2.8087</v>
      </c>
      <c r="U54" s="283">
        <v>6.5688000000000004</v>
      </c>
      <c r="V54" s="284">
        <v>1.4950000000000001</v>
      </c>
      <c r="W54" s="215">
        <v>0</v>
      </c>
      <c r="X54" s="284">
        <v>-33.336666000000001</v>
      </c>
    </row>
    <row r="55" spans="1:32" s="140" customFormat="1" x14ac:dyDescent="0.2">
      <c r="A55" s="211" t="s">
        <v>481</v>
      </c>
      <c r="B55" s="211">
        <v>4</v>
      </c>
      <c r="C55" s="214">
        <v>4</v>
      </c>
      <c r="D55" s="211">
        <v>1</v>
      </c>
      <c r="E55" s="214">
        <v>0</v>
      </c>
      <c r="F55" s="211">
        <v>1</v>
      </c>
      <c r="G55" s="213">
        <v>3</v>
      </c>
      <c r="H55" s="278">
        <v>0</v>
      </c>
      <c r="I55" s="279">
        <v>0.25</v>
      </c>
      <c r="J55" s="280">
        <v>29.333334000000001</v>
      </c>
      <c r="K55" s="213">
        <v>23</v>
      </c>
      <c r="L55" s="213">
        <v>15</v>
      </c>
      <c r="M55" s="213">
        <v>15</v>
      </c>
      <c r="N55" s="213">
        <v>15</v>
      </c>
      <c r="O55" s="214">
        <v>30</v>
      </c>
      <c r="P55" s="212">
        <v>4</v>
      </c>
      <c r="Q55" s="281">
        <v>4.6022999999999996</v>
      </c>
      <c r="R55" s="282">
        <v>1.2955000000000001</v>
      </c>
      <c r="S55" s="281">
        <v>7.0568</v>
      </c>
      <c r="T55" s="283">
        <v>4.6022999999999996</v>
      </c>
      <c r="U55" s="283">
        <v>9.2044999999999995</v>
      </c>
      <c r="V55" s="284">
        <v>1.2273000000000001</v>
      </c>
      <c r="W55" s="215">
        <v>0</v>
      </c>
      <c r="X55" s="284">
        <v>-29.333334000000001</v>
      </c>
    </row>
    <row r="56" spans="1:32" s="140" customFormat="1" x14ac:dyDescent="0.2">
      <c r="A56" s="211" t="s">
        <v>426</v>
      </c>
      <c r="B56" s="211">
        <v>30</v>
      </c>
      <c r="C56" s="214">
        <v>30</v>
      </c>
      <c r="D56" s="211">
        <v>10</v>
      </c>
      <c r="E56" s="214">
        <v>2</v>
      </c>
      <c r="F56" s="211">
        <v>14</v>
      </c>
      <c r="G56" s="213">
        <v>9</v>
      </c>
      <c r="H56" s="278">
        <v>0</v>
      </c>
      <c r="I56" s="279">
        <v>0.60870000000000002</v>
      </c>
      <c r="J56" s="280">
        <v>193</v>
      </c>
      <c r="K56" s="213">
        <v>177</v>
      </c>
      <c r="L56" s="213">
        <v>111</v>
      </c>
      <c r="M56" s="213">
        <v>106</v>
      </c>
      <c r="N56" s="213">
        <v>63</v>
      </c>
      <c r="O56" s="214">
        <v>219</v>
      </c>
      <c r="P56" s="212">
        <v>36</v>
      </c>
      <c r="Q56" s="281">
        <v>4.9429999999999996</v>
      </c>
      <c r="R56" s="282">
        <v>1.2435</v>
      </c>
      <c r="S56" s="281">
        <v>8.2538999999999998</v>
      </c>
      <c r="T56" s="283">
        <v>2.9378000000000002</v>
      </c>
      <c r="U56" s="283">
        <v>10.212400000000001</v>
      </c>
      <c r="V56" s="284">
        <v>1.6788000000000001</v>
      </c>
      <c r="W56" s="215">
        <v>0</v>
      </c>
      <c r="X56" s="284">
        <v>-19.329999999999998</v>
      </c>
    </row>
    <row r="57" spans="1:32" s="140" customFormat="1" x14ac:dyDescent="0.2">
      <c r="A57" s="211" t="s">
        <v>901</v>
      </c>
      <c r="B57" s="211">
        <v>44</v>
      </c>
      <c r="C57" s="214">
        <v>0</v>
      </c>
      <c r="D57" s="211">
        <v>0</v>
      </c>
      <c r="E57" s="214">
        <v>0</v>
      </c>
      <c r="F57" s="211">
        <v>4</v>
      </c>
      <c r="G57" s="213">
        <v>2</v>
      </c>
      <c r="H57" s="278">
        <v>3</v>
      </c>
      <c r="I57" s="279">
        <v>0.66669999999999996</v>
      </c>
      <c r="J57" s="280">
        <v>42.333333000000003</v>
      </c>
      <c r="K57" s="213">
        <v>32</v>
      </c>
      <c r="L57" s="213">
        <v>28</v>
      </c>
      <c r="M57" s="213">
        <v>26</v>
      </c>
      <c r="N57" s="213">
        <v>28</v>
      </c>
      <c r="O57" s="214">
        <v>47</v>
      </c>
      <c r="P57" s="212">
        <v>10</v>
      </c>
      <c r="Q57" s="281">
        <v>5.5275999999999996</v>
      </c>
      <c r="R57" s="282">
        <v>1.4173</v>
      </c>
      <c r="S57" s="281">
        <v>6.8030999999999997</v>
      </c>
      <c r="T57" s="283">
        <v>5.9527999999999999</v>
      </c>
      <c r="U57" s="283">
        <v>9.9921000000000006</v>
      </c>
      <c r="V57" s="284">
        <v>2.1259999999999999</v>
      </c>
      <c r="W57" s="215">
        <v>0</v>
      </c>
      <c r="X57" s="284">
        <v>0.33666699999999999</v>
      </c>
      <c r="Y57" s="1"/>
      <c r="Z57" s="277"/>
      <c r="AA57" s="1"/>
      <c r="AB57" s="1"/>
      <c r="AC57" s="1"/>
      <c r="AD57" s="1"/>
      <c r="AE57" s="222"/>
      <c r="AF57"/>
    </row>
    <row r="58" spans="1:32" s="139" customFormat="1" x14ac:dyDescent="0.2">
      <c r="A58" s="211" t="s">
        <v>902</v>
      </c>
      <c r="B58" s="211"/>
      <c r="C58" s="214"/>
      <c r="D58" s="211"/>
      <c r="E58" s="214"/>
      <c r="F58" s="211"/>
      <c r="G58" s="213"/>
      <c r="H58" s="278"/>
      <c r="I58" s="279"/>
      <c r="J58" s="280"/>
      <c r="K58" s="213"/>
      <c r="L58" s="213"/>
      <c r="M58" s="213"/>
      <c r="N58" s="213"/>
      <c r="O58" s="214"/>
      <c r="P58" s="212"/>
      <c r="Q58" s="281"/>
      <c r="R58" s="282"/>
      <c r="S58" s="281"/>
      <c r="T58" s="283"/>
      <c r="U58" s="283"/>
      <c r="V58" s="284"/>
      <c r="W58" s="215">
        <v>31</v>
      </c>
      <c r="X58" s="284">
        <v>171</v>
      </c>
      <c r="Z58" s="172"/>
      <c r="AE58" s="224"/>
      <c r="AF58" s="140"/>
    </row>
    <row r="59" spans="1:32" s="140" customFormat="1" x14ac:dyDescent="0.2">
      <c r="A59" s="211" t="s">
        <v>904</v>
      </c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>
        <v>29</v>
      </c>
      <c r="X59" s="284">
        <v>151</v>
      </c>
      <c r="Y59" s="139"/>
      <c r="Z59" s="172"/>
      <c r="AA59" s="139"/>
      <c r="AB59" s="139"/>
      <c r="AC59" s="139"/>
      <c r="AD59" s="139"/>
      <c r="AE59" s="224"/>
    </row>
    <row r="60" spans="1:32" s="140" customFormat="1" x14ac:dyDescent="0.2">
      <c r="A60" s="211" t="s">
        <v>905</v>
      </c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>
        <v>32</v>
      </c>
      <c r="X60" s="284">
        <v>175</v>
      </c>
      <c r="Y60" s="139"/>
      <c r="Z60" s="139"/>
      <c r="AA60" s="139"/>
      <c r="AB60" s="139"/>
      <c r="AC60" s="139"/>
      <c r="AD60" s="139"/>
      <c r="AE60" s="139"/>
      <c r="AF60" s="139"/>
    </row>
    <row r="61" spans="1:32" s="139" customFormat="1" ht="13.5" thickBot="1" x14ac:dyDescent="0.25">
      <c r="A61" s="211" t="s">
        <v>907</v>
      </c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>
        <v>17</v>
      </c>
      <c r="X61" s="284">
        <v>90.33</v>
      </c>
      <c r="Y61" s="140"/>
      <c r="Z61" s="140"/>
      <c r="AA61" s="140"/>
      <c r="AB61" s="140"/>
      <c r="AC61" s="140"/>
      <c r="AE61" s="224"/>
      <c r="AF61" s="140"/>
    </row>
    <row r="62" spans="1:32" s="140" customFormat="1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  <c r="AD62" s="139"/>
      <c r="AE62" s="224"/>
    </row>
    <row r="63" spans="1:32" customFormat="1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"/>
      <c r="Z63" s="1"/>
      <c r="AA63" s="1"/>
      <c r="AB63" s="1"/>
      <c r="AC63" s="1"/>
      <c r="AD63" s="222"/>
    </row>
    <row r="64" spans="1:32" s="139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</row>
    <row r="65" spans="1:30" s="139" customFormat="1" ht="13.5" hidden="1" thickBot="1" x14ac:dyDescent="0.25">
      <c r="A65" s="312" t="s">
        <v>558</v>
      </c>
      <c r="B65" s="313"/>
      <c r="C65" s="314"/>
      <c r="D65" s="313"/>
      <c r="E65" s="314"/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</row>
    <row r="66" spans="1:30" customFormat="1" ht="13.5" thickBot="1" x14ac:dyDescent="0.25">
      <c r="A66" s="248" t="s">
        <v>529</v>
      </c>
      <c r="B66" s="249">
        <f t="shared" ref="B66:P66" si="1">SUM(B42:B65)</f>
        <v>424</v>
      </c>
      <c r="C66" s="251">
        <f t="shared" si="1"/>
        <v>162</v>
      </c>
      <c r="D66" s="249">
        <f t="shared" si="1"/>
        <v>53</v>
      </c>
      <c r="E66" s="251">
        <f t="shared" si="1"/>
        <v>9</v>
      </c>
      <c r="F66" s="249">
        <f t="shared" si="1"/>
        <v>97</v>
      </c>
      <c r="G66" s="250">
        <f t="shared" si="1"/>
        <v>65</v>
      </c>
      <c r="H66" s="302">
        <f t="shared" si="1"/>
        <v>45</v>
      </c>
      <c r="I66" s="303">
        <f>F66/(F66+G66)</f>
        <v>0.59876543209876543</v>
      </c>
      <c r="J66" s="304">
        <f t="shared" si="1"/>
        <v>1447.999998</v>
      </c>
      <c r="K66" s="250">
        <f t="shared" si="1"/>
        <v>1208</v>
      </c>
      <c r="L66" s="250">
        <f t="shared" si="1"/>
        <v>638</v>
      </c>
      <c r="M66" s="250">
        <f t="shared" si="1"/>
        <v>607</v>
      </c>
      <c r="N66" s="250">
        <f t="shared" si="1"/>
        <v>459</v>
      </c>
      <c r="O66" s="251">
        <f t="shared" si="1"/>
        <v>1507</v>
      </c>
      <c r="P66" s="305">
        <f t="shared" si="1"/>
        <v>208</v>
      </c>
      <c r="Q66" s="306">
        <f>IF(J66=0,"",M66*9/J66)</f>
        <v>3.7727900604596547</v>
      </c>
      <c r="R66" s="307">
        <f>(N66+K66)/J66</f>
        <v>1.1512430955127666</v>
      </c>
      <c r="S66" s="304">
        <f>K66*9/J66</f>
        <v>7.5082873031882418</v>
      </c>
      <c r="T66" s="308">
        <f>N66*9/J66</f>
        <v>2.8529005564266581</v>
      </c>
      <c r="U66" s="308">
        <f>O66*9/J66</f>
        <v>9.3667127201197697</v>
      </c>
      <c r="V66" s="309">
        <f>P66*9/J66</f>
        <v>1.2928176813436709</v>
      </c>
      <c r="W66" s="310"/>
      <c r="X66" s="310"/>
      <c r="Z66" s="1"/>
      <c r="AA66" s="1"/>
      <c r="AB66" s="1"/>
      <c r="AC66" s="1"/>
      <c r="AD66" s="222"/>
    </row>
    <row r="68" spans="1:30" x14ac:dyDescent="0.2">
      <c r="A68" s="137" t="s">
        <v>877</v>
      </c>
    </row>
    <row r="69" spans="1:30" x14ac:dyDescent="0.2">
      <c r="A69" s="137" t="s">
        <v>1822</v>
      </c>
    </row>
  </sheetData>
  <sortState xmlns:xlrd2="http://schemas.microsoft.com/office/spreadsheetml/2017/richdata2" ref="A6:AF24">
    <sortCondition descending="1" ref="P6:P24"/>
  </sortState>
  <mergeCells count="2">
    <mergeCell ref="A1:X1"/>
    <mergeCell ref="W40:X40"/>
  </mergeCells>
  <printOptions horizontalCentered="1"/>
  <pageMargins left="0.25" right="0.25" top="1" bottom="0.25" header="0.5" footer="0.5"/>
  <pageSetup scale="73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4B94-38B6-4E2A-96D6-4A511391C410}">
  <sheetPr>
    <pageSetUpPr fitToPage="1"/>
  </sheetPr>
  <dimension ref="A1:AC73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23.2851562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customWidth="1"/>
    <col min="7" max="7" width="4" style="1" customWidth="1"/>
    <col min="8" max="8" width="3.28515625" style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29" ht="30" x14ac:dyDescent="0.4">
      <c r="A1" s="659" t="s">
        <v>2020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29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9" s="139" customFormat="1" ht="30.75" customHeight="1" thickBot="1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1:29" ht="13.5" thickBot="1" x14ac:dyDescent="0.25">
      <c r="A4" s="189" t="s">
        <v>936</v>
      </c>
      <c r="B4" s="326" t="s">
        <v>2021</v>
      </c>
      <c r="R4" s="190"/>
      <c r="S4" s="190"/>
      <c r="T4" s="190"/>
      <c r="U4" s="190"/>
      <c r="V4" s="190"/>
      <c r="X4" s="191" t="s">
        <v>493</v>
      </c>
    </row>
    <row r="5" spans="1:29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29" x14ac:dyDescent="0.2">
      <c r="A6" s="199" t="s">
        <v>949</v>
      </c>
      <c r="B6" s="200">
        <v>32</v>
      </c>
      <c r="C6" s="199">
        <v>53</v>
      </c>
      <c r="D6" s="201">
        <v>13</v>
      </c>
      <c r="E6" s="201">
        <v>16</v>
      </c>
      <c r="F6" s="202">
        <v>6</v>
      </c>
      <c r="G6" s="199">
        <v>2</v>
      </c>
      <c r="H6" s="201">
        <v>0</v>
      </c>
      <c r="I6" s="202">
        <v>3</v>
      </c>
      <c r="J6" s="199">
        <v>5</v>
      </c>
      <c r="K6" s="202">
        <v>13</v>
      </c>
      <c r="L6" s="199">
        <v>2</v>
      </c>
      <c r="M6" s="202">
        <v>0</v>
      </c>
      <c r="N6" s="203">
        <v>0</v>
      </c>
      <c r="O6" s="202">
        <v>2</v>
      </c>
      <c r="P6" s="204">
        <v>0.3019</v>
      </c>
      <c r="Q6" s="205">
        <v>0.38329999999999997</v>
      </c>
      <c r="R6" s="206">
        <v>0.50939999999999996</v>
      </c>
      <c r="S6" s="205">
        <v>0.89280000000000004</v>
      </c>
      <c r="T6" s="200">
        <v>60</v>
      </c>
      <c r="U6" s="207">
        <v>1</v>
      </c>
      <c r="V6" s="208">
        <v>8.3299999999999999E-2</v>
      </c>
      <c r="W6" s="209">
        <v>0.2167</v>
      </c>
      <c r="X6" s="210">
        <v>244</v>
      </c>
      <c r="AB6"/>
      <c r="AC6"/>
    </row>
    <row r="7" spans="1:29" customFormat="1" x14ac:dyDescent="0.2">
      <c r="A7" s="211" t="s">
        <v>647</v>
      </c>
      <c r="B7" s="212">
        <v>79</v>
      </c>
      <c r="C7" s="211">
        <v>308</v>
      </c>
      <c r="D7" s="213">
        <v>40</v>
      </c>
      <c r="E7" s="213">
        <v>88</v>
      </c>
      <c r="F7" s="214">
        <v>31</v>
      </c>
      <c r="G7" s="211">
        <v>28</v>
      </c>
      <c r="H7" s="213">
        <v>2</v>
      </c>
      <c r="I7" s="214">
        <v>2</v>
      </c>
      <c r="J7" s="211">
        <v>35</v>
      </c>
      <c r="K7" s="214">
        <v>59</v>
      </c>
      <c r="L7" s="211">
        <v>23</v>
      </c>
      <c r="M7" s="214">
        <v>1</v>
      </c>
      <c r="N7" s="215">
        <v>3</v>
      </c>
      <c r="O7" s="214">
        <v>2</v>
      </c>
      <c r="P7" s="216">
        <v>0.28570000000000001</v>
      </c>
      <c r="Q7" s="217">
        <v>0.36230000000000001</v>
      </c>
      <c r="R7" s="218">
        <v>0.40910000000000002</v>
      </c>
      <c r="S7" s="217">
        <v>0.77139999999999997</v>
      </c>
      <c r="T7" s="212">
        <v>345</v>
      </c>
      <c r="U7" s="219">
        <v>0.95830000000000004</v>
      </c>
      <c r="V7" s="220">
        <v>0.1014</v>
      </c>
      <c r="W7" s="221">
        <v>0.17100000000000001</v>
      </c>
      <c r="X7" s="212">
        <v>-2</v>
      </c>
      <c r="Y7" s="1"/>
      <c r="Z7" s="1"/>
      <c r="AA7" s="1"/>
    </row>
    <row r="8" spans="1:29" x14ac:dyDescent="0.2">
      <c r="A8" s="211" t="s">
        <v>940</v>
      </c>
      <c r="B8" s="212">
        <v>144</v>
      </c>
      <c r="C8" s="211">
        <v>542</v>
      </c>
      <c r="D8" s="213">
        <v>62</v>
      </c>
      <c r="E8" s="213">
        <v>145</v>
      </c>
      <c r="F8" s="214">
        <v>74</v>
      </c>
      <c r="G8" s="211">
        <v>21</v>
      </c>
      <c r="H8" s="213">
        <v>0</v>
      </c>
      <c r="I8" s="214">
        <v>29</v>
      </c>
      <c r="J8" s="211">
        <v>30</v>
      </c>
      <c r="K8" s="214">
        <v>145</v>
      </c>
      <c r="L8" s="211">
        <v>29</v>
      </c>
      <c r="M8" s="214">
        <v>8</v>
      </c>
      <c r="N8" s="215">
        <v>7</v>
      </c>
      <c r="O8" s="214">
        <v>0</v>
      </c>
      <c r="P8" s="216">
        <v>0.26750000000000002</v>
      </c>
      <c r="Q8" s="217">
        <v>0.30590000000000001</v>
      </c>
      <c r="R8" s="218">
        <v>0.46679999999999999</v>
      </c>
      <c r="S8" s="217">
        <v>0.77270000000000005</v>
      </c>
      <c r="T8" s="212">
        <v>572</v>
      </c>
      <c r="U8" s="219">
        <v>0.78380000000000005</v>
      </c>
      <c r="V8" s="220">
        <v>5.2400000000000002E-2</v>
      </c>
      <c r="W8" s="221">
        <v>0.2535</v>
      </c>
      <c r="X8" s="212">
        <v>0</v>
      </c>
      <c r="AA8" s="222"/>
    </row>
    <row r="9" spans="1:29" customFormat="1" x14ac:dyDescent="0.2">
      <c r="A9" s="211" t="s">
        <v>384</v>
      </c>
      <c r="B9" s="212">
        <v>154</v>
      </c>
      <c r="C9" s="211">
        <v>466</v>
      </c>
      <c r="D9" s="213">
        <v>49</v>
      </c>
      <c r="E9" s="213">
        <v>122</v>
      </c>
      <c r="F9" s="214">
        <v>54</v>
      </c>
      <c r="G9" s="211">
        <v>22</v>
      </c>
      <c r="H9" s="213">
        <v>2</v>
      </c>
      <c r="I9" s="214">
        <v>12</v>
      </c>
      <c r="J9" s="211">
        <v>10</v>
      </c>
      <c r="K9" s="214">
        <v>92</v>
      </c>
      <c r="L9" s="211">
        <v>22</v>
      </c>
      <c r="M9" s="214">
        <v>7</v>
      </c>
      <c r="N9" s="215">
        <v>12</v>
      </c>
      <c r="O9" s="214">
        <v>14</v>
      </c>
      <c r="P9" s="216">
        <v>0.26179999999999998</v>
      </c>
      <c r="Q9" s="217">
        <v>0.29799999999999999</v>
      </c>
      <c r="R9" s="218">
        <v>0.39479999999999998</v>
      </c>
      <c r="S9" s="217">
        <v>0.69279999999999997</v>
      </c>
      <c r="T9" s="212">
        <v>490</v>
      </c>
      <c r="U9" s="219">
        <v>0.75860000000000005</v>
      </c>
      <c r="V9" s="220">
        <v>2.0400000000000001E-2</v>
      </c>
      <c r="W9" s="221">
        <v>0.18779999999999999</v>
      </c>
      <c r="X9" s="212">
        <v>-1</v>
      </c>
      <c r="AB9" s="1"/>
      <c r="AC9" s="1"/>
    </row>
    <row r="10" spans="1:29" s="188" customFormat="1" x14ac:dyDescent="0.2">
      <c r="A10" s="211" t="s">
        <v>1011</v>
      </c>
      <c r="B10" s="212">
        <v>58</v>
      </c>
      <c r="C10" s="211">
        <v>210</v>
      </c>
      <c r="D10" s="213">
        <v>21</v>
      </c>
      <c r="E10" s="213">
        <v>54</v>
      </c>
      <c r="F10" s="214">
        <v>25</v>
      </c>
      <c r="G10" s="211">
        <v>12</v>
      </c>
      <c r="H10" s="213">
        <v>0</v>
      </c>
      <c r="I10" s="214">
        <v>5</v>
      </c>
      <c r="J10" s="211">
        <v>4</v>
      </c>
      <c r="K10" s="214">
        <v>48</v>
      </c>
      <c r="L10" s="211">
        <v>6</v>
      </c>
      <c r="M10" s="214">
        <v>2</v>
      </c>
      <c r="N10" s="215">
        <v>2</v>
      </c>
      <c r="O10" s="214">
        <v>0</v>
      </c>
      <c r="P10" s="216">
        <v>0.2571</v>
      </c>
      <c r="Q10" s="217">
        <v>0.27100000000000002</v>
      </c>
      <c r="R10" s="218">
        <v>0.38569999999999999</v>
      </c>
      <c r="S10" s="217">
        <v>0.65669999999999995</v>
      </c>
      <c r="T10" s="212">
        <v>214</v>
      </c>
      <c r="U10" s="219">
        <v>0.75</v>
      </c>
      <c r="V10" s="220">
        <v>1.8700000000000001E-2</v>
      </c>
      <c r="W10" s="221">
        <v>0.2243</v>
      </c>
      <c r="X10" s="212">
        <v>0</v>
      </c>
      <c r="Y10" s="1"/>
      <c r="Z10" s="1"/>
      <c r="AA10" s="1"/>
      <c r="AB10" s="1"/>
      <c r="AC10" s="1"/>
    </row>
    <row r="11" spans="1:29" x14ac:dyDescent="0.2">
      <c r="A11" s="211" t="s">
        <v>1019</v>
      </c>
      <c r="B11" s="212">
        <v>29</v>
      </c>
      <c r="C11" s="211">
        <v>36</v>
      </c>
      <c r="D11" s="213">
        <v>5</v>
      </c>
      <c r="E11" s="213">
        <v>9</v>
      </c>
      <c r="F11" s="214">
        <v>3</v>
      </c>
      <c r="G11" s="211">
        <v>3</v>
      </c>
      <c r="H11" s="213">
        <v>0</v>
      </c>
      <c r="I11" s="214">
        <v>0</v>
      </c>
      <c r="J11" s="211">
        <v>3</v>
      </c>
      <c r="K11" s="214">
        <v>13</v>
      </c>
      <c r="L11" s="211">
        <v>0</v>
      </c>
      <c r="M11" s="214">
        <v>1</v>
      </c>
      <c r="N11" s="215">
        <v>0</v>
      </c>
      <c r="O11" s="214">
        <v>0</v>
      </c>
      <c r="P11" s="216">
        <v>0.25</v>
      </c>
      <c r="Q11" s="217">
        <v>0.30769999999999997</v>
      </c>
      <c r="R11" s="218">
        <v>0.33329999999999999</v>
      </c>
      <c r="S11" s="217">
        <v>0.64100000000000001</v>
      </c>
      <c r="T11" s="212">
        <v>39</v>
      </c>
      <c r="U11" s="219">
        <v>0</v>
      </c>
      <c r="V11" s="220">
        <v>7.6899999999999996E-2</v>
      </c>
      <c r="W11" s="221">
        <v>0.33329999999999999</v>
      </c>
      <c r="X11" s="212">
        <v>0</v>
      </c>
      <c r="AA11" s="222"/>
    </row>
    <row r="12" spans="1:29" x14ac:dyDescent="0.2">
      <c r="A12" s="211" t="s">
        <v>951</v>
      </c>
      <c r="B12" s="212">
        <v>41</v>
      </c>
      <c r="C12" s="211">
        <v>99</v>
      </c>
      <c r="D12" s="213">
        <v>15</v>
      </c>
      <c r="E12" s="213">
        <v>24</v>
      </c>
      <c r="F12" s="214">
        <v>18</v>
      </c>
      <c r="G12" s="211">
        <v>4</v>
      </c>
      <c r="H12" s="213">
        <v>0</v>
      </c>
      <c r="I12" s="214">
        <v>7</v>
      </c>
      <c r="J12" s="211">
        <v>12</v>
      </c>
      <c r="K12" s="214">
        <v>33</v>
      </c>
      <c r="L12" s="211">
        <v>1</v>
      </c>
      <c r="M12" s="214">
        <v>0</v>
      </c>
      <c r="N12" s="215">
        <v>5</v>
      </c>
      <c r="O12" s="214">
        <v>0</v>
      </c>
      <c r="P12" s="216">
        <v>0.2424</v>
      </c>
      <c r="Q12" s="217">
        <v>0.32429999999999998</v>
      </c>
      <c r="R12" s="218">
        <v>0.49490000000000001</v>
      </c>
      <c r="S12" s="217">
        <v>0.81930000000000003</v>
      </c>
      <c r="T12" s="212">
        <v>111</v>
      </c>
      <c r="U12" s="219">
        <v>1</v>
      </c>
      <c r="V12" s="220">
        <v>0.1081</v>
      </c>
      <c r="W12" s="221">
        <v>0.29730000000000001</v>
      </c>
      <c r="X12" s="212">
        <v>350</v>
      </c>
      <c r="AA12" s="222"/>
    </row>
    <row r="13" spans="1:29" x14ac:dyDescent="0.2">
      <c r="A13" s="211" t="s">
        <v>946</v>
      </c>
      <c r="B13" s="212">
        <v>75</v>
      </c>
      <c r="C13" s="211">
        <v>137</v>
      </c>
      <c r="D13" s="213">
        <v>17</v>
      </c>
      <c r="E13" s="213">
        <v>33</v>
      </c>
      <c r="F13" s="214">
        <v>26</v>
      </c>
      <c r="G13" s="211">
        <v>12</v>
      </c>
      <c r="H13" s="213">
        <v>0</v>
      </c>
      <c r="I13" s="214">
        <v>8</v>
      </c>
      <c r="J13" s="211">
        <v>9</v>
      </c>
      <c r="K13" s="214">
        <v>38</v>
      </c>
      <c r="L13" s="211">
        <v>1</v>
      </c>
      <c r="M13" s="214">
        <v>0</v>
      </c>
      <c r="N13" s="215">
        <v>7</v>
      </c>
      <c r="O13" s="214">
        <v>1</v>
      </c>
      <c r="P13" s="216">
        <v>0.2409</v>
      </c>
      <c r="Q13" s="217">
        <v>0.29249999999999998</v>
      </c>
      <c r="R13" s="218">
        <v>0.50360000000000005</v>
      </c>
      <c r="S13" s="217">
        <v>0.79620000000000002</v>
      </c>
      <c r="T13" s="212">
        <v>147</v>
      </c>
      <c r="U13" s="219">
        <v>1</v>
      </c>
      <c r="V13" s="220">
        <v>6.1199999999999997E-2</v>
      </c>
      <c r="W13" s="221">
        <v>0.25850000000000001</v>
      </c>
      <c r="X13" s="212">
        <v>0</v>
      </c>
      <c r="AA13" s="222"/>
    </row>
    <row r="14" spans="1:29" customFormat="1" x14ac:dyDescent="0.2">
      <c r="A14" s="223" t="s">
        <v>942</v>
      </c>
      <c r="B14" s="212">
        <v>130</v>
      </c>
      <c r="C14" s="211">
        <v>404</v>
      </c>
      <c r="D14" s="213">
        <v>44</v>
      </c>
      <c r="E14" s="213">
        <v>94</v>
      </c>
      <c r="F14" s="214">
        <v>57</v>
      </c>
      <c r="G14" s="211">
        <v>18</v>
      </c>
      <c r="H14" s="213">
        <v>2</v>
      </c>
      <c r="I14" s="214">
        <v>19</v>
      </c>
      <c r="J14" s="211">
        <v>48</v>
      </c>
      <c r="K14" s="214">
        <v>97</v>
      </c>
      <c r="L14" s="211">
        <v>4</v>
      </c>
      <c r="M14" s="214">
        <v>0</v>
      </c>
      <c r="N14" s="215">
        <v>6</v>
      </c>
      <c r="O14" s="214">
        <v>1</v>
      </c>
      <c r="P14" s="216">
        <v>0.23269999999999999</v>
      </c>
      <c r="Q14" s="217">
        <v>0.31569999999999998</v>
      </c>
      <c r="R14" s="218">
        <v>0.42820000000000003</v>
      </c>
      <c r="S14" s="217">
        <v>0.74390000000000001</v>
      </c>
      <c r="T14" s="212">
        <v>453</v>
      </c>
      <c r="U14" s="219">
        <v>1</v>
      </c>
      <c r="V14" s="220">
        <v>0.106</v>
      </c>
      <c r="W14" s="221">
        <v>0.21410000000000001</v>
      </c>
      <c r="X14" s="212">
        <v>24</v>
      </c>
      <c r="Y14" s="1"/>
      <c r="Z14" s="1"/>
      <c r="AA14" s="222"/>
    </row>
    <row r="15" spans="1:29" x14ac:dyDescent="0.2">
      <c r="A15" s="211" t="s">
        <v>937</v>
      </c>
      <c r="B15" s="212">
        <v>130</v>
      </c>
      <c r="C15" s="211">
        <v>301</v>
      </c>
      <c r="D15" s="213">
        <v>39</v>
      </c>
      <c r="E15" s="213">
        <v>69</v>
      </c>
      <c r="F15" s="214">
        <v>32</v>
      </c>
      <c r="G15" s="211">
        <v>17</v>
      </c>
      <c r="H15" s="213">
        <v>1</v>
      </c>
      <c r="I15" s="214">
        <v>11</v>
      </c>
      <c r="J15" s="211">
        <v>44</v>
      </c>
      <c r="K15" s="214">
        <v>81</v>
      </c>
      <c r="L15" s="211">
        <v>7</v>
      </c>
      <c r="M15" s="214">
        <v>2</v>
      </c>
      <c r="N15" s="215">
        <v>6</v>
      </c>
      <c r="O15" s="214">
        <v>8</v>
      </c>
      <c r="P15" s="216">
        <v>0.22919999999999999</v>
      </c>
      <c r="Q15" s="217">
        <v>0.34279999999999999</v>
      </c>
      <c r="R15" s="218">
        <v>0.40200000000000002</v>
      </c>
      <c r="S15" s="217">
        <v>0.74480000000000002</v>
      </c>
      <c r="T15" s="212">
        <v>353</v>
      </c>
      <c r="U15" s="219">
        <v>0.77780000000000005</v>
      </c>
      <c r="V15" s="220">
        <v>0.1246</v>
      </c>
      <c r="W15" s="221">
        <v>0.22950000000000001</v>
      </c>
      <c r="X15" s="212">
        <v>34</v>
      </c>
      <c r="Y15"/>
      <c r="Z15"/>
      <c r="AA15"/>
      <c r="AB15"/>
      <c r="AC15"/>
    </row>
    <row r="16" spans="1:29" x14ac:dyDescent="0.2">
      <c r="A16" s="211" t="s">
        <v>1013</v>
      </c>
      <c r="B16" s="212">
        <v>81</v>
      </c>
      <c r="C16" s="211">
        <v>310</v>
      </c>
      <c r="D16" s="213">
        <v>36</v>
      </c>
      <c r="E16" s="213">
        <v>70</v>
      </c>
      <c r="F16" s="214">
        <v>35</v>
      </c>
      <c r="G16" s="211">
        <v>18</v>
      </c>
      <c r="H16" s="213">
        <v>0</v>
      </c>
      <c r="I16" s="214">
        <v>11</v>
      </c>
      <c r="J16" s="211">
        <v>36</v>
      </c>
      <c r="K16" s="214">
        <v>92</v>
      </c>
      <c r="L16" s="211">
        <v>1</v>
      </c>
      <c r="M16" s="214">
        <v>0</v>
      </c>
      <c r="N16" s="215">
        <v>7</v>
      </c>
      <c r="O16" s="214">
        <v>1</v>
      </c>
      <c r="P16" s="216">
        <v>0.2258</v>
      </c>
      <c r="Q16" s="217">
        <v>0.30840000000000001</v>
      </c>
      <c r="R16" s="218">
        <v>0.39029999999999998</v>
      </c>
      <c r="S16" s="217">
        <v>0.69869999999999999</v>
      </c>
      <c r="T16" s="212">
        <v>347</v>
      </c>
      <c r="U16" s="219">
        <v>1</v>
      </c>
      <c r="V16" s="220">
        <v>0.1037</v>
      </c>
      <c r="W16" s="221">
        <v>0.2651</v>
      </c>
      <c r="X16" s="212">
        <v>0</v>
      </c>
      <c r="AA16" s="222"/>
      <c r="AB16"/>
      <c r="AC16"/>
    </row>
    <row r="17" spans="1:29" customFormat="1" x14ac:dyDescent="0.2">
      <c r="A17" s="211" t="s">
        <v>938</v>
      </c>
      <c r="B17" s="212">
        <v>63</v>
      </c>
      <c r="C17" s="211">
        <v>138</v>
      </c>
      <c r="D17" s="213">
        <v>22</v>
      </c>
      <c r="E17" s="213">
        <v>30</v>
      </c>
      <c r="F17" s="214">
        <v>16</v>
      </c>
      <c r="G17" s="211">
        <v>2</v>
      </c>
      <c r="H17" s="213">
        <v>1</v>
      </c>
      <c r="I17" s="214">
        <v>11</v>
      </c>
      <c r="J17" s="211">
        <v>7</v>
      </c>
      <c r="K17" s="214">
        <v>50</v>
      </c>
      <c r="L17" s="211">
        <v>6</v>
      </c>
      <c r="M17" s="214">
        <v>0</v>
      </c>
      <c r="N17" s="215">
        <v>2</v>
      </c>
      <c r="O17" s="214">
        <v>0</v>
      </c>
      <c r="P17" s="216">
        <v>0.21740000000000001</v>
      </c>
      <c r="Q17" s="217">
        <v>0.25519999999999998</v>
      </c>
      <c r="R17" s="218">
        <v>0.48549999999999999</v>
      </c>
      <c r="S17" s="217">
        <v>0.74070000000000003</v>
      </c>
      <c r="T17" s="212">
        <v>145</v>
      </c>
      <c r="U17" s="219">
        <v>1</v>
      </c>
      <c r="V17" s="220">
        <v>4.8300000000000003E-2</v>
      </c>
      <c r="W17" s="221">
        <v>0.3448</v>
      </c>
      <c r="X17" s="212">
        <v>0</v>
      </c>
      <c r="Y17" s="1"/>
      <c r="Z17" s="1"/>
      <c r="AA17" s="1"/>
    </row>
    <row r="18" spans="1:29" x14ac:dyDescent="0.2">
      <c r="A18" s="211" t="s">
        <v>950</v>
      </c>
      <c r="B18" s="212">
        <v>23</v>
      </c>
      <c r="C18" s="211">
        <v>66</v>
      </c>
      <c r="D18" s="213">
        <v>6</v>
      </c>
      <c r="E18" s="213">
        <v>14</v>
      </c>
      <c r="F18" s="214">
        <v>7</v>
      </c>
      <c r="G18" s="211">
        <v>2</v>
      </c>
      <c r="H18" s="213">
        <v>0</v>
      </c>
      <c r="I18" s="214">
        <v>3</v>
      </c>
      <c r="J18" s="211">
        <v>6</v>
      </c>
      <c r="K18" s="214">
        <v>27</v>
      </c>
      <c r="L18" s="211">
        <v>0</v>
      </c>
      <c r="M18" s="214">
        <v>1</v>
      </c>
      <c r="N18" s="215">
        <v>1</v>
      </c>
      <c r="O18" s="214">
        <v>0</v>
      </c>
      <c r="P18" s="216">
        <v>0.21210000000000001</v>
      </c>
      <c r="Q18" s="217">
        <v>0.27779999999999999</v>
      </c>
      <c r="R18" s="218">
        <v>0.37880000000000003</v>
      </c>
      <c r="S18" s="217">
        <v>0.65659999999999996</v>
      </c>
      <c r="T18" s="212">
        <v>72</v>
      </c>
      <c r="U18" s="219">
        <v>0</v>
      </c>
      <c r="V18" s="220">
        <v>8.3299999999999999E-2</v>
      </c>
      <c r="W18" s="221">
        <v>0.375</v>
      </c>
      <c r="X18" s="212">
        <v>0</v>
      </c>
    </row>
    <row r="19" spans="1:29" customFormat="1" x14ac:dyDescent="0.2">
      <c r="A19" s="211" t="s">
        <v>297</v>
      </c>
      <c r="B19" s="212">
        <v>144</v>
      </c>
      <c r="C19" s="211">
        <v>501</v>
      </c>
      <c r="D19" s="213">
        <v>59</v>
      </c>
      <c r="E19" s="213">
        <v>105</v>
      </c>
      <c r="F19" s="214">
        <v>65</v>
      </c>
      <c r="G19" s="211">
        <v>24</v>
      </c>
      <c r="H19" s="213">
        <v>4</v>
      </c>
      <c r="I19" s="214">
        <v>23</v>
      </c>
      <c r="J19" s="211">
        <v>59</v>
      </c>
      <c r="K19" s="214">
        <v>140</v>
      </c>
      <c r="L19" s="211">
        <v>3</v>
      </c>
      <c r="M19" s="214">
        <v>1</v>
      </c>
      <c r="N19" s="215">
        <v>10</v>
      </c>
      <c r="O19" s="214">
        <v>2</v>
      </c>
      <c r="P19" s="216">
        <v>0.20960000000000001</v>
      </c>
      <c r="Q19" s="217">
        <v>0.2954</v>
      </c>
      <c r="R19" s="218">
        <v>0.41120000000000001</v>
      </c>
      <c r="S19" s="217">
        <v>0.70660000000000001</v>
      </c>
      <c r="T19" s="212">
        <v>562</v>
      </c>
      <c r="U19" s="219">
        <v>0.75</v>
      </c>
      <c r="V19" s="220">
        <v>0.105</v>
      </c>
      <c r="W19" s="221">
        <v>0.24909999999999999</v>
      </c>
      <c r="X19" s="212">
        <v>11</v>
      </c>
      <c r="Y19" s="1"/>
      <c r="Z19" s="1"/>
      <c r="AA19" s="1"/>
    </row>
    <row r="20" spans="1:29" x14ac:dyDescent="0.2">
      <c r="A20" s="211" t="s">
        <v>944</v>
      </c>
      <c r="B20" s="212">
        <v>67</v>
      </c>
      <c r="C20" s="211">
        <v>115</v>
      </c>
      <c r="D20" s="213">
        <v>10</v>
      </c>
      <c r="E20" s="213">
        <v>24</v>
      </c>
      <c r="F20" s="214">
        <v>12</v>
      </c>
      <c r="G20" s="211">
        <v>2</v>
      </c>
      <c r="H20" s="213">
        <v>0</v>
      </c>
      <c r="I20" s="214">
        <v>2</v>
      </c>
      <c r="J20" s="211">
        <v>10</v>
      </c>
      <c r="K20" s="214">
        <v>28</v>
      </c>
      <c r="L20" s="211">
        <v>2</v>
      </c>
      <c r="M20" s="214">
        <v>0</v>
      </c>
      <c r="N20" s="215">
        <v>1</v>
      </c>
      <c r="O20" s="214">
        <v>0</v>
      </c>
      <c r="P20" s="216">
        <v>0.2087</v>
      </c>
      <c r="Q20" s="217">
        <v>0.27200000000000002</v>
      </c>
      <c r="R20" s="218">
        <v>0.27829999999999999</v>
      </c>
      <c r="S20" s="217">
        <v>0.55030000000000001</v>
      </c>
      <c r="T20" s="212">
        <v>125</v>
      </c>
      <c r="U20" s="219">
        <v>1</v>
      </c>
      <c r="V20" s="220">
        <v>0.08</v>
      </c>
      <c r="W20" s="221">
        <v>0.224</v>
      </c>
      <c r="X20" s="212">
        <v>25</v>
      </c>
    </row>
    <row r="21" spans="1:29" customFormat="1" x14ac:dyDescent="0.2">
      <c r="A21" s="211" t="s">
        <v>706</v>
      </c>
      <c r="B21" s="212">
        <v>37</v>
      </c>
      <c r="C21" s="211">
        <v>96</v>
      </c>
      <c r="D21" s="213">
        <v>10</v>
      </c>
      <c r="E21" s="213">
        <v>20</v>
      </c>
      <c r="F21" s="214">
        <v>8</v>
      </c>
      <c r="G21" s="211">
        <v>8</v>
      </c>
      <c r="H21" s="213">
        <v>1</v>
      </c>
      <c r="I21" s="214">
        <v>0</v>
      </c>
      <c r="J21" s="211">
        <v>5</v>
      </c>
      <c r="K21" s="214">
        <v>22</v>
      </c>
      <c r="L21" s="211">
        <v>0</v>
      </c>
      <c r="M21" s="214">
        <v>0</v>
      </c>
      <c r="N21" s="215">
        <v>1</v>
      </c>
      <c r="O21" s="214">
        <v>2</v>
      </c>
      <c r="P21" s="216">
        <v>0.20830000000000001</v>
      </c>
      <c r="Q21" s="217">
        <v>0.2621</v>
      </c>
      <c r="R21" s="218">
        <v>0.3125</v>
      </c>
      <c r="S21" s="217">
        <v>0.5746</v>
      </c>
      <c r="T21" s="212">
        <v>103</v>
      </c>
      <c r="U21" s="219">
        <v>0</v>
      </c>
      <c r="V21" s="220">
        <v>4.8500000000000001E-2</v>
      </c>
      <c r="W21" s="221">
        <v>0.21360000000000001</v>
      </c>
      <c r="X21" s="212">
        <v>89</v>
      </c>
      <c r="Y21" s="188"/>
      <c r="Z21" s="188"/>
      <c r="AA21" s="188"/>
      <c r="AB21" s="188"/>
      <c r="AC21" s="188"/>
    </row>
    <row r="22" spans="1:29" customFormat="1" x14ac:dyDescent="0.2">
      <c r="A22" s="211" t="s">
        <v>945</v>
      </c>
      <c r="B22" s="212">
        <v>143</v>
      </c>
      <c r="C22" s="211">
        <v>530</v>
      </c>
      <c r="D22" s="213">
        <v>57</v>
      </c>
      <c r="E22" s="213">
        <v>110</v>
      </c>
      <c r="F22" s="214">
        <v>51</v>
      </c>
      <c r="G22" s="211">
        <v>24</v>
      </c>
      <c r="H22" s="213">
        <v>2</v>
      </c>
      <c r="I22" s="214">
        <v>9</v>
      </c>
      <c r="J22" s="211">
        <v>64</v>
      </c>
      <c r="K22" s="214">
        <v>136</v>
      </c>
      <c r="L22" s="211">
        <v>19</v>
      </c>
      <c r="M22" s="214">
        <v>3</v>
      </c>
      <c r="N22" s="215">
        <v>4</v>
      </c>
      <c r="O22" s="214">
        <v>14</v>
      </c>
      <c r="P22" s="216">
        <v>0.20749999999999999</v>
      </c>
      <c r="Q22" s="217">
        <v>0.30919999999999997</v>
      </c>
      <c r="R22" s="218">
        <v>0.31130000000000002</v>
      </c>
      <c r="S22" s="217">
        <v>0.62050000000000005</v>
      </c>
      <c r="T22" s="212">
        <v>608</v>
      </c>
      <c r="U22" s="219">
        <v>0.86360000000000003</v>
      </c>
      <c r="V22" s="220">
        <v>0.1053</v>
      </c>
      <c r="W22" s="221">
        <v>0.22370000000000001</v>
      </c>
      <c r="X22" s="212">
        <v>3</v>
      </c>
      <c r="Y22" s="1"/>
      <c r="Z22" s="1"/>
      <c r="AA22" s="222"/>
    </row>
    <row r="23" spans="1:29" x14ac:dyDescent="0.2">
      <c r="A23" s="211" t="s">
        <v>366</v>
      </c>
      <c r="B23" s="212">
        <v>161</v>
      </c>
      <c r="C23" s="211">
        <v>565</v>
      </c>
      <c r="D23" s="213">
        <v>86</v>
      </c>
      <c r="E23" s="213">
        <v>117</v>
      </c>
      <c r="F23" s="214">
        <v>52</v>
      </c>
      <c r="G23" s="211">
        <v>22</v>
      </c>
      <c r="H23" s="213">
        <v>0</v>
      </c>
      <c r="I23" s="214">
        <v>26</v>
      </c>
      <c r="J23" s="211">
        <v>65</v>
      </c>
      <c r="K23" s="214">
        <v>172</v>
      </c>
      <c r="L23" s="211">
        <v>33</v>
      </c>
      <c r="M23" s="214">
        <v>1</v>
      </c>
      <c r="N23" s="215">
        <v>6</v>
      </c>
      <c r="O23" s="214">
        <v>21</v>
      </c>
      <c r="P23" s="216">
        <v>0.20710000000000001</v>
      </c>
      <c r="Q23" s="217">
        <v>0.31180000000000002</v>
      </c>
      <c r="R23" s="218">
        <v>0.3841</v>
      </c>
      <c r="S23" s="217">
        <v>0.69589999999999996</v>
      </c>
      <c r="T23" s="212">
        <v>651</v>
      </c>
      <c r="U23" s="219">
        <v>0.97060000000000002</v>
      </c>
      <c r="V23" s="220">
        <v>9.98E-2</v>
      </c>
      <c r="W23" s="221">
        <v>0.26419999999999999</v>
      </c>
      <c r="X23" s="212">
        <v>6</v>
      </c>
      <c r="Y23"/>
      <c r="Z23"/>
      <c r="AA23"/>
      <c r="AB23"/>
      <c r="AC23"/>
    </row>
    <row r="24" spans="1:29" x14ac:dyDescent="0.2">
      <c r="A24" s="211" t="s">
        <v>943</v>
      </c>
      <c r="B24" s="212">
        <v>107</v>
      </c>
      <c r="C24" s="211">
        <v>209</v>
      </c>
      <c r="D24" s="213">
        <v>17</v>
      </c>
      <c r="E24" s="213">
        <v>40</v>
      </c>
      <c r="F24" s="214">
        <v>19</v>
      </c>
      <c r="G24" s="211">
        <v>6</v>
      </c>
      <c r="H24" s="213">
        <v>0</v>
      </c>
      <c r="I24" s="214">
        <v>8</v>
      </c>
      <c r="J24" s="211">
        <v>9</v>
      </c>
      <c r="K24" s="214">
        <v>37</v>
      </c>
      <c r="L24" s="211">
        <v>2</v>
      </c>
      <c r="M24" s="214">
        <v>0</v>
      </c>
      <c r="N24" s="215">
        <v>1</v>
      </c>
      <c r="O24" s="214">
        <v>0</v>
      </c>
      <c r="P24" s="216">
        <v>0.19139999999999999</v>
      </c>
      <c r="Q24" s="217">
        <v>0.2248</v>
      </c>
      <c r="R24" s="218">
        <v>0.33489999999999998</v>
      </c>
      <c r="S24" s="217">
        <v>0.55969999999999998</v>
      </c>
      <c r="T24" s="212">
        <v>218</v>
      </c>
      <c r="U24" s="219">
        <v>1</v>
      </c>
      <c r="V24" s="220">
        <v>4.1300000000000003E-2</v>
      </c>
      <c r="W24" s="221">
        <v>0.16969999999999999</v>
      </c>
      <c r="X24" s="212">
        <v>250</v>
      </c>
    </row>
    <row r="25" spans="1:29" customFormat="1" x14ac:dyDescent="0.2">
      <c r="A25" s="211" t="s">
        <v>948</v>
      </c>
      <c r="B25" s="212">
        <v>77</v>
      </c>
      <c r="C25" s="211">
        <v>185</v>
      </c>
      <c r="D25" s="213">
        <v>21</v>
      </c>
      <c r="E25" s="213">
        <v>32</v>
      </c>
      <c r="F25" s="214">
        <v>15</v>
      </c>
      <c r="G25" s="211">
        <v>12</v>
      </c>
      <c r="H25" s="213">
        <v>1</v>
      </c>
      <c r="I25" s="214">
        <v>5</v>
      </c>
      <c r="J25" s="211">
        <v>26</v>
      </c>
      <c r="K25" s="214">
        <v>71</v>
      </c>
      <c r="L25" s="211">
        <v>3</v>
      </c>
      <c r="M25" s="214">
        <v>8</v>
      </c>
      <c r="N25" s="215">
        <v>3</v>
      </c>
      <c r="O25" s="214">
        <v>0</v>
      </c>
      <c r="P25" s="216">
        <v>0.17299999999999999</v>
      </c>
      <c r="Q25" s="217">
        <v>0.27489999999999998</v>
      </c>
      <c r="R25" s="218">
        <v>0.32969999999999999</v>
      </c>
      <c r="S25" s="217">
        <v>0.60460000000000003</v>
      </c>
      <c r="T25" s="212">
        <v>211</v>
      </c>
      <c r="U25" s="219">
        <v>0.2727</v>
      </c>
      <c r="V25" s="220">
        <v>0.1232</v>
      </c>
      <c r="W25" s="221">
        <v>0.33650000000000002</v>
      </c>
      <c r="X25" s="212">
        <v>11</v>
      </c>
      <c r="Y25" s="1"/>
      <c r="Z25" s="1"/>
      <c r="AA25" s="1"/>
      <c r="AB25" s="1"/>
      <c r="AC25" s="1"/>
    </row>
    <row r="26" spans="1:29" customFormat="1" x14ac:dyDescent="0.2">
      <c r="A26" s="211" t="s">
        <v>858</v>
      </c>
      <c r="B26" s="212">
        <v>21</v>
      </c>
      <c r="C26" s="211">
        <v>83</v>
      </c>
      <c r="D26" s="213">
        <v>7</v>
      </c>
      <c r="E26" s="213">
        <v>14</v>
      </c>
      <c r="F26" s="214">
        <v>8</v>
      </c>
      <c r="G26" s="211">
        <v>4</v>
      </c>
      <c r="H26" s="213">
        <v>0</v>
      </c>
      <c r="I26" s="214">
        <v>3</v>
      </c>
      <c r="J26" s="211">
        <v>5</v>
      </c>
      <c r="K26" s="214">
        <v>23</v>
      </c>
      <c r="L26" s="211">
        <v>0</v>
      </c>
      <c r="M26" s="214">
        <v>0</v>
      </c>
      <c r="N26" s="215">
        <v>5</v>
      </c>
      <c r="O26" s="214">
        <v>1</v>
      </c>
      <c r="P26" s="216">
        <v>0.16869999999999999</v>
      </c>
      <c r="Q26" s="217">
        <v>0.22470000000000001</v>
      </c>
      <c r="R26" s="218">
        <v>0.32529999999999998</v>
      </c>
      <c r="S26" s="217">
        <v>0.55000000000000004</v>
      </c>
      <c r="T26" s="212">
        <v>89</v>
      </c>
      <c r="U26" s="219">
        <v>0</v>
      </c>
      <c r="V26" s="220">
        <v>5.62E-2</v>
      </c>
      <c r="W26" s="221">
        <v>0.25840000000000002</v>
      </c>
      <c r="X26" s="212">
        <v>363</v>
      </c>
      <c r="Y26" s="1"/>
      <c r="Z26" s="1"/>
      <c r="AA26" s="1"/>
      <c r="AB26" s="1"/>
      <c r="AC26" s="1"/>
    </row>
    <row r="27" spans="1:29" x14ac:dyDescent="0.2">
      <c r="A27" s="211" t="s">
        <v>1014</v>
      </c>
      <c r="B27" s="212">
        <v>12</v>
      </c>
      <c r="C27" s="211">
        <v>6</v>
      </c>
      <c r="D27" s="213">
        <v>1</v>
      </c>
      <c r="E27" s="213">
        <v>1</v>
      </c>
      <c r="F27" s="214">
        <v>2</v>
      </c>
      <c r="G27" s="211">
        <v>0</v>
      </c>
      <c r="H27" s="213">
        <v>1</v>
      </c>
      <c r="I27" s="214">
        <v>0</v>
      </c>
      <c r="J27" s="211">
        <v>0</v>
      </c>
      <c r="K27" s="214">
        <v>3</v>
      </c>
      <c r="L27" s="211">
        <v>0</v>
      </c>
      <c r="M27" s="214">
        <v>0</v>
      </c>
      <c r="N27" s="215">
        <v>0</v>
      </c>
      <c r="O27" s="214">
        <v>0</v>
      </c>
      <c r="P27" s="216">
        <v>0.16669999999999999</v>
      </c>
      <c r="Q27" s="217">
        <v>0.16669999999999999</v>
      </c>
      <c r="R27" s="218">
        <v>0.5</v>
      </c>
      <c r="S27" s="217">
        <v>0.66669999999999996</v>
      </c>
      <c r="T27" s="212">
        <v>6</v>
      </c>
      <c r="U27" s="219">
        <v>0</v>
      </c>
      <c r="V27" s="220">
        <v>0</v>
      </c>
      <c r="W27" s="221">
        <v>0.5</v>
      </c>
      <c r="X27" s="212">
        <v>0</v>
      </c>
    </row>
    <row r="28" spans="1:29" customFormat="1" x14ac:dyDescent="0.2">
      <c r="A28" s="211" t="s">
        <v>859</v>
      </c>
      <c r="B28" s="212">
        <v>17</v>
      </c>
      <c r="C28" s="211">
        <v>21</v>
      </c>
      <c r="D28" s="213">
        <v>1</v>
      </c>
      <c r="E28" s="213">
        <v>3</v>
      </c>
      <c r="F28" s="214">
        <v>3</v>
      </c>
      <c r="G28" s="211">
        <v>2</v>
      </c>
      <c r="H28" s="213">
        <v>0</v>
      </c>
      <c r="I28" s="214">
        <v>0</v>
      </c>
      <c r="J28" s="211">
        <v>2</v>
      </c>
      <c r="K28" s="214">
        <v>6</v>
      </c>
      <c r="L28" s="211">
        <v>0</v>
      </c>
      <c r="M28" s="214">
        <v>0</v>
      </c>
      <c r="N28" s="215">
        <v>1</v>
      </c>
      <c r="O28" s="214">
        <v>0</v>
      </c>
      <c r="P28" s="216">
        <v>0.1429</v>
      </c>
      <c r="Q28" s="217">
        <v>0.21740000000000001</v>
      </c>
      <c r="R28" s="218">
        <v>0.23810000000000001</v>
      </c>
      <c r="S28" s="217">
        <v>0.45550000000000002</v>
      </c>
      <c r="T28" s="212">
        <v>23</v>
      </c>
      <c r="U28" s="219">
        <v>0</v>
      </c>
      <c r="V28" s="220">
        <v>8.6999999999999994E-2</v>
      </c>
      <c r="W28" s="221">
        <v>0.26090000000000002</v>
      </c>
      <c r="X28" s="212">
        <v>326</v>
      </c>
      <c r="Y28" s="1"/>
      <c r="Z28" s="1"/>
      <c r="AA28" s="1"/>
      <c r="AB28" s="1"/>
      <c r="AC28" s="1"/>
    </row>
    <row r="29" spans="1:29" x14ac:dyDescent="0.2">
      <c r="A29" s="211" t="s">
        <v>353</v>
      </c>
      <c r="B29" s="212">
        <v>41</v>
      </c>
      <c r="C29" s="211">
        <v>72</v>
      </c>
      <c r="D29" s="213">
        <v>7</v>
      </c>
      <c r="E29" s="213">
        <v>10</v>
      </c>
      <c r="F29" s="214">
        <v>4</v>
      </c>
      <c r="G29" s="211">
        <v>1</v>
      </c>
      <c r="H29" s="213">
        <v>0</v>
      </c>
      <c r="I29" s="214">
        <v>1</v>
      </c>
      <c r="J29" s="211">
        <v>4</v>
      </c>
      <c r="K29" s="214">
        <v>15</v>
      </c>
      <c r="L29" s="211">
        <v>3</v>
      </c>
      <c r="M29" s="214">
        <v>1</v>
      </c>
      <c r="N29" s="215">
        <v>0</v>
      </c>
      <c r="O29" s="214">
        <v>0</v>
      </c>
      <c r="P29" s="216">
        <v>0.1389</v>
      </c>
      <c r="Q29" s="217">
        <v>0.1842</v>
      </c>
      <c r="R29" s="218">
        <v>0.19439999999999999</v>
      </c>
      <c r="S29" s="217">
        <v>0.37869999999999998</v>
      </c>
      <c r="T29" s="212">
        <v>76</v>
      </c>
      <c r="U29" s="219">
        <v>0.75</v>
      </c>
      <c r="V29" s="220">
        <v>5.2600000000000001E-2</v>
      </c>
      <c r="W29" s="221">
        <v>0.19739999999999999</v>
      </c>
      <c r="X29" s="212">
        <v>222</v>
      </c>
      <c r="AB29"/>
      <c r="AC29"/>
    </row>
    <row r="30" spans="1:29" ht="13.5" thickBot="1" x14ac:dyDescent="0.25">
      <c r="A30" s="211" t="s">
        <v>952</v>
      </c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>
        <v>516</v>
      </c>
    </row>
    <row r="31" spans="1:29" ht="13.5" hidden="1" thickBot="1" x14ac:dyDescent="0.25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</row>
    <row r="32" spans="1:29" ht="13.5" hidden="1" thickBot="1" x14ac:dyDescent="0.25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29" ht="13.5" hidden="1" thickBot="1" x14ac:dyDescent="0.25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29" ht="13.5" hidden="1" thickBot="1" x14ac:dyDescent="0.25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29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29" ht="13.5" thickBot="1" x14ac:dyDescent="0.25">
      <c r="A36" s="247" t="s">
        <v>529</v>
      </c>
      <c r="B36" s="248">
        <f>C66</f>
        <v>163</v>
      </c>
      <c r="C36" s="249">
        <f t="shared" ref="C36:O36" si="0">SUM(C6:C35)</f>
        <v>5453</v>
      </c>
      <c r="D36" s="250">
        <f t="shared" si="0"/>
        <v>645</v>
      </c>
      <c r="E36" s="250">
        <f t="shared" si="0"/>
        <v>1244</v>
      </c>
      <c r="F36" s="251">
        <f t="shared" si="0"/>
        <v>623</v>
      </c>
      <c r="G36" s="249">
        <f t="shared" si="0"/>
        <v>266</v>
      </c>
      <c r="H36" s="250">
        <f t="shared" si="0"/>
        <v>17</v>
      </c>
      <c r="I36" s="251">
        <f t="shared" si="0"/>
        <v>198</v>
      </c>
      <c r="J36" s="249">
        <f t="shared" si="0"/>
        <v>498</v>
      </c>
      <c r="K36" s="251">
        <f t="shared" si="0"/>
        <v>1441</v>
      </c>
      <c r="L36" s="249">
        <f t="shared" si="0"/>
        <v>167</v>
      </c>
      <c r="M36" s="251">
        <f t="shared" si="0"/>
        <v>36</v>
      </c>
      <c r="N36" s="249">
        <f t="shared" si="0"/>
        <v>90</v>
      </c>
      <c r="O36" s="251">
        <f t="shared" si="0"/>
        <v>69</v>
      </c>
      <c r="P36" s="252">
        <f>IF(C36=0,"",E36/C36)</f>
        <v>0.22813130386942967</v>
      </c>
      <c r="Q36" s="253">
        <f>IF(C36=0,"",(E36+J36+O36)/(C36+J36+O36))</f>
        <v>0.30083056478405318</v>
      </c>
      <c r="R36" s="254">
        <f>IF(C36=0,"",(I36*3+H36*2+G36*1+E36)/C36)</f>
        <v>0.39207775536401979</v>
      </c>
      <c r="S36" s="253">
        <f>Q36+R36</f>
        <v>0.69290832014807302</v>
      </c>
      <c r="T36" s="248">
        <f>SUM(T6:T35)</f>
        <v>6020</v>
      </c>
      <c r="U36" s="255">
        <f>L36/(L36+M36)</f>
        <v>0.82266009852216748</v>
      </c>
      <c r="V36" s="256">
        <f>J36/(C36+J36+O36)</f>
        <v>8.272425249169435E-2</v>
      </c>
      <c r="W36" s="257">
        <f>K36/(C36+J36+O36)</f>
        <v>0.23936877076411961</v>
      </c>
      <c r="X36" s="258"/>
    </row>
    <row r="37" spans="1:29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29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29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</row>
    <row r="40" spans="1:29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29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Y41" s="1"/>
      <c r="Z41" s="1"/>
      <c r="AA41" s="1"/>
      <c r="AB41" s="1"/>
      <c r="AC41" s="222"/>
    </row>
    <row r="42" spans="1:29" customFormat="1" x14ac:dyDescent="0.2">
      <c r="A42" s="199" t="s">
        <v>961</v>
      </c>
      <c r="B42" s="199">
        <v>16</v>
      </c>
      <c r="C42" s="202">
        <v>0</v>
      </c>
      <c r="D42" s="199">
        <v>0</v>
      </c>
      <c r="E42" s="202">
        <v>0</v>
      </c>
      <c r="F42" s="199">
        <v>0</v>
      </c>
      <c r="G42" s="201">
        <v>2</v>
      </c>
      <c r="H42" s="268">
        <v>1</v>
      </c>
      <c r="I42" s="269">
        <v>0</v>
      </c>
      <c r="J42" s="270">
        <v>22.666667</v>
      </c>
      <c r="K42" s="201">
        <v>13</v>
      </c>
      <c r="L42" s="201">
        <v>2</v>
      </c>
      <c r="M42" s="201">
        <v>1</v>
      </c>
      <c r="N42" s="201">
        <v>10</v>
      </c>
      <c r="O42" s="202">
        <v>20</v>
      </c>
      <c r="P42" s="200">
        <v>0</v>
      </c>
      <c r="Q42" s="271">
        <v>0.39710000000000001</v>
      </c>
      <c r="R42" s="272">
        <v>1.0146999999999999</v>
      </c>
      <c r="S42" s="273">
        <v>5.1618000000000004</v>
      </c>
      <c r="T42" s="274">
        <v>3.9706000000000001</v>
      </c>
      <c r="U42" s="274">
        <v>7.9412000000000003</v>
      </c>
      <c r="V42" s="275">
        <v>0</v>
      </c>
      <c r="W42" s="203">
        <v>0</v>
      </c>
      <c r="X42" s="276">
        <v>29.003333000000001</v>
      </c>
    </row>
    <row r="43" spans="1:29" customFormat="1" x14ac:dyDescent="0.2">
      <c r="A43" s="211" t="s">
        <v>953</v>
      </c>
      <c r="B43" s="211">
        <v>22</v>
      </c>
      <c r="C43" s="214">
        <v>0</v>
      </c>
      <c r="D43" s="211">
        <v>0</v>
      </c>
      <c r="E43" s="214">
        <v>0</v>
      </c>
      <c r="F43" s="211">
        <v>3</v>
      </c>
      <c r="G43" s="213">
        <v>1</v>
      </c>
      <c r="H43" s="278">
        <v>2</v>
      </c>
      <c r="I43" s="279">
        <v>0.75</v>
      </c>
      <c r="J43" s="280">
        <v>31.333333</v>
      </c>
      <c r="K43" s="213">
        <v>17</v>
      </c>
      <c r="L43" s="213">
        <v>8</v>
      </c>
      <c r="M43" s="213">
        <v>6</v>
      </c>
      <c r="N43" s="213">
        <v>7</v>
      </c>
      <c r="O43" s="214">
        <v>25</v>
      </c>
      <c r="P43" s="212">
        <v>2</v>
      </c>
      <c r="Q43" s="281">
        <v>1.7234</v>
      </c>
      <c r="R43" s="282">
        <v>0.76600000000000001</v>
      </c>
      <c r="S43" s="281">
        <v>4.883</v>
      </c>
      <c r="T43" s="283">
        <v>2.0106000000000002</v>
      </c>
      <c r="U43" s="283">
        <v>7.1809000000000003</v>
      </c>
      <c r="V43" s="284">
        <v>0.57450000000000001</v>
      </c>
      <c r="W43" s="215">
        <v>0</v>
      </c>
      <c r="X43" s="284">
        <v>31.996666999999999</v>
      </c>
      <c r="Y43" s="1"/>
      <c r="Z43" s="1"/>
      <c r="AA43" s="1"/>
      <c r="AB43" s="1"/>
      <c r="AC43" s="222"/>
    </row>
    <row r="44" spans="1:29" customFormat="1" x14ac:dyDescent="0.2">
      <c r="A44" s="211" t="s">
        <v>956</v>
      </c>
      <c r="B44" s="211">
        <v>39</v>
      </c>
      <c r="C44" s="214">
        <v>0</v>
      </c>
      <c r="D44" s="211">
        <v>0</v>
      </c>
      <c r="E44" s="214">
        <v>0</v>
      </c>
      <c r="F44" s="211">
        <v>2</v>
      </c>
      <c r="G44" s="213">
        <v>1</v>
      </c>
      <c r="H44" s="278">
        <v>28</v>
      </c>
      <c r="I44" s="279">
        <v>0.66669999999999996</v>
      </c>
      <c r="J44" s="280">
        <v>44.333333000000003</v>
      </c>
      <c r="K44" s="213">
        <v>23</v>
      </c>
      <c r="L44" s="213">
        <v>15</v>
      </c>
      <c r="M44" s="213">
        <v>10</v>
      </c>
      <c r="N44" s="213">
        <v>17</v>
      </c>
      <c r="O44" s="214">
        <v>52</v>
      </c>
      <c r="P44" s="212">
        <v>3</v>
      </c>
      <c r="Q44" s="281">
        <v>2.0301</v>
      </c>
      <c r="R44" s="282">
        <v>0.90229999999999999</v>
      </c>
      <c r="S44" s="281">
        <v>4.6692</v>
      </c>
      <c r="T44" s="283">
        <v>3.4510999999999998</v>
      </c>
      <c r="U44" s="283">
        <v>10.5564</v>
      </c>
      <c r="V44" s="284">
        <v>0.60899999999999999</v>
      </c>
      <c r="W44" s="215">
        <v>0</v>
      </c>
      <c r="X44" s="284">
        <v>14.996667</v>
      </c>
      <c r="Y44" s="1"/>
      <c r="Z44" s="1"/>
      <c r="AA44" s="1"/>
      <c r="AB44" s="1"/>
      <c r="AC44" s="1"/>
    </row>
    <row r="45" spans="1:29" x14ac:dyDescent="0.2">
      <c r="A45" s="211" t="s">
        <v>463</v>
      </c>
      <c r="B45" s="211">
        <v>33</v>
      </c>
      <c r="C45" s="214">
        <v>0</v>
      </c>
      <c r="D45" s="211">
        <v>0</v>
      </c>
      <c r="E45" s="214">
        <v>0</v>
      </c>
      <c r="F45" s="211">
        <v>8</v>
      </c>
      <c r="G45" s="213">
        <v>2</v>
      </c>
      <c r="H45" s="278">
        <v>0</v>
      </c>
      <c r="I45" s="279">
        <v>0.8</v>
      </c>
      <c r="J45" s="280">
        <v>56</v>
      </c>
      <c r="K45" s="213">
        <v>34</v>
      </c>
      <c r="L45" s="213">
        <v>16</v>
      </c>
      <c r="M45" s="213">
        <v>14</v>
      </c>
      <c r="N45" s="213">
        <v>26</v>
      </c>
      <c r="O45" s="214">
        <v>65</v>
      </c>
      <c r="P45" s="212">
        <v>5</v>
      </c>
      <c r="Q45" s="281">
        <v>2.25</v>
      </c>
      <c r="R45" s="282">
        <v>1.0713999999999999</v>
      </c>
      <c r="S45" s="281">
        <v>5.4642999999999997</v>
      </c>
      <c r="T45" s="283">
        <v>4.1786000000000003</v>
      </c>
      <c r="U45" s="283">
        <v>10.446400000000001</v>
      </c>
      <c r="V45" s="284">
        <v>0.80359999999999998</v>
      </c>
      <c r="W45" s="215">
        <v>7</v>
      </c>
      <c r="X45" s="284">
        <v>18</v>
      </c>
    </row>
    <row r="46" spans="1:29" customFormat="1" x14ac:dyDescent="0.2">
      <c r="A46" s="211" t="s">
        <v>423</v>
      </c>
      <c r="B46" s="211">
        <v>34</v>
      </c>
      <c r="C46" s="666">
        <v>33</v>
      </c>
      <c r="D46" s="211">
        <v>18</v>
      </c>
      <c r="E46" s="214">
        <v>4</v>
      </c>
      <c r="F46" s="663">
        <v>21</v>
      </c>
      <c r="G46" s="213">
        <v>6</v>
      </c>
      <c r="H46" s="278">
        <v>1</v>
      </c>
      <c r="I46" s="675">
        <v>0.77780000000000005</v>
      </c>
      <c r="J46" s="280">
        <v>260.33333199999998</v>
      </c>
      <c r="K46" s="213">
        <v>197</v>
      </c>
      <c r="L46" s="213">
        <v>85</v>
      </c>
      <c r="M46" s="213">
        <v>80</v>
      </c>
      <c r="N46" s="213">
        <v>76</v>
      </c>
      <c r="O46" s="214">
        <v>290</v>
      </c>
      <c r="P46" s="212">
        <v>22</v>
      </c>
      <c r="Q46" s="678">
        <v>2.7656999999999998</v>
      </c>
      <c r="R46" s="282">
        <v>1.0487</v>
      </c>
      <c r="S46" s="281">
        <v>6.8105000000000002</v>
      </c>
      <c r="T46" s="283">
        <v>2.6274000000000002</v>
      </c>
      <c r="U46" s="283">
        <v>10.025600000000001</v>
      </c>
      <c r="V46" s="284">
        <v>0.76060000000000005</v>
      </c>
      <c r="W46" s="215">
        <v>0</v>
      </c>
      <c r="X46" s="284">
        <v>-51.663331999999997</v>
      </c>
      <c r="Y46" s="1"/>
      <c r="Z46" s="1"/>
      <c r="AA46" s="1"/>
      <c r="AB46" s="1"/>
      <c r="AC46" s="1"/>
    </row>
    <row r="47" spans="1:29" customFormat="1" x14ac:dyDescent="0.2">
      <c r="A47" s="211" t="s">
        <v>959</v>
      </c>
      <c r="B47" s="211">
        <v>14</v>
      </c>
      <c r="C47" s="214">
        <v>14</v>
      </c>
      <c r="D47" s="211">
        <v>6</v>
      </c>
      <c r="E47" s="214">
        <v>3</v>
      </c>
      <c r="F47" s="211">
        <v>8</v>
      </c>
      <c r="G47" s="213">
        <v>3</v>
      </c>
      <c r="H47" s="278">
        <v>0</v>
      </c>
      <c r="I47" s="279">
        <v>0.72729999999999995</v>
      </c>
      <c r="J47" s="280">
        <v>107.333333</v>
      </c>
      <c r="K47" s="213">
        <v>71</v>
      </c>
      <c r="L47" s="213">
        <v>38</v>
      </c>
      <c r="M47" s="213">
        <v>34</v>
      </c>
      <c r="N47" s="213">
        <v>35</v>
      </c>
      <c r="O47" s="214">
        <v>99</v>
      </c>
      <c r="P47" s="212">
        <v>13</v>
      </c>
      <c r="Q47" s="281">
        <v>2.8509000000000002</v>
      </c>
      <c r="R47" s="282">
        <v>0.98760000000000003</v>
      </c>
      <c r="S47" s="281">
        <v>5.9534000000000002</v>
      </c>
      <c r="T47" s="283">
        <v>2.9348000000000001</v>
      </c>
      <c r="U47" s="283">
        <v>8.3011999999999997</v>
      </c>
      <c r="V47" s="284">
        <v>1.0901000000000001</v>
      </c>
      <c r="W47" s="215">
        <v>0</v>
      </c>
      <c r="X47" s="284">
        <v>-28.003333000000001</v>
      </c>
      <c r="Y47" s="1"/>
      <c r="Z47" s="1"/>
      <c r="AA47" s="1"/>
      <c r="AB47" s="1"/>
      <c r="AC47" s="1"/>
    </row>
    <row r="48" spans="1:29" x14ac:dyDescent="0.2">
      <c r="A48" s="211" t="s">
        <v>955</v>
      </c>
      <c r="B48" s="211">
        <v>31</v>
      </c>
      <c r="C48" s="214">
        <v>0</v>
      </c>
      <c r="D48" s="211">
        <v>0</v>
      </c>
      <c r="E48" s="214">
        <v>0</v>
      </c>
      <c r="F48" s="211">
        <v>4</v>
      </c>
      <c r="G48" s="213">
        <v>2</v>
      </c>
      <c r="H48" s="278">
        <v>0</v>
      </c>
      <c r="I48" s="279">
        <v>0.66669999999999996</v>
      </c>
      <c r="J48" s="280">
        <v>52.666668000000001</v>
      </c>
      <c r="K48" s="213">
        <v>36</v>
      </c>
      <c r="L48" s="213">
        <v>17</v>
      </c>
      <c r="M48" s="213">
        <v>17</v>
      </c>
      <c r="N48" s="213">
        <v>29</v>
      </c>
      <c r="O48" s="214">
        <v>44</v>
      </c>
      <c r="P48" s="212">
        <v>6</v>
      </c>
      <c r="Q48" s="281">
        <v>2.9051</v>
      </c>
      <c r="R48" s="282">
        <v>1.2342</v>
      </c>
      <c r="S48" s="281">
        <v>6.1519000000000004</v>
      </c>
      <c r="T48" s="283">
        <v>4.9557000000000002</v>
      </c>
      <c r="U48" s="283">
        <v>7.5190000000000001</v>
      </c>
      <c r="V48" s="284">
        <v>1.0253000000000001</v>
      </c>
      <c r="W48" s="215">
        <v>1</v>
      </c>
      <c r="X48" s="284">
        <v>16.003332</v>
      </c>
    </row>
    <row r="49" spans="1:29" x14ac:dyDescent="0.2">
      <c r="A49" s="211" t="s">
        <v>954</v>
      </c>
      <c r="B49" s="211">
        <v>16</v>
      </c>
      <c r="C49" s="214">
        <v>16</v>
      </c>
      <c r="D49" s="211">
        <v>6</v>
      </c>
      <c r="E49" s="214">
        <v>2</v>
      </c>
      <c r="F49" s="211">
        <v>7</v>
      </c>
      <c r="G49" s="213">
        <v>6</v>
      </c>
      <c r="H49" s="278">
        <v>0</v>
      </c>
      <c r="I49" s="279">
        <v>0.53849999999999998</v>
      </c>
      <c r="J49" s="280">
        <v>108.33333399999999</v>
      </c>
      <c r="K49" s="213">
        <v>67</v>
      </c>
      <c r="L49" s="213">
        <v>37</v>
      </c>
      <c r="M49" s="213">
        <v>35</v>
      </c>
      <c r="N49" s="213">
        <v>34</v>
      </c>
      <c r="O49" s="214">
        <v>82</v>
      </c>
      <c r="P49" s="212">
        <v>9</v>
      </c>
      <c r="Q49" s="281">
        <v>2.9077000000000002</v>
      </c>
      <c r="R49" s="282">
        <v>0.93230000000000002</v>
      </c>
      <c r="S49" s="281">
        <v>5.5662000000000003</v>
      </c>
      <c r="T49" s="283">
        <v>2.8246000000000002</v>
      </c>
      <c r="U49" s="283">
        <v>6.8122999999999996</v>
      </c>
      <c r="V49" s="284">
        <v>0.74770000000000003</v>
      </c>
      <c r="W49" s="215">
        <v>-1</v>
      </c>
      <c r="X49" s="284">
        <v>27.336666000000001</v>
      </c>
      <c r="AC49" s="222"/>
    </row>
    <row r="50" spans="1:29" customFormat="1" x14ac:dyDescent="0.2">
      <c r="A50" s="211" t="s">
        <v>480</v>
      </c>
      <c r="B50" s="211">
        <v>38</v>
      </c>
      <c r="C50" s="214">
        <v>0</v>
      </c>
      <c r="D50" s="211">
        <v>0</v>
      </c>
      <c r="E50" s="214">
        <v>0</v>
      </c>
      <c r="F50" s="211">
        <v>1</v>
      </c>
      <c r="G50" s="213">
        <v>2</v>
      </c>
      <c r="H50" s="278">
        <v>1</v>
      </c>
      <c r="I50" s="279">
        <v>0.33329999999999999</v>
      </c>
      <c r="J50" s="280">
        <v>43</v>
      </c>
      <c r="K50" s="213">
        <v>26</v>
      </c>
      <c r="L50" s="213">
        <v>15</v>
      </c>
      <c r="M50" s="213">
        <v>14</v>
      </c>
      <c r="N50" s="213">
        <v>5</v>
      </c>
      <c r="O50" s="214">
        <v>37</v>
      </c>
      <c r="P50" s="212">
        <v>8</v>
      </c>
      <c r="Q50" s="281">
        <v>2.9302000000000001</v>
      </c>
      <c r="R50" s="282">
        <v>0.72089999999999999</v>
      </c>
      <c r="S50" s="281">
        <v>5.4419000000000004</v>
      </c>
      <c r="T50" s="283">
        <v>1.0465</v>
      </c>
      <c r="U50" s="283">
        <v>7.7442000000000002</v>
      </c>
      <c r="V50" s="284">
        <v>1.6744000000000001</v>
      </c>
      <c r="W50" s="215">
        <v>3</v>
      </c>
      <c r="X50" s="284">
        <v>22.67</v>
      </c>
      <c r="Y50" s="1"/>
      <c r="Z50" s="1"/>
      <c r="AA50" s="1"/>
      <c r="AB50" s="1"/>
      <c r="AC50" s="222"/>
    </row>
    <row r="51" spans="1:29" customFormat="1" x14ac:dyDescent="0.2">
      <c r="A51" s="211" t="s">
        <v>396</v>
      </c>
      <c r="B51" s="211">
        <v>27</v>
      </c>
      <c r="C51" s="214">
        <v>27</v>
      </c>
      <c r="D51" s="211">
        <v>12</v>
      </c>
      <c r="E51" s="666">
        <v>5</v>
      </c>
      <c r="F51" s="211">
        <v>9</v>
      </c>
      <c r="G51" s="213">
        <v>11</v>
      </c>
      <c r="H51" s="278">
        <v>0</v>
      </c>
      <c r="I51" s="279">
        <v>0.45</v>
      </c>
      <c r="J51" s="280">
        <v>192.33333400000001</v>
      </c>
      <c r="K51" s="213">
        <v>155</v>
      </c>
      <c r="L51" s="213">
        <v>72</v>
      </c>
      <c r="M51" s="213">
        <v>68</v>
      </c>
      <c r="N51" s="213">
        <v>45</v>
      </c>
      <c r="O51" s="214">
        <v>172</v>
      </c>
      <c r="P51" s="212">
        <v>15</v>
      </c>
      <c r="Q51" s="281">
        <v>3.1819999999999999</v>
      </c>
      <c r="R51" s="282">
        <v>1.0399</v>
      </c>
      <c r="S51" s="281">
        <v>7.2530000000000001</v>
      </c>
      <c r="T51" s="283">
        <v>2.1057000000000001</v>
      </c>
      <c r="U51" s="283">
        <v>8.0485000000000007</v>
      </c>
      <c r="V51" s="681">
        <v>0.70189999999999997</v>
      </c>
      <c r="W51" s="215">
        <v>4</v>
      </c>
      <c r="X51" s="284">
        <v>-14.333334000000001</v>
      </c>
      <c r="Y51" s="1"/>
      <c r="Z51" s="1"/>
      <c r="AA51" s="1"/>
      <c r="AB51" s="1"/>
      <c r="AC51" s="1"/>
    </row>
    <row r="52" spans="1:29" customFormat="1" x14ac:dyDescent="0.2">
      <c r="A52" s="211" t="s">
        <v>957</v>
      </c>
      <c r="B52" s="211">
        <v>24</v>
      </c>
      <c r="C52" s="214">
        <v>24</v>
      </c>
      <c r="D52" s="211">
        <v>11</v>
      </c>
      <c r="E52" s="214">
        <v>2</v>
      </c>
      <c r="F52" s="211">
        <v>9</v>
      </c>
      <c r="G52" s="213">
        <v>12</v>
      </c>
      <c r="H52" s="278">
        <v>0</v>
      </c>
      <c r="I52" s="279">
        <v>0.42859999999999998</v>
      </c>
      <c r="J52" s="280">
        <v>183.66666699999999</v>
      </c>
      <c r="K52" s="213">
        <v>148</v>
      </c>
      <c r="L52" s="213">
        <v>70</v>
      </c>
      <c r="M52" s="213">
        <v>69</v>
      </c>
      <c r="N52" s="213">
        <v>58</v>
      </c>
      <c r="O52" s="214">
        <v>159</v>
      </c>
      <c r="P52" s="212">
        <v>20</v>
      </c>
      <c r="Q52" s="281">
        <v>3.3811</v>
      </c>
      <c r="R52" s="282">
        <v>1.1215999999999999</v>
      </c>
      <c r="S52" s="281">
        <v>7.2523</v>
      </c>
      <c r="T52" s="283">
        <v>2.8420999999999998</v>
      </c>
      <c r="U52" s="283">
        <v>7.7912999999999997</v>
      </c>
      <c r="V52" s="284">
        <v>0.98</v>
      </c>
      <c r="W52" s="215">
        <v>0</v>
      </c>
      <c r="X52" s="284">
        <v>-49.996667000000002</v>
      </c>
    </row>
    <row r="53" spans="1:29" x14ac:dyDescent="0.2">
      <c r="A53" s="211" t="s">
        <v>1036</v>
      </c>
      <c r="B53" s="211">
        <v>10</v>
      </c>
      <c r="C53" s="214">
        <v>10</v>
      </c>
      <c r="D53" s="211">
        <v>9</v>
      </c>
      <c r="E53" s="214">
        <v>2</v>
      </c>
      <c r="F53" s="211">
        <v>4</v>
      </c>
      <c r="G53" s="213">
        <v>6</v>
      </c>
      <c r="H53" s="278">
        <v>0</v>
      </c>
      <c r="I53" s="279">
        <v>0.4</v>
      </c>
      <c r="J53" s="280">
        <v>81.666667000000004</v>
      </c>
      <c r="K53" s="213">
        <v>48</v>
      </c>
      <c r="L53" s="213">
        <v>35</v>
      </c>
      <c r="M53" s="213">
        <v>32</v>
      </c>
      <c r="N53" s="213">
        <v>32</v>
      </c>
      <c r="O53" s="214">
        <v>82</v>
      </c>
      <c r="P53" s="212">
        <v>13</v>
      </c>
      <c r="Q53" s="281">
        <v>3.5265</v>
      </c>
      <c r="R53" s="282">
        <v>0.97960000000000003</v>
      </c>
      <c r="S53" s="281">
        <v>5.2897999999999996</v>
      </c>
      <c r="T53" s="283">
        <v>3.5265</v>
      </c>
      <c r="U53" s="283">
        <v>9.0366999999999997</v>
      </c>
      <c r="V53" s="284">
        <v>1.4327000000000001</v>
      </c>
      <c r="W53" s="215">
        <v>0</v>
      </c>
      <c r="X53" s="284">
        <v>3.333E-3</v>
      </c>
    </row>
    <row r="54" spans="1:29" x14ac:dyDescent="0.2">
      <c r="A54" s="211" t="s">
        <v>958</v>
      </c>
      <c r="B54" s="211">
        <v>15</v>
      </c>
      <c r="C54" s="214">
        <v>8</v>
      </c>
      <c r="D54" s="211">
        <v>1</v>
      </c>
      <c r="E54" s="214">
        <v>0</v>
      </c>
      <c r="F54" s="211">
        <v>4</v>
      </c>
      <c r="G54" s="213">
        <v>1</v>
      </c>
      <c r="H54" s="278">
        <v>0</v>
      </c>
      <c r="I54" s="279">
        <v>0.8</v>
      </c>
      <c r="J54" s="280">
        <v>66.666666000000006</v>
      </c>
      <c r="K54" s="213">
        <v>53</v>
      </c>
      <c r="L54" s="213">
        <v>27</v>
      </c>
      <c r="M54" s="213">
        <v>27</v>
      </c>
      <c r="N54" s="213">
        <v>33</v>
      </c>
      <c r="O54" s="214">
        <v>56</v>
      </c>
      <c r="P54" s="212">
        <v>10</v>
      </c>
      <c r="Q54" s="281">
        <v>3.645</v>
      </c>
      <c r="R54" s="282">
        <v>1.29</v>
      </c>
      <c r="S54" s="281">
        <v>7.1550000000000002</v>
      </c>
      <c r="T54" s="283">
        <v>4.4550000000000001</v>
      </c>
      <c r="U54" s="283">
        <v>7.56</v>
      </c>
      <c r="V54" s="284">
        <v>1.35</v>
      </c>
      <c r="W54" s="215">
        <v>1</v>
      </c>
      <c r="X54" s="284">
        <v>5.6633339999999999</v>
      </c>
      <c r="AC54" s="222"/>
    </row>
    <row r="55" spans="1:29" customFormat="1" x14ac:dyDescent="0.2">
      <c r="A55" s="211" t="s">
        <v>452</v>
      </c>
      <c r="B55" s="211">
        <v>31</v>
      </c>
      <c r="C55" s="214">
        <v>31</v>
      </c>
      <c r="D55" s="211">
        <v>12</v>
      </c>
      <c r="E55" s="214">
        <v>1</v>
      </c>
      <c r="F55" s="211">
        <v>13</v>
      </c>
      <c r="G55" s="213">
        <v>15</v>
      </c>
      <c r="H55" s="278">
        <v>0</v>
      </c>
      <c r="I55" s="279">
        <v>0.46429999999999999</v>
      </c>
      <c r="J55" s="280">
        <v>215.66666799999999</v>
      </c>
      <c r="K55" s="213">
        <v>181</v>
      </c>
      <c r="L55" s="213">
        <v>100</v>
      </c>
      <c r="M55" s="213">
        <v>88</v>
      </c>
      <c r="N55" s="213">
        <v>81</v>
      </c>
      <c r="O55" s="214">
        <v>191</v>
      </c>
      <c r="P55" s="212">
        <v>23</v>
      </c>
      <c r="Q55" s="281">
        <v>3.6722999999999999</v>
      </c>
      <c r="R55" s="282">
        <v>1.2148000000000001</v>
      </c>
      <c r="S55" s="281">
        <v>7.5533000000000001</v>
      </c>
      <c r="T55" s="283">
        <v>3.3801999999999999</v>
      </c>
      <c r="U55" s="283">
        <v>7.9706000000000001</v>
      </c>
      <c r="V55" s="284">
        <v>0.95979999999999999</v>
      </c>
      <c r="W55" s="215">
        <v>0</v>
      </c>
      <c r="X55" s="284">
        <v>-38.336668000000003</v>
      </c>
      <c r="Y55" s="1"/>
      <c r="Z55" s="1"/>
      <c r="AA55" s="1"/>
      <c r="AB55" s="1"/>
      <c r="AC55" s="222"/>
    </row>
    <row r="56" spans="1:29" x14ac:dyDescent="0.2">
      <c r="A56" s="211" t="s">
        <v>715</v>
      </c>
      <c r="B56" s="211"/>
      <c r="C56" s="214"/>
      <c r="D56" s="211"/>
      <c r="E56" s="214"/>
      <c r="F56" s="211"/>
      <c r="G56" s="213"/>
      <c r="H56" s="278"/>
      <c r="I56" s="279"/>
      <c r="J56" s="280"/>
      <c r="K56" s="213"/>
      <c r="L56" s="213"/>
      <c r="M56" s="213"/>
      <c r="N56" s="213"/>
      <c r="O56" s="214"/>
      <c r="P56" s="212"/>
      <c r="Q56" s="281"/>
      <c r="R56" s="282"/>
      <c r="S56" s="281"/>
      <c r="T56" s="283"/>
      <c r="U56" s="283"/>
      <c r="V56" s="284"/>
      <c r="W56" s="215">
        <v>30</v>
      </c>
      <c r="X56" s="284">
        <v>149.66999999999999</v>
      </c>
      <c r="AC56" s="222"/>
    </row>
    <row r="57" spans="1:29" customFormat="1" x14ac:dyDescent="0.2">
      <c r="A57" s="211" t="s">
        <v>726</v>
      </c>
      <c r="B57" s="211"/>
      <c r="C57" s="214"/>
      <c r="D57" s="211"/>
      <c r="E57" s="214"/>
      <c r="F57" s="211"/>
      <c r="G57" s="213"/>
      <c r="H57" s="278"/>
      <c r="I57" s="279"/>
      <c r="J57" s="280"/>
      <c r="K57" s="213"/>
      <c r="L57" s="213"/>
      <c r="M57" s="213"/>
      <c r="N57" s="213"/>
      <c r="O57" s="214"/>
      <c r="P57" s="212"/>
      <c r="Q57" s="281"/>
      <c r="R57" s="282"/>
      <c r="S57" s="281"/>
      <c r="T57" s="283"/>
      <c r="U57" s="283"/>
      <c r="V57" s="284"/>
      <c r="W57" s="215">
        <v>0</v>
      </c>
      <c r="X57" s="284">
        <v>58</v>
      </c>
    </row>
    <row r="58" spans="1:29" customFormat="1" x14ac:dyDescent="0.2">
      <c r="A58" s="211" t="s">
        <v>960</v>
      </c>
      <c r="B58" s="211"/>
      <c r="C58" s="214"/>
      <c r="D58" s="211"/>
      <c r="E58" s="214"/>
      <c r="F58" s="211"/>
      <c r="G58" s="213"/>
      <c r="H58" s="278"/>
      <c r="I58" s="279"/>
      <c r="J58" s="280"/>
      <c r="K58" s="213"/>
      <c r="L58" s="213"/>
      <c r="M58" s="213"/>
      <c r="N58" s="213"/>
      <c r="O58" s="214"/>
      <c r="P58" s="212"/>
      <c r="Q58" s="281"/>
      <c r="R58" s="282"/>
      <c r="S58" s="281"/>
      <c r="T58" s="283"/>
      <c r="U58" s="283"/>
      <c r="V58" s="284"/>
      <c r="W58" s="215">
        <v>4</v>
      </c>
      <c r="X58" s="284">
        <v>28.67</v>
      </c>
    </row>
    <row r="59" spans="1:29" x14ac:dyDescent="0.2">
      <c r="A59" s="211" t="s">
        <v>962</v>
      </c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>
        <v>32</v>
      </c>
      <c r="X59" s="284">
        <v>179.67</v>
      </c>
      <c r="AC59" s="222"/>
    </row>
    <row r="60" spans="1:29" hidden="1" x14ac:dyDescent="0.2">
      <c r="A60" s="223"/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/>
      <c r="X60" s="284"/>
    </row>
    <row r="61" spans="1:29" hidden="1" x14ac:dyDescent="0.2">
      <c r="A61" s="211"/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/>
      <c r="X61" s="284"/>
    </row>
    <row r="62" spans="1:29" customFormat="1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</row>
    <row r="63" spans="1:29" customFormat="1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"/>
      <c r="Z63" s="1"/>
      <c r="AA63" s="1"/>
      <c r="AB63" s="1"/>
      <c r="AC63" s="222"/>
    </row>
    <row r="64" spans="1:29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"/>
      <c r="Z64" s="1"/>
      <c r="AA64" s="1"/>
      <c r="AB64" s="222"/>
    </row>
    <row r="65" spans="1:28" customFormat="1" ht="13.5" thickBot="1" x14ac:dyDescent="0.25">
      <c r="A65" s="312" t="s">
        <v>558</v>
      </c>
      <c r="B65" s="313"/>
      <c r="C65" s="314"/>
      <c r="D65" s="313"/>
      <c r="E65" s="314">
        <v>1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"/>
      <c r="Z65" s="1"/>
      <c r="AA65" s="1"/>
      <c r="AB65" s="222"/>
    </row>
    <row r="66" spans="1:28" customFormat="1" ht="13.5" thickBot="1" x14ac:dyDescent="0.25">
      <c r="A66" s="248" t="s">
        <v>529</v>
      </c>
      <c r="B66" s="249">
        <f t="shared" ref="B66:P66" si="1">SUM(B42:B65)</f>
        <v>350</v>
      </c>
      <c r="C66" s="251">
        <f t="shared" si="1"/>
        <v>163</v>
      </c>
      <c r="D66" s="249">
        <f t="shared" si="1"/>
        <v>75</v>
      </c>
      <c r="E66" s="251">
        <f t="shared" si="1"/>
        <v>20</v>
      </c>
      <c r="F66" s="249">
        <f t="shared" si="1"/>
        <v>93</v>
      </c>
      <c r="G66" s="250">
        <f t="shared" si="1"/>
        <v>70</v>
      </c>
      <c r="H66" s="302">
        <f t="shared" si="1"/>
        <v>33</v>
      </c>
      <c r="I66" s="303">
        <f>F66/(F66+G66)</f>
        <v>0.57055214723926384</v>
      </c>
      <c r="J66" s="304">
        <f t="shared" si="1"/>
        <v>1466.0000020000002</v>
      </c>
      <c r="K66" s="250">
        <f t="shared" si="1"/>
        <v>1069</v>
      </c>
      <c r="L66" s="250">
        <f t="shared" si="1"/>
        <v>537</v>
      </c>
      <c r="M66" s="250">
        <f t="shared" si="1"/>
        <v>495</v>
      </c>
      <c r="N66" s="250">
        <f t="shared" si="1"/>
        <v>488</v>
      </c>
      <c r="O66" s="251">
        <f t="shared" si="1"/>
        <v>1374</v>
      </c>
      <c r="P66" s="305">
        <f t="shared" si="1"/>
        <v>149</v>
      </c>
      <c r="Q66" s="306">
        <f>IF(J66=0,"",M66*9/J66)</f>
        <v>3.0388813055404071</v>
      </c>
      <c r="R66" s="307">
        <f>(N66+K66)/J66</f>
        <v>1.0620736684009908</v>
      </c>
      <c r="S66" s="304">
        <f>K66*9/J66</f>
        <v>6.5627557891367578</v>
      </c>
      <c r="T66" s="308">
        <f>N66*9/J66</f>
        <v>2.9959072264721587</v>
      </c>
      <c r="U66" s="308">
        <f>O66*9/J66</f>
        <v>8.4351978056818577</v>
      </c>
      <c r="V66" s="309">
        <f>P66*9/J66</f>
        <v>0.91473396873842561</v>
      </c>
      <c r="W66" s="337"/>
      <c r="X66" s="310"/>
      <c r="Y66" s="1"/>
      <c r="Z66" s="1"/>
      <c r="AA66" s="1"/>
      <c r="AB66" s="222"/>
    </row>
    <row r="68" spans="1:28" x14ac:dyDescent="0.2">
      <c r="A68" s="137" t="s">
        <v>1015</v>
      </c>
    </row>
    <row r="69" spans="1:28" x14ac:dyDescent="0.2">
      <c r="A69" s="137" t="s">
        <v>1016</v>
      </c>
    </row>
    <row r="70" spans="1:28" x14ac:dyDescent="0.2">
      <c r="A70" s="137" t="s">
        <v>1017</v>
      </c>
    </row>
    <row r="71" spans="1:28" x14ac:dyDescent="0.2">
      <c r="A71" s="137" t="s">
        <v>1018</v>
      </c>
    </row>
    <row r="72" spans="1:28" x14ac:dyDescent="0.2">
      <c r="A72" s="137"/>
    </row>
    <row r="73" spans="1:28" x14ac:dyDescent="0.2">
      <c r="A73" s="137"/>
    </row>
  </sheetData>
  <sortState xmlns:xlrd2="http://schemas.microsoft.com/office/spreadsheetml/2017/richdata2" ref="A42:AC53">
    <sortCondition ref="A42:A53"/>
  </sortState>
  <mergeCells count="2">
    <mergeCell ref="A1:X1"/>
    <mergeCell ref="W40:X40"/>
  </mergeCells>
  <printOptions horizontalCentered="1"/>
  <pageMargins left="0.25" right="0.25" top="1" bottom="0.25" header="0.5" footer="0.5"/>
  <pageSetup scale="77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92B2-BC18-4D4D-A7C9-A4327465139B}">
  <sheetPr>
    <pageSetUpPr fitToPage="1"/>
  </sheetPr>
  <dimension ref="A1:AC69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7.570312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customWidth="1"/>
    <col min="7" max="7" width="4" style="1" customWidth="1"/>
    <col min="8" max="8" width="3.28515625" style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29" ht="30" x14ac:dyDescent="0.4">
      <c r="A1" s="659" t="s">
        <v>2022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29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9" s="139" customFormat="1" ht="13.5" customHeight="1" thickBot="1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1:29" ht="26.25" thickBot="1" x14ac:dyDescent="0.25">
      <c r="A4" s="189" t="s">
        <v>908</v>
      </c>
      <c r="B4" s="56" t="s">
        <v>2023</v>
      </c>
      <c r="C4" s="57"/>
      <c r="D4" s="57"/>
      <c r="R4" s="190"/>
      <c r="S4" s="190"/>
      <c r="T4" s="190"/>
      <c r="U4" s="190"/>
      <c r="V4" s="190"/>
      <c r="X4" s="191" t="s">
        <v>493</v>
      </c>
    </row>
    <row r="5" spans="1:29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29" s="188" customFormat="1" x14ac:dyDescent="0.2">
      <c r="A6" s="199" t="s">
        <v>923</v>
      </c>
      <c r="B6" s="200">
        <v>20</v>
      </c>
      <c r="C6" s="199">
        <v>12</v>
      </c>
      <c r="D6" s="201">
        <v>4</v>
      </c>
      <c r="E6" s="201">
        <v>4</v>
      </c>
      <c r="F6" s="202">
        <v>7</v>
      </c>
      <c r="G6" s="199">
        <v>1</v>
      </c>
      <c r="H6" s="201">
        <v>0</v>
      </c>
      <c r="I6" s="202">
        <v>2</v>
      </c>
      <c r="J6" s="199">
        <v>1</v>
      </c>
      <c r="K6" s="202">
        <v>4</v>
      </c>
      <c r="L6" s="199">
        <v>2</v>
      </c>
      <c r="M6" s="202">
        <v>0</v>
      </c>
      <c r="N6" s="203">
        <v>1</v>
      </c>
      <c r="O6" s="202">
        <v>0</v>
      </c>
      <c r="P6" s="204">
        <v>0.33329999999999999</v>
      </c>
      <c r="Q6" s="205">
        <v>0.3846</v>
      </c>
      <c r="R6" s="206">
        <v>0.91669999999999996</v>
      </c>
      <c r="S6" s="205">
        <v>1.3012999999999999</v>
      </c>
      <c r="T6" s="200">
        <v>13</v>
      </c>
      <c r="U6" s="207">
        <v>1</v>
      </c>
      <c r="V6" s="208">
        <v>7.6899999999999996E-2</v>
      </c>
      <c r="W6" s="209">
        <v>0.30769999999999997</v>
      </c>
      <c r="X6" s="210">
        <v>587</v>
      </c>
      <c r="Y6"/>
      <c r="Z6"/>
      <c r="AA6"/>
      <c r="AB6"/>
      <c r="AC6"/>
    </row>
    <row r="7" spans="1:29" x14ac:dyDescent="0.2">
      <c r="A7" s="211" t="s">
        <v>1809</v>
      </c>
      <c r="B7" s="212">
        <v>38</v>
      </c>
      <c r="C7" s="211">
        <v>64</v>
      </c>
      <c r="D7" s="213">
        <v>9</v>
      </c>
      <c r="E7" s="213">
        <v>19</v>
      </c>
      <c r="F7" s="214">
        <v>11</v>
      </c>
      <c r="G7" s="211">
        <v>4</v>
      </c>
      <c r="H7" s="213">
        <v>3</v>
      </c>
      <c r="I7" s="214">
        <v>3</v>
      </c>
      <c r="J7" s="211">
        <v>2</v>
      </c>
      <c r="K7" s="214">
        <v>20</v>
      </c>
      <c r="L7" s="211">
        <v>0</v>
      </c>
      <c r="M7" s="214">
        <v>0</v>
      </c>
      <c r="N7" s="215">
        <v>1</v>
      </c>
      <c r="O7" s="214">
        <v>0</v>
      </c>
      <c r="P7" s="216">
        <v>0.2969</v>
      </c>
      <c r="Q7" s="217">
        <v>0.31819999999999998</v>
      </c>
      <c r="R7" s="218">
        <v>0.59379999999999999</v>
      </c>
      <c r="S7" s="217">
        <v>0.91190000000000004</v>
      </c>
      <c r="T7" s="212">
        <v>66</v>
      </c>
      <c r="U7" s="219">
        <v>0</v>
      </c>
      <c r="V7" s="220">
        <v>3.0300000000000001E-2</v>
      </c>
      <c r="W7" s="221">
        <v>0.30299999999999999</v>
      </c>
      <c r="X7" s="212">
        <v>0</v>
      </c>
      <c r="Y7"/>
      <c r="Z7"/>
      <c r="AA7"/>
    </row>
    <row r="8" spans="1:29" x14ac:dyDescent="0.2">
      <c r="A8" s="211" t="s">
        <v>298</v>
      </c>
      <c r="B8" s="212">
        <v>162</v>
      </c>
      <c r="C8" s="211">
        <v>578</v>
      </c>
      <c r="D8" s="213">
        <v>119</v>
      </c>
      <c r="E8" s="213">
        <v>162</v>
      </c>
      <c r="F8" s="214">
        <v>104</v>
      </c>
      <c r="G8" s="211">
        <v>35</v>
      </c>
      <c r="H8" s="213">
        <v>5</v>
      </c>
      <c r="I8" s="214">
        <v>42</v>
      </c>
      <c r="J8" s="211">
        <v>110</v>
      </c>
      <c r="K8" s="214">
        <v>122</v>
      </c>
      <c r="L8" s="211">
        <v>5</v>
      </c>
      <c r="M8" s="214">
        <v>3</v>
      </c>
      <c r="N8" s="215">
        <v>15</v>
      </c>
      <c r="O8" s="214">
        <v>2</v>
      </c>
      <c r="P8" s="216">
        <v>0.28029999999999999</v>
      </c>
      <c r="Q8" s="217">
        <v>0.39710000000000001</v>
      </c>
      <c r="R8" s="218">
        <v>0.57609999999999995</v>
      </c>
      <c r="S8" s="217">
        <v>0.97319999999999995</v>
      </c>
      <c r="T8" s="212">
        <v>690</v>
      </c>
      <c r="U8" s="219">
        <v>0.625</v>
      </c>
      <c r="V8" s="220">
        <v>0.15939999999999999</v>
      </c>
      <c r="W8" s="221">
        <v>0.17680000000000001</v>
      </c>
      <c r="X8" s="212">
        <v>-2</v>
      </c>
      <c r="AA8" s="222"/>
      <c r="AB8"/>
      <c r="AC8"/>
    </row>
    <row r="9" spans="1:29" customFormat="1" x14ac:dyDescent="0.2">
      <c r="A9" s="211" t="s">
        <v>356</v>
      </c>
      <c r="B9" s="212">
        <v>104</v>
      </c>
      <c r="C9" s="211">
        <v>266</v>
      </c>
      <c r="D9" s="213">
        <v>32</v>
      </c>
      <c r="E9" s="213">
        <v>74</v>
      </c>
      <c r="F9" s="214">
        <v>28</v>
      </c>
      <c r="G9" s="211">
        <v>15</v>
      </c>
      <c r="H9" s="213">
        <v>2</v>
      </c>
      <c r="I9" s="214">
        <v>1</v>
      </c>
      <c r="J9" s="211">
        <v>25</v>
      </c>
      <c r="K9" s="214">
        <v>58</v>
      </c>
      <c r="L9" s="211">
        <v>19</v>
      </c>
      <c r="M9" s="214">
        <v>3</v>
      </c>
      <c r="N9" s="215">
        <v>1</v>
      </c>
      <c r="O9" s="214">
        <v>0</v>
      </c>
      <c r="P9" s="216">
        <v>0.2782</v>
      </c>
      <c r="Q9" s="217">
        <v>0.3402</v>
      </c>
      <c r="R9" s="218">
        <v>0.3609</v>
      </c>
      <c r="S9" s="217">
        <v>0.70109999999999995</v>
      </c>
      <c r="T9" s="212">
        <v>291</v>
      </c>
      <c r="U9" s="219">
        <v>0.86360000000000003</v>
      </c>
      <c r="V9" s="220">
        <v>8.5900000000000004E-2</v>
      </c>
      <c r="W9" s="221">
        <v>0.1993</v>
      </c>
      <c r="X9" s="212">
        <v>-1</v>
      </c>
      <c r="Y9" s="1"/>
      <c r="Z9" s="1"/>
      <c r="AA9" s="1"/>
      <c r="AB9" s="1"/>
      <c r="AC9" s="1"/>
    </row>
    <row r="10" spans="1:29" x14ac:dyDescent="0.2">
      <c r="A10" s="211" t="s">
        <v>371</v>
      </c>
      <c r="B10" s="212">
        <v>46</v>
      </c>
      <c r="C10" s="211">
        <v>70</v>
      </c>
      <c r="D10" s="213">
        <v>13</v>
      </c>
      <c r="E10" s="213">
        <v>19</v>
      </c>
      <c r="F10" s="214">
        <v>15</v>
      </c>
      <c r="G10" s="211">
        <v>7</v>
      </c>
      <c r="H10" s="213">
        <v>2</v>
      </c>
      <c r="I10" s="214">
        <v>2</v>
      </c>
      <c r="J10" s="211">
        <v>7</v>
      </c>
      <c r="K10" s="214">
        <v>18</v>
      </c>
      <c r="L10" s="211">
        <v>9</v>
      </c>
      <c r="M10" s="214">
        <v>0</v>
      </c>
      <c r="N10" s="215">
        <v>2</v>
      </c>
      <c r="O10" s="214">
        <v>1</v>
      </c>
      <c r="P10" s="216">
        <v>0.27139999999999997</v>
      </c>
      <c r="Q10" s="217">
        <v>0.34620000000000001</v>
      </c>
      <c r="R10" s="218">
        <v>0.51429999999999998</v>
      </c>
      <c r="S10" s="217">
        <v>0.86040000000000005</v>
      </c>
      <c r="T10" s="212">
        <v>78</v>
      </c>
      <c r="U10" s="219">
        <v>1</v>
      </c>
      <c r="V10" s="220">
        <v>8.9700000000000002E-2</v>
      </c>
      <c r="W10" s="221">
        <v>0.23080000000000001</v>
      </c>
      <c r="X10" s="212">
        <v>-3</v>
      </c>
      <c r="AB10"/>
      <c r="AC10"/>
    </row>
    <row r="11" spans="1:29" customFormat="1" x14ac:dyDescent="0.2">
      <c r="A11" s="211" t="s">
        <v>299</v>
      </c>
      <c r="B11" s="662">
        <v>163</v>
      </c>
      <c r="C11" s="211">
        <v>622</v>
      </c>
      <c r="D11" s="213">
        <v>86</v>
      </c>
      <c r="E11" s="213">
        <v>166</v>
      </c>
      <c r="F11" s="214">
        <v>103</v>
      </c>
      <c r="G11" s="211">
        <v>42</v>
      </c>
      <c r="H11" s="213">
        <v>4</v>
      </c>
      <c r="I11" s="214">
        <v>30</v>
      </c>
      <c r="J11" s="211">
        <v>29</v>
      </c>
      <c r="K11" s="214">
        <v>139</v>
      </c>
      <c r="L11" s="211">
        <v>43</v>
      </c>
      <c r="M11" s="214">
        <v>11</v>
      </c>
      <c r="N11" s="215">
        <v>17</v>
      </c>
      <c r="O11" s="214">
        <v>1</v>
      </c>
      <c r="P11" s="216">
        <v>0.26690000000000003</v>
      </c>
      <c r="Q11" s="217">
        <v>0.30059999999999998</v>
      </c>
      <c r="R11" s="218">
        <v>0.49199999999999999</v>
      </c>
      <c r="S11" s="217">
        <v>0.79259999999999997</v>
      </c>
      <c r="T11" s="212">
        <v>652</v>
      </c>
      <c r="U11" s="219">
        <v>0.79630000000000001</v>
      </c>
      <c r="V11" s="220">
        <v>4.4499999999999998E-2</v>
      </c>
      <c r="W11" s="221">
        <v>0.2132</v>
      </c>
      <c r="X11" s="212">
        <v>-2</v>
      </c>
      <c r="Y11" s="1"/>
      <c r="Z11" s="1"/>
      <c r="AA11" s="222"/>
      <c r="AB11" s="188"/>
      <c r="AC11" s="188"/>
    </row>
    <row r="12" spans="1:29" customFormat="1" x14ac:dyDescent="0.2">
      <c r="A12" s="211" t="s">
        <v>915</v>
      </c>
      <c r="B12" s="212">
        <v>133</v>
      </c>
      <c r="C12" s="211">
        <v>445</v>
      </c>
      <c r="D12" s="213">
        <v>70</v>
      </c>
      <c r="E12" s="213">
        <v>118</v>
      </c>
      <c r="F12" s="214">
        <v>47</v>
      </c>
      <c r="G12" s="211">
        <v>29</v>
      </c>
      <c r="H12" s="213">
        <v>0</v>
      </c>
      <c r="I12" s="214">
        <v>10</v>
      </c>
      <c r="J12" s="211">
        <v>54</v>
      </c>
      <c r="K12" s="214">
        <v>98</v>
      </c>
      <c r="L12" s="211">
        <v>0</v>
      </c>
      <c r="M12" s="214">
        <v>2</v>
      </c>
      <c r="N12" s="215">
        <v>9</v>
      </c>
      <c r="O12" s="214">
        <v>13</v>
      </c>
      <c r="P12" s="216">
        <v>0.26519999999999999</v>
      </c>
      <c r="Q12" s="217">
        <v>0.36130000000000001</v>
      </c>
      <c r="R12" s="218">
        <v>0.39779999999999999</v>
      </c>
      <c r="S12" s="217">
        <v>0.7591</v>
      </c>
      <c r="T12" s="212">
        <v>512</v>
      </c>
      <c r="U12" s="219">
        <v>0</v>
      </c>
      <c r="V12" s="220">
        <v>0.1055</v>
      </c>
      <c r="W12" s="221">
        <v>0.19139999999999999</v>
      </c>
      <c r="X12" s="212">
        <v>15</v>
      </c>
      <c r="Y12" s="1"/>
      <c r="Z12" s="1"/>
      <c r="AA12" s="1"/>
      <c r="AB12" s="1"/>
      <c r="AC12" s="1"/>
    </row>
    <row r="13" spans="1:29" x14ac:dyDescent="0.2">
      <c r="A13" s="211" t="s">
        <v>913</v>
      </c>
      <c r="B13" s="212">
        <v>117</v>
      </c>
      <c r="C13" s="211">
        <v>331</v>
      </c>
      <c r="D13" s="213">
        <v>43</v>
      </c>
      <c r="E13" s="213">
        <v>87</v>
      </c>
      <c r="F13" s="214">
        <v>38</v>
      </c>
      <c r="G13" s="211">
        <v>19</v>
      </c>
      <c r="H13" s="213">
        <v>0</v>
      </c>
      <c r="I13" s="214">
        <v>12</v>
      </c>
      <c r="J13" s="211">
        <v>33</v>
      </c>
      <c r="K13" s="214">
        <v>63</v>
      </c>
      <c r="L13" s="211">
        <v>0</v>
      </c>
      <c r="M13" s="214">
        <v>2</v>
      </c>
      <c r="N13" s="215">
        <v>3</v>
      </c>
      <c r="O13" s="214">
        <v>16</v>
      </c>
      <c r="P13" s="216">
        <v>0.26279999999999998</v>
      </c>
      <c r="Q13" s="217">
        <v>0.3579</v>
      </c>
      <c r="R13" s="218">
        <v>0.42899999999999999</v>
      </c>
      <c r="S13" s="217">
        <v>0.78690000000000004</v>
      </c>
      <c r="T13" s="212">
        <v>380</v>
      </c>
      <c r="U13" s="219">
        <v>0</v>
      </c>
      <c r="V13" s="220">
        <v>8.6800000000000002E-2</v>
      </c>
      <c r="W13" s="221">
        <v>0.1658</v>
      </c>
      <c r="X13" s="212">
        <v>-3</v>
      </c>
    </row>
    <row r="14" spans="1:29" customFormat="1" x14ac:dyDescent="0.2">
      <c r="A14" s="211" t="s">
        <v>911</v>
      </c>
      <c r="B14" s="212">
        <v>104</v>
      </c>
      <c r="C14" s="211">
        <v>216</v>
      </c>
      <c r="D14" s="213">
        <v>39</v>
      </c>
      <c r="E14" s="213">
        <v>56</v>
      </c>
      <c r="F14" s="214">
        <v>33</v>
      </c>
      <c r="G14" s="211">
        <v>7</v>
      </c>
      <c r="H14" s="213">
        <v>2</v>
      </c>
      <c r="I14" s="214">
        <v>10</v>
      </c>
      <c r="J14" s="211">
        <v>25</v>
      </c>
      <c r="K14" s="214">
        <v>51</v>
      </c>
      <c r="L14" s="211">
        <v>18</v>
      </c>
      <c r="M14" s="214">
        <v>2</v>
      </c>
      <c r="N14" s="215">
        <v>2</v>
      </c>
      <c r="O14" s="214">
        <v>1</v>
      </c>
      <c r="P14" s="216">
        <v>0.25929999999999997</v>
      </c>
      <c r="Q14" s="217">
        <v>0.33879999999999999</v>
      </c>
      <c r="R14" s="218">
        <v>0.4491</v>
      </c>
      <c r="S14" s="217">
        <v>0.78790000000000004</v>
      </c>
      <c r="T14" s="212">
        <v>242</v>
      </c>
      <c r="U14" s="219">
        <v>0.9</v>
      </c>
      <c r="V14" s="220">
        <v>0.1033</v>
      </c>
      <c r="W14" s="221">
        <v>0.2107</v>
      </c>
      <c r="X14" s="212">
        <v>48</v>
      </c>
      <c r="Y14" s="1"/>
      <c r="Z14" s="1"/>
      <c r="AA14" s="1"/>
    </row>
    <row r="15" spans="1:29" x14ac:dyDescent="0.2">
      <c r="A15" s="211" t="s">
        <v>321</v>
      </c>
      <c r="B15" s="212">
        <v>158</v>
      </c>
      <c r="C15" s="211">
        <v>549</v>
      </c>
      <c r="D15" s="213">
        <v>83</v>
      </c>
      <c r="E15" s="213">
        <v>141</v>
      </c>
      <c r="F15" s="214">
        <v>102</v>
      </c>
      <c r="G15" s="211">
        <v>27</v>
      </c>
      <c r="H15" s="213">
        <v>1</v>
      </c>
      <c r="I15" s="214">
        <v>40</v>
      </c>
      <c r="J15" s="211">
        <v>48</v>
      </c>
      <c r="K15" s="214">
        <v>173</v>
      </c>
      <c r="L15" s="211">
        <v>9</v>
      </c>
      <c r="M15" s="214">
        <v>2</v>
      </c>
      <c r="N15" s="215">
        <v>13</v>
      </c>
      <c r="O15" s="214">
        <v>4</v>
      </c>
      <c r="P15" s="216">
        <v>0.25679999999999997</v>
      </c>
      <c r="Q15" s="217">
        <v>0.3211</v>
      </c>
      <c r="R15" s="218">
        <v>0.5282</v>
      </c>
      <c r="S15" s="217">
        <v>0.84940000000000004</v>
      </c>
      <c r="T15" s="212">
        <v>601</v>
      </c>
      <c r="U15" s="219">
        <v>0.81820000000000004</v>
      </c>
      <c r="V15" s="220">
        <v>7.9899999999999999E-2</v>
      </c>
      <c r="W15" s="221">
        <v>0.28789999999999999</v>
      </c>
      <c r="X15" s="212">
        <v>-3</v>
      </c>
      <c r="AA15" s="222"/>
      <c r="AB15"/>
      <c r="AC15"/>
    </row>
    <row r="16" spans="1:29" x14ac:dyDescent="0.2">
      <c r="A16" s="211" t="s">
        <v>914</v>
      </c>
      <c r="B16" s="212">
        <v>58</v>
      </c>
      <c r="C16" s="211">
        <v>121</v>
      </c>
      <c r="D16" s="213">
        <v>18</v>
      </c>
      <c r="E16" s="213">
        <v>31</v>
      </c>
      <c r="F16" s="214">
        <v>11</v>
      </c>
      <c r="G16" s="211">
        <v>7</v>
      </c>
      <c r="H16" s="213">
        <v>2</v>
      </c>
      <c r="I16" s="214">
        <v>2</v>
      </c>
      <c r="J16" s="211">
        <v>16</v>
      </c>
      <c r="K16" s="214">
        <v>28</v>
      </c>
      <c r="L16" s="211">
        <v>5</v>
      </c>
      <c r="M16" s="214">
        <v>1</v>
      </c>
      <c r="N16" s="215">
        <v>0</v>
      </c>
      <c r="O16" s="214">
        <v>4</v>
      </c>
      <c r="P16" s="216">
        <v>0.25619999999999998</v>
      </c>
      <c r="Q16" s="217">
        <v>0.36170000000000002</v>
      </c>
      <c r="R16" s="218">
        <v>0.3967</v>
      </c>
      <c r="S16" s="217">
        <v>0.75839999999999996</v>
      </c>
      <c r="T16" s="212">
        <v>141</v>
      </c>
      <c r="U16" s="219">
        <v>0.83330000000000004</v>
      </c>
      <c r="V16" s="220">
        <v>0.1135</v>
      </c>
      <c r="W16" s="221">
        <v>0.1986</v>
      </c>
      <c r="X16" s="212">
        <v>437</v>
      </c>
      <c r="AA16" s="222"/>
    </row>
    <row r="17" spans="1:29" customFormat="1" x14ac:dyDescent="0.2">
      <c r="A17" s="211" t="s">
        <v>924</v>
      </c>
      <c r="B17" s="212">
        <v>43</v>
      </c>
      <c r="C17" s="211">
        <v>82</v>
      </c>
      <c r="D17" s="213">
        <v>16</v>
      </c>
      <c r="E17" s="213">
        <v>21</v>
      </c>
      <c r="F17" s="214">
        <v>10</v>
      </c>
      <c r="G17" s="211">
        <v>3</v>
      </c>
      <c r="H17" s="213">
        <v>0</v>
      </c>
      <c r="I17" s="214">
        <v>3</v>
      </c>
      <c r="J17" s="211">
        <v>7</v>
      </c>
      <c r="K17" s="214">
        <v>18</v>
      </c>
      <c r="L17" s="211">
        <v>8</v>
      </c>
      <c r="M17" s="214">
        <v>2</v>
      </c>
      <c r="N17" s="215">
        <v>1</v>
      </c>
      <c r="O17" s="214">
        <v>1</v>
      </c>
      <c r="P17" s="216">
        <v>0.25609999999999999</v>
      </c>
      <c r="Q17" s="217">
        <v>0.32219999999999999</v>
      </c>
      <c r="R17" s="218">
        <v>0.40239999999999998</v>
      </c>
      <c r="S17" s="217">
        <v>0.72470000000000001</v>
      </c>
      <c r="T17" s="212">
        <v>90</v>
      </c>
      <c r="U17" s="219">
        <v>0.8</v>
      </c>
      <c r="V17" s="220">
        <v>7.7799999999999994E-2</v>
      </c>
      <c r="W17" s="221">
        <v>0.2</v>
      </c>
      <c r="X17" s="212">
        <v>253</v>
      </c>
      <c r="Y17" s="1"/>
      <c r="Z17" s="1"/>
      <c r="AA17" s="222"/>
    </row>
    <row r="18" spans="1:29" customFormat="1" x14ac:dyDescent="0.2">
      <c r="A18" s="211" t="s">
        <v>916</v>
      </c>
      <c r="B18" s="212">
        <v>89</v>
      </c>
      <c r="C18" s="211">
        <v>219</v>
      </c>
      <c r="D18" s="213">
        <v>18</v>
      </c>
      <c r="E18" s="213">
        <v>55</v>
      </c>
      <c r="F18" s="214">
        <v>34</v>
      </c>
      <c r="G18" s="211">
        <v>13</v>
      </c>
      <c r="H18" s="213">
        <v>0</v>
      </c>
      <c r="I18" s="214">
        <v>6</v>
      </c>
      <c r="J18" s="211">
        <v>19</v>
      </c>
      <c r="K18" s="214">
        <v>46</v>
      </c>
      <c r="L18" s="211">
        <v>3</v>
      </c>
      <c r="M18" s="214">
        <v>3</v>
      </c>
      <c r="N18" s="215">
        <v>4</v>
      </c>
      <c r="O18" s="214">
        <v>1</v>
      </c>
      <c r="P18" s="216">
        <v>0.25109999999999999</v>
      </c>
      <c r="Q18" s="217">
        <v>0.31380000000000002</v>
      </c>
      <c r="R18" s="218">
        <v>0.39269999999999999</v>
      </c>
      <c r="S18" s="217">
        <v>0.70650000000000002</v>
      </c>
      <c r="T18" s="212">
        <v>239</v>
      </c>
      <c r="U18" s="219">
        <v>0.5</v>
      </c>
      <c r="V18" s="220">
        <v>7.9500000000000001E-2</v>
      </c>
      <c r="W18" s="221">
        <v>0.1925</v>
      </c>
      <c r="X18" s="212">
        <v>7</v>
      </c>
      <c r="Y18" s="188"/>
      <c r="Z18" s="188"/>
      <c r="AA18" s="188"/>
      <c r="AB18" s="1"/>
      <c r="AC18" s="1"/>
    </row>
    <row r="19" spans="1:29" customFormat="1" x14ac:dyDescent="0.2">
      <c r="A19" s="211" t="s">
        <v>912</v>
      </c>
      <c r="B19" s="212">
        <v>88</v>
      </c>
      <c r="C19" s="211">
        <v>222</v>
      </c>
      <c r="D19" s="213">
        <v>29</v>
      </c>
      <c r="E19" s="213">
        <v>55</v>
      </c>
      <c r="F19" s="214">
        <v>36</v>
      </c>
      <c r="G19" s="211">
        <v>18</v>
      </c>
      <c r="H19" s="213">
        <v>1</v>
      </c>
      <c r="I19" s="214">
        <v>10</v>
      </c>
      <c r="J19" s="211">
        <v>16</v>
      </c>
      <c r="K19" s="214">
        <v>94</v>
      </c>
      <c r="L19" s="211">
        <v>1</v>
      </c>
      <c r="M19" s="214">
        <v>0</v>
      </c>
      <c r="N19" s="215">
        <v>4</v>
      </c>
      <c r="O19" s="214">
        <v>9</v>
      </c>
      <c r="P19" s="216">
        <v>0.2477</v>
      </c>
      <c r="Q19" s="217">
        <v>0.32390000000000002</v>
      </c>
      <c r="R19" s="218">
        <v>0.47299999999999998</v>
      </c>
      <c r="S19" s="217">
        <v>0.79690000000000005</v>
      </c>
      <c r="T19" s="212">
        <v>247</v>
      </c>
      <c r="U19" s="219">
        <v>1</v>
      </c>
      <c r="V19" s="220">
        <v>6.4799999999999996E-2</v>
      </c>
      <c r="W19" s="221">
        <v>0.38059999999999999</v>
      </c>
      <c r="X19" s="212">
        <v>-2</v>
      </c>
      <c r="Y19" s="1"/>
      <c r="Z19" s="1"/>
      <c r="AA19" s="1"/>
    </row>
    <row r="20" spans="1:29" customFormat="1" x14ac:dyDescent="0.2">
      <c r="A20" s="211" t="s">
        <v>369</v>
      </c>
      <c r="B20" s="662">
        <v>163</v>
      </c>
      <c r="C20" s="211">
        <v>588</v>
      </c>
      <c r="D20" s="213">
        <v>50</v>
      </c>
      <c r="E20" s="213">
        <v>139</v>
      </c>
      <c r="F20" s="214">
        <v>60</v>
      </c>
      <c r="G20" s="211">
        <v>32</v>
      </c>
      <c r="H20" s="213">
        <v>1</v>
      </c>
      <c r="I20" s="214">
        <v>19</v>
      </c>
      <c r="J20" s="211">
        <v>27</v>
      </c>
      <c r="K20" s="214">
        <v>147</v>
      </c>
      <c r="L20" s="211">
        <v>0</v>
      </c>
      <c r="M20" s="214">
        <v>3</v>
      </c>
      <c r="N20" s="215">
        <v>5</v>
      </c>
      <c r="O20" s="214">
        <v>15</v>
      </c>
      <c r="P20" s="216">
        <v>0.2364</v>
      </c>
      <c r="Q20" s="217">
        <v>0.2873</v>
      </c>
      <c r="R20" s="218">
        <v>0.39119999999999999</v>
      </c>
      <c r="S20" s="217">
        <v>0.67849999999999999</v>
      </c>
      <c r="T20" s="212">
        <v>630</v>
      </c>
      <c r="U20" s="219">
        <v>0</v>
      </c>
      <c r="V20" s="220">
        <v>4.2900000000000001E-2</v>
      </c>
      <c r="W20" s="221">
        <v>0.23330000000000001</v>
      </c>
      <c r="X20" s="212">
        <v>2</v>
      </c>
      <c r="Y20" s="1"/>
      <c r="Z20" s="1"/>
      <c r="AA20" s="1"/>
    </row>
    <row r="21" spans="1:29" customFormat="1" x14ac:dyDescent="0.2">
      <c r="A21" s="211" t="s">
        <v>917</v>
      </c>
      <c r="B21" s="212">
        <v>35</v>
      </c>
      <c r="C21" s="211">
        <v>81</v>
      </c>
      <c r="D21" s="213">
        <v>7</v>
      </c>
      <c r="E21" s="213">
        <v>19</v>
      </c>
      <c r="F21" s="214">
        <v>8</v>
      </c>
      <c r="G21" s="211">
        <v>6</v>
      </c>
      <c r="H21" s="213">
        <v>0</v>
      </c>
      <c r="I21" s="214">
        <v>2</v>
      </c>
      <c r="J21" s="211">
        <v>3</v>
      </c>
      <c r="K21" s="214">
        <v>22</v>
      </c>
      <c r="L21" s="211">
        <v>0</v>
      </c>
      <c r="M21" s="214">
        <v>1</v>
      </c>
      <c r="N21" s="215">
        <v>1</v>
      </c>
      <c r="O21" s="214">
        <v>2</v>
      </c>
      <c r="P21" s="216">
        <v>0.2346</v>
      </c>
      <c r="Q21" s="217">
        <v>0.27910000000000001</v>
      </c>
      <c r="R21" s="218">
        <v>0.38269999999999998</v>
      </c>
      <c r="S21" s="217">
        <v>0.66180000000000005</v>
      </c>
      <c r="T21" s="212">
        <v>86</v>
      </c>
      <c r="U21" s="219">
        <v>0</v>
      </c>
      <c r="V21" s="220">
        <v>3.49E-2</v>
      </c>
      <c r="W21" s="221">
        <v>0.25580000000000003</v>
      </c>
      <c r="X21" s="212">
        <v>1</v>
      </c>
    </row>
    <row r="22" spans="1:29" customFormat="1" x14ac:dyDescent="0.2">
      <c r="A22" s="223" t="s">
        <v>370</v>
      </c>
      <c r="B22" s="212">
        <v>64</v>
      </c>
      <c r="C22" s="211">
        <v>182</v>
      </c>
      <c r="D22" s="213">
        <v>27</v>
      </c>
      <c r="E22" s="213">
        <v>39</v>
      </c>
      <c r="F22" s="214">
        <v>20</v>
      </c>
      <c r="G22" s="211">
        <v>6</v>
      </c>
      <c r="H22" s="213">
        <v>2</v>
      </c>
      <c r="I22" s="214">
        <v>5</v>
      </c>
      <c r="J22" s="211">
        <v>28</v>
      </c>
      <c r="K22" s="214">
        <v>38</v>
      </c>
      <c r="L22" s="211">
        <v>4</v>
      </c>
      <c r="M22" s="214">
        <v>0</v>
      </c>
      <c r="N22" s="215">
        <v>5</v>
      </c>
      <c r="O22" s="214">
        <v>10</v>
      </c>
      <c r="P22" s="216">
        <v>0.21429999999999999</v>
      </c>
      <c r="Q22" s="217">
        <v>0.35</v>
      </c>
      <c r="R22" s="218">
        <v>0.35160000000000002</v>
      </c>
      <c r="S22" s="217">
        <v>0.7016</v>
      </c>
      <c r="T22" s="212">
        <v>220</v>
      </c>
      <c r="U22" s="219">
        <v>1</v>
      </c>
      <c r="V22" s="220">
        <v>0.1273</v>
      </c>
      <c r="W22" s="221">
        <v>0.17269999999999999</v>
      </c>
      <c r="X22" s="212">
        <v>248</v>
      </c>
      <c r="Y22" s="1"/>
      <c r="Z22" s="1"/>
      <c r="AA22" s="1"/>
      <c r="AB22" s="1"/>
      <c r="AC22" s="1"/>
    </row>
    <row r="23" spans="1:29" x14ac:dyDescent="0.2">
      <c r="A23" s="211" t="s">
        <v>910</v>
      </c>
      <c r="B23" s="212">
        <v>105</v>
      </c>
      <c r="C23" s="211">
        <v>99</v>
      </c>
      <c r="D23" s="213">
        <v>14</v>
      </c>
      <c r="E23" s="213">
        <v>21</v>
      </c>
      <c r="F23" s="214">
        <v>13</v>
      </c>
      <c r="G23" s="211">
        <v>9</v>
      </c>
      <c r="H23" s="213">
        <v>0</v>
      </c>
      <c r="I23" s="214">
        <v>0</v>
      </c>
      <c r="J23" s="211">
        <v>17</v>
      </c>
      <c r="K23" s="214">
        <v>33</v>
      </c>
      <c r="L23" s="211">
        <v>4</v>
      </c>
      <c r="M23" s="214">
        <v>1</v>
      </c>
      <c r="N23" s="215">
        <v>1</v>
      </c>
      <c r="O23" s="214">
        <v>3</v>
      </c>
      <c r="P23" s="216">
        <v>0.21210000000000001</v>
      </c>
      <c r="Q23" s="217">
        <v>0.34449999999999997</v>
      </c>
      <c r="R23" s="218">
        <v>0.30299999999999999</v>
      </c>
      <c r="S23" s="217">
        <v>0.64759999999999995</v>
      </c>
      <c r="T23" s="212">
        <v>119</v>
      </c>
      <c r="U23" s="219">
        <v>0.8</v>
      </c>
      <c r="V23" s="220">
        <v>0.1429</v>
      </c>
      <c r="W23" s="221">
        <v>0.27729999999999999</v>
      </c>
      <c r="X23" s="212">
        <v>0</v>
      </c>
      <c r="AA23" s="222"/>
      <c r="AB23"/>
      <c r="AC23"/>
    </row>
    <row r="24" spans="1:29" customFormat="1" x14ac:dyDescent="0.2">
      <c r="A24" s="211" t="s">
        <v>919</v>
      </c>
      <c r="B24" s="212">
        <v>85</v>
      </c>
      <c r="C24" s="211">
        <v>274</v>
      </c>
      <c r="D24" s="213">
        <v>27</v>
      </c>
      <c r="E24" s="213">
        <v>55</v>
      </c>
      <c r="F24" s="214">
        <v>21</v>
      </c>
      <c r="G24" s="211">
        <v>8</v>
      </c>
      <c r="H24" s="213">
        <v>2</v>
      </c>
      <c r="I24" s="214">
        <v>9</v>
      </c>
      <c r="J24" s="211">
        <v>16</v>
      </c>
      <c r="K24" s="214">
        <v>78</v>
      </c>
      <c r="L24" s="211">
        <v>1</v>
      </c>
      <c r="M24" s="214">
        <v>1</v>
      </c>
      <c r="N24" s="215">
        <v>2</v>
      </c>
      <c r="O24" s="214">
        <v>0</v>
      </c>
      <c r="P24" s="216">
        <v>0.20069999999999999</v>
      </c>
      <c r="Q24" s="217">
        <v>0.24479999999999999</v>
      </c>
      <c r="R24" s="218">
        <v>0.34310000000000002</v>
      </c>
      <c r="S24" s="217">
        <v>0.58789999999999998</v>
      </c>
      <c r="T24" s="212">
        <v>290</v>
      </c>
      <c r="U24" s="219">
        <v>0.5</v>
      </c>
      <c r="V24" s="220">
        <v>5.5199999999999999E-2</v>
      </c>
      <c r="W24" s="221">
        <v>0.26900000000000002</v>
      </c>
      <c r="X24" s="212">
        <v>-2</v>
      </c>
      <c r="Y24" s="1"/>
      <c r="Z24" s="1"/>
      <c r="AA24" s="1"/>
      <c r="AB24" s="1"/>
      <c r="AC24" s="1"/>
    </row>
    <row r="25" spans="1:29" x14ac:dyDescent="0.2">
      <c r="A25" s="211" t="s">
        <v>927</v>
      </c>
      <c r="B25" s="212">
        <v>42</v>
      </c>
      <c r="C25" s="211">
        <v>94</v>
      </c>
      <c r="D25" s="213">
        <v>7</v>
      </c>
      <c r="E25" s="213">
        <v>18</v>
      </c>
      <c r="F25" s="214">
        <v>12</v>
      </c>
      <c r="G25" s="211">
        <v>9</v>
      </c>
      <c r="H25" s="213">
        <v>0</v>
      </c>
      <c r="I25" s="214">
        <v>4</v>
      </c>
      <c r="J25" s="211">
        <v>9</v>
      </c>
      <c r="K25" s="214">
        <v>31</v>
      </c>
      <c r="L25" s="211">
        <v>0</v>
      </c>
      <c r="M25" s="214">
        <v>1</v>
      </c>
      <c r="N25" s="215">
        <v>0</v>
      </c>
      <c r="O25" s="214">
        <v>9</v>
      </c>
      <c r="P25" s="216">
        <v>0.1915</v>
      </c>
      <c r="Q25" s="217">
        <v>0.32140000000000002</v>
      </c>
      <c r="R25" s="218">
        <v>0.41489999999999999</v>
      </c>
      <c r="S25" s="217">
        <v>0.73629999999999995</v>
      </c>
      <c r="T25" s="212">
        <v>112</v>
      </c>
      <c r="U25" s="219">
        <v>0</v>
      </c>
      <c r="V25" s="220">
        <v>8.0399999999999999E-2</v>
      </c>
      <c r="W25" s="221">
        <v>0.27679999999999999</v>
      </c>
      <c r="X25" s="212">
        <v>0</v>
      </c>
    </row>
    <row r="26" spans="1:29" x14ac:dyDescent="0.2">
      <c r="A26" s="211" t="s">
        <v>918</v>
      </c>
      <c r="B26" s="212">
        <v>131</v>
      </c>
      <c r="C26" s="211">
        <v>323</v>
      </c>
      <c r="D26" s="213">
        <v>46</v>
      </c>
      <c r="E26" s="213">
        <v>61</v>
      </c>
      <c r="F26" s="214">
        <v>25</v>
      </c>
      <c r="G26" s="211">
        <v>16</v>
      </c>
      <c r="H26" s="213">
        <v>2</v>
      </c>
      <c r="I26" s="214">
        <v>7</v>
      </c>
      <c r="J26" s="211">
        <v>50</v>
      </c>
      <c r="K26" s="214">
        <v>111</v>
      </c>
      <c r="L26" s="211">
        <v>32</v>
      </c>
      <c r="M26" s="214">
        <v>13</v>
      </c>
      <c r="N26" s="215">
        <v>2</v>
      </c>
      <c r="O26" s="214">
        <v>11</v>
      </c>
      <c r="P26" s="216">
        <v>0.18890000000000001</v>
      </c>
      <c r="Q26" s="217">
        <v>0.31769999999999998</v>
      </c>
      <c r="R26" s="218">
        <v>0.31580000000000003</v>
      </c>
      <c r="S26" s="217">
        <v>0.63349999999999995</v>
      </c>
      <c r="T26" s="212">
        <v>384</v>
      </c>
      <c r="U26" s="219">
        <v>0.71109999999999995</v>
      </c>
      <c r="V26" s="220">
        <v>0.13020000000000001</v>
      </c>
      <c r="W26" s="221">
        <v>0.28910000000000002</v>
      </c>
      <c r="X26" s="212">
        <v>45</v>
      </c>
    </row>
    <row r="27" spans="1:29" x14ac:dyDescent="0.2">
      <c r="A27" s="211" t="s">
        <v>920</v>
      </c>
      <c r="B27" s="212">
        <v>25</v>
      </c>
      <c r="C27" s="211">
        <v>28</v>
      </c>
      <c r="D27" s="213">
        <v>1</v>
      </c>
      <c r="E27" s="213">
        <v>5</v>
      </c>
      <c r="F27" s="214">
        <v>1</v>
      </c>
      <c r="G27" s="211">
        <v>1</v>
      </c>
      <c r="H27" s="213">
        <v>0</v>
      </c>
      <c r="I27" s="214">
        <v>0</v>
      </c>
      <c r="J27" s="211">
        <v>2</v>
      </c>
      <c r="K27" s="214">
        <v>9</v>
      </c>
      <c r="L27" s="211">
        <v>0</v>
      </c>
      <c r="M27" s="214">
        <v>0</v>
      </c>
      <c r="N27" s="215">
        <v>0</v>
      </c>
      <c r="O27" s="214">
        <v>0</v>
      </c>
      <c r="P27" s="216">
        <v>0.17860000000000001</v>
      </c>
      <c r="Q27" s="217">
        <v>0.23330000000000001</v>
      </c>
      <c r="R27" s="218">
        <v>0.21429999999999999</v>
      </c>
      <c r="S27" s="217">
        <v>0.4476</v>
      </c>
      <c r="T27" s="212">
        <v>30</v>
      </c>
      <c r="U27" s="219">
        <v>0</v>
      </c>
      <c r="V27" s="220">
        <v>6.6699999999999995E-2</v>
      </c>
      <c r="W27" s="221">
        <v>0.3</v>
      </c>
      <c r="X27" s="212">
        <v>249</v>
      </c>
      <c r="Y27"/>
      <c r="Z27"/>
      <c r="AA27"/>
    </row>
    <row r="28" spans="1:29" x14ac:dyDescent="0.2">
      <c r="A28" s="211" t="s">
        <v>925</v>
      </c>
      <c r="B28" s="212">
        <v>30</v>
      </c>
      <c r="C28" s="211">
        <v>71</v>
      </c>
      <c r="D28" s="213">
        <v>4</v>
      </c>
      <c r="E28" s="213">
        <v>11</v>
      </c>
      <c r="F28" s="214">
        <v>4</v>
      </c>
      <c r="G28" s="211">
        <v>0</v>
      </c>
      <c r="H28" s="213">
        <v>0</v>
      </c>
      <c r="I28" s="214">
        <v>1</v>
      </c>
      <c r="J28" s="211">
        <v>2</v>
      </c>
      <c r="K28" s="214">
        <v>27</v>
      </c>
      <c r="L28" s="211">
        <v>0</v>
      </c>
      <c r="M28" s="214">
        <v>2</v>
      </c>
      <c r="N28" s="215">
        <v>0</v>
      </c>
      <c r="O28" s="214">
        <v>0</v>
      </c>
      <c r="P28" s="216">
        <v>0.15490000000000001</v>
      </c>
      <c r="Q28" s="217">
        <v>0.17810000000000001</v>
      </c>
      <c r="R28" s="218">
        <v>0.19719999999999999</v>
      </c>
      <c r="S28" s="217">
        <v>0.37530000000000002</v>
      </c>
      <c r="T28" s="212">
        <v>73</v>
      </c>
      <c r="U28" s="219">
        <v>0</v>
      </c>
      <c r="V28" s="220">
        <v>2.7400000000000001E-2</v>
      </c>
      <c r="W28" s="221">
        <v>0.36990000000000001</v>
      </c>
      <c r="X28" s="212">
        <v>107</v>
      </c>
      <c r="AA28" s="222"/>
      <c r="AB28"/>
      <c r="AC28"/>
    </row>
    <row r="29" spans="1:29" x14ac:dyDescent="0.2">
      <c r="A29" s="211" t="s">
        <v>921</v>
      </c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>
        <v>128</v>
      </c>
    </row>
    <row r="30" spans="1:29" x14ac:dyDescent="0.2">
      <c r="A30" s="211" t="s">
        <v>922</v>
      </c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>
        <v>311</v>
      </c>
    </row>
    <row r="31" spans="1:29" ht="13.5" thickBot="1" x14ac:dyDescent="0.25">
      <c r="A31" s="211" t="s">
        <v>926</v>
      </c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>
        <v>545</v>
      </c>
    </row>
    <row r="32" spans="1:29" ht="13.5" hidden="1" thickBot="1" x14ac:dyDescent="0.25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29" ht="13.5" hidden="1" thickBot="1" x14ac:dyDescent="0.25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29" ht="13.5" hidden="1" thickBot="1" x14ac:dyDescent="0.25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29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29" ht="13.5" thickBot="1" x14ac:dyDescent="0.25">
      <c r="A36" s="247" t="s">
        <v>529</v>
      </c>
      <c r="B36" s="248">
        <f>C66</f>
        <v>163</v>
      </c>
      <c r="C36" s="249">
        <f t="shared" ref="C36:O36" si="0">SUM(C6:C35)</f>
        <v>5537</v>
      </c>
      <c r="D36" s="250">
        <f t="shared" si="0"/>
        <v>762</v>
      </c>
      <c r="E36" s="250">
        <f t="shared" si="0"/>
        <v>1376</v>
      </c>
      <c r="F36" s="251">
        <f t="shared" si="0"/>
        <v>743</v>
      </c>
      <c r="G36" s="249">
        <f t="shared" si="0"/>
        <v>314</v>
      </c>
      <c r="H36" s="250">
        <f t="shared" si="0"/>
        <v>29</v>
      </c>
      <c r="I36" s="251">
        <f t="shared" si="0"/>
        <v>220</v>
      </c>
      <c r="J36" s="249">
        <f t="shared" si="0"/>
        <v>546</v>
      </c>
      <c r="K36" s="251">
        <f t="shared" si="0"/>
        <v>1428</v>
      </c>
      <c r="L36" s="249">
        <f t="shared" si="0"/>
        <v>163</v>
      </c>
      <c r="M36" s="251">
        <f t="shared" si="0"/>
        <v>53</v>
      </c>
      <c r="N36" s="249">
        <f t="shared" si="0"/>
        <v>89</v>
      </c>
      <c r="O36" s="251">
        <f t="shared" si="0"/>
        <v>103</v>
      </c>
      <c r="P36" s="252">
        <f>IF(C36=0,"",E36/C36)</f>
        <v>0.24851002347841791</v>
      </c>
      <c r="Q36" s="253">
        <f>IF(C36=0,"",(E36+J36+O36)/(C36+J36+O36))</f>
        <v>0.32735208535402521</v>
      </c>
      <c r="R36" s="254">
        <f>IF(C36=0,"",(I36*3+H36*2+G36*1+E36)/C36)</f>
        <v>0.43489254108723135</v>
      </c>
      <c r="S36" s="253">
        <f>Q36+R36</f>
        <v>0.76224462644125657</v>
      </c>
      <c r="T36" s="248">
        <f>SUM(T6:T35)</f>
        <v>6186</v>
      </c>
      <c r="U36" s="255">
        <f>L36/(L36+M36)</f>
        <v>0.75462962962962965</v>
      </c>
      <c r="V36" s="256">
        <f>J36/(C36+J36+O36)</f>
        <v>8.8263821532492723E-2</v>
      </c>
      <c r="W36" s="257">
        <f>K36/(C36+J36+O36)</f>
        <v>0.23084384093113483</v>
      </c>
      <c r="X36" s="258"/>
    </row>
    <row r="37" spans="1:29" x14ac:dyDescent="0.2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56"/>
      <c r="Q37" s="156"/>
      <c r="R37" s="156"/>
      <c r="S37" s="139"/>
      <c r="T37" s="139"/>
    </row>
    <row r="38" spans="1:29" x14ac:dyDescent="0.2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56"/>
      <c r="Q38" s="156"/>
      <c r="R38" s="156"/>
      <c r="S38" s="139"/>
      <c r="T38" s="139"/>
    </row>
    <row r="39" spans="1:29" ht="13.5" thickBot="1" x14ac:dyDescent="0.2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56"/>
      <c r="Q39" s="156"/>
      <c r="R39" s="156"/>
      <c r="S39" s="139"/>
      <c r="T39" s="139"/>
    </row>
    <row r="40" spans="1:29" ht="13.5" thickBot="1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188"/>
      <c r="R40" s="188"/>
      <c r="S40" s="188"/>
      <c r="T40" s="188"/>
      <c r="U40" s="188"/>
      <c r="V40" s="188"/>
      <c r="W40" s="655" t="s">
        <v>530</v>
      </c>
      <c r="X40" s="657"/>
    </row>
    <row r="41" spans="1:29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Y41" s="1"/>
      <c r="Z41" s="1"/>
      <c r="AA41" s="1"/>
      <c r="AB41" s="222"/>
    </row>
    <row r="42" spans="1:29" customFormat="1" x14ac:dyDescent="0.2">
      <c r="A42" s="199" t="s">
        <v>981</v>
      </c>
      <c r="B42" s="199">
        <v>19</v>
      </c>
      <c r="C42" s="202">
        <v>0</v>
      </c>
      <c r="D42" s="199">
        <v>0</v>
      </c>
      <c r="E42" s="202">
        <v>0</v>
      </c>
      <c r="F42" s="199">
        <v>1</v>
      </c>
      <c r="G42" s="201">
        <v>1</v>
      </c>
      <c r="H42" s="268">
        <v>1</v>
      </c>
      <c r="I42" s="269">
        <v>0.5</v>
      </c>
      <c r="J42" s="270">
        <v>22.666667</v>
      </c>
      <c r="K42" s="201">
        <v>12</v>
      </c>
      <c r="L42" s="201">
        <v>4</v>
      </c>
      <c r="M42" s="201">
        <v>4</v>
      </c>
      <c r="N42" s="201">
        <v>7</v>
      </c>
      <c r="O42" s="202">
        <v>21</v>
      </c>
      <c r="P42" s="200">
        <v>1</v>
      </c>
      <c r="Q42" s="271">
        <v>1.5882000000000001</v>
      </c>
      <c r="R42" s="272">
        <v>0.83819999999999995</v>
      </c>
      <c r="S42" s="273">
        <v>4.7647000000000004</v>
      </c>
      <c r="T42" s="274">
        <v>2.7793999999999999</v>
      </c>
      <c r="U42" s="274">
        <v>8.3382000000000005</v>
      </c>
      <c r="V42" s="275">
        <v>0.39710000000000001</v>
      </c>
      <c r="W42" s="203">
        <v>0</v>
      </c>
      <c r="X42" s="276">
        <v>-0.66666700000000001</v>
      </c>
      <c r="Y42" s="1"/>
      <c r="Z42" s="1"/>
      <c r="AA42" s="1"/>
      <c r="AB42" s="1"/>
      <c r="AC42" s="1"/>
    </row>
    <row r="43" spans="1:29" customFormat="1" x14ac:dyDescent="0.2">
      <c r="A43" s="211" t="s">
        <v>473</v>
      </c>
      <c r="B43" s="211">
        <v>29</v>
      </c>
      <c r="C43" s="214">
        <v>0</v>
      </c>
      <c r="D43" s="211">
        <v>0</v>
      </c>
      <c r="E43" s="214">
        <v>0</v>
      </c>
      <c r="F43" s="211">
        <v>4</v>
      </c>
      <c r="G43" s="213">
        <v>3</v>
      </c>
      <c r="H43" s="278">
        <v>10</v>
      </c>
      <c r="I43" s="279">
        <v>0.57140000000000002</v>
      </c>
      <c r="J43" s="280">
        <v>35.333333000000003</v>
      </c>
      <c r="K43" s="213">
        <v>26</v>
      </c>
      <c r="L43" s="213">
        <v>12</v>
      </c>
      <c r="M43" s="213">
        <v>9</v>
      </c>
      <c r="N43" s="213">
        <v>11</v>
      </c>
      <c r="O43" s="214">
        <v>31</v>
      </c>
      <c r="P43" s="212">
        <v>3</v>
      </c>
      <c r="Q43" s="281">
        <v>2.2925</v>
      </c>
      <c r="R43" s="282">
        <v>1.0471999999999999</v>
      </c>
      <c r="S43" s="281">
        <v>6.6226000000000003</v>
      </c>
      <c r="T43" s="283">
        <v>2.8018999999999998</v>
      </c>
      <c r="U43" s="283">
        <v>7.8962000000000003</v>
      </c>
      <c r="V43" s="284">
        <v>0.76419999999999999</v>
      </c>
      <c r="W43" s="215">
        <v>0</v>
      </c>
      <c r="X43" s="284">
        <v>0.33666699999999999</v>
      </c>
      <c r="Y43" s="1"/>
      <c r="Z43" s="1"/>
      <c r="AA43" s="1"/>
      <c r="AB43" s="222"/>
    </row>
    <row r="44" spans="1:29" x14ac:dyDescent="0.2">
      <c r="A44" s="211" t="s">
        <v>430</v>
      </c>
      <c r="B44" s="211">
        <v>58</v>
      </c>
      <c r="C44" s="214">
        <v>0</v>
      </c>
      <c r="D44" s="211">
        <v>0</v>
      </c>
      <c r="E44" s="214">
        <v>0</v>
      </c>
      <c r="F44" s="211">
        <v>7</v>
      </c>
      <c r="G44" s="213">
        <v>4</v>
      </c>
      <c r="H44" s="278">
        <v>20</v>
      </c>
      <c r="I44" s="279">
        <v>0.63639999999999997</v>
      </c>
      <c r="J44" s="280">
        <v>64</v>
      </c>
      <c r="K44" s="213">
        <v>36</v>
      </c>
      <c r="L44" s="213">
        <v>21</v>
      </c>
      <c r="M44" s="213">
        <v>19</v>
      </c>
      <c r="N44" s="213">
        <v>15</v>
      </c>
      <c r="O44" s="214">
        <v>114</v>
      </c>
      <c r="P44" s="212">
        <v>9</v>
      </c>
      <c r="Q44" s="281">
        <v>2.6718999999999999</v>
      </c>
      <c r="R44" s="282">
        <v>0.79690000000000005</v>
      </c>
      <c r="S44" s="281">
        <v>5.0625</v>
      </c>
      <c r="T44" s="283">
        <v>2.1093999999999999</v>
      </c>
      <c r="U44" s="680">
        <v>16.031300000000002</v>
      </c>
      <c r="V44" s="284">
        <v>1.2656000000000001</v>
      </c>
      <c r="W44" s="215">
        <v>0</v>
      </c>
      <c r="X44" s="284">
        <v>1</v>
      </c>
      <c r="AB44" s="222"/>
      <c r="AC44"/>
    </row>
    <row r="45" spans="1:29" customFormat="1" x14ac:dyDescent="0.2">
      <c r="A45" s="211" t="s">
        <v>392</v>
      </c>
      <c r="B45" s="211">
        <v>29</v>
      </c>
      <c r="C45" s="214">
        <v>29</v>
      </c>
      <c r="D45" s="211">
        <v>25</v>
      </c>
      <c r="E45" s="214">
        <v>3</v>
      </c>
      <c r="F45" s="211">
        <v>12</v>
      </c>
      <c r="G45" s="213">
        <v>15</v>
      </c>
      <c r="H45" s="278">
        <v>0</v>
      </c>
      <c r="I45" s="279">
        <v>0.44440000000000002</v>
      </c>
      <c r="J45" s="280">
        <v>248</v>
      </c>
      <c r="K45" s="213">
        <v>161</v>
      </c>
      <c r="L45" s="213">
        <v>91</v>
      </c>
      <c r="M45" s="213">
        <v>78</v>
      </c>
      <c r="N45" s="213">
        <v>80</v>
      </c>
      <c r="O45" s="214">
        <v>273</v>
      </c>
      <c r="P45" s="212">
        <v>34</v>
      </c>
      <c r="Q45" s="281">
        <v>2.8306</v>
      </c>
      <c r="R45" s="282">
        <v>0.9718</v>
      </c>
      <c r="S45" s="678">
        <v>5.8426999999999998</v>
      </c>
      <c r="T45" s="283">
        <v>2.9032</v>
      </c>
      <c r="U45" s="283">
        <v>9.9072999999999993</v>
      </c>
      <c r="V45" s="284">
        <v>1.2339</v>
      </c>
      <c r="W45" s="215">
        <v>0</v>
      </c>
      <c r="X45" s="284">
        <v>-70.33</v>
      </c>
      <c r="Y45" s="1"/>
      <c r="Z45" s="1"/>
      <c r="AA45" s="1"/>
      <c r="AB45" s="1"/>
      <c r="AC45" s="1"/>
    </row>
    <row r="46" spans="1:29" customFormat="1" x14ac:dyDescent="0.2">
      <c r="A46" s="211" t="s">
        <v>928</v>
      </c>
      <c r="B46" s="211">
        <v>53</v>
      </c>
      <c r="C46" s="214">
        <v>0</v>
      </c>
      <c r="D46" s="211">
        <v>0</v>
      </c>
      <c r="E46" s="214">
        <v>0</v>
      </c>
      <c r="F46" s="211">
        <v>2</v>
      </c>
      <c r="G46" s="213">
        <v>3</v>
      </c>
      <c r="H46" s="278">
        <v>7</v>
      </c>
      <c r="I46" s="279">
        <v>0.4</v>
      </c>
      <c r="J46" s="280">
        <v>59.000000999999997</v>
      </c>
      <c r="K46" s="213">
        <v>34</v>
      </c>
      <c r="L46" s="213">
        <v>21</v>
      </c>
      <c r="M46" s="213">
        <v>21</v>
      </c>
      <c r="N46" s="213">
        <v>21</v>
      </c>
      <c r="O46" s="214">
        <v>60</v>
      </c>
      <c r="P46" s="212">
        <v>11</v>
      </c>
      <c r="Q46" s="281">
        <v>3.2033999999999998</v>
      </c>
      <c r="R46" s="282">
        <v>0.93220000000000003</v>
      </c>
      <c r="S46" s="281">
        <v>5.1863999999999999</v>
      </c>
      <c r="T46" s="283">
        <v>3.2033999999999998</v>
      </c>
      <c r="U46" s="283">
        <v>9.1524999999999999</v>
      </c>
      <c r="V46" s="284">
        <v>1.6779999999999999</v>
      </c>
      <c r="W46" s="215">
        <v>0</v>
      </c>
      <c r="X46" s="284">
        <v>0.99999899999999997</v>
      </c>
      <c r="Y46" s="1"/>
      <c r="Z46" s="1"/>
      <c r="AA46" s="1"/>
      <c r="AB46" s="1"/>
      <c r="AC46" s="1"/>
    </row>
    <row r="47" spans="1:29" x14ac:dyDescent="0.2">
      <c r="A47" s="211" t="s">
        <v>931</v>
      </c>
      <c r="B47" s="211">
        <v>22</v>
      </c>
      <c r="C47" s="214">
        <v>0</v>
      </c>
      <c r="D47" s="211">
        <v>0</v>
      </c>
      <c r="E47" s="214">
        <v>0</v>
      </c>
      <c r="F47" s="211">
        <v>4</v>
      </c>
      <c r="G47" s="213">
        <v>3</v>
      </c>
      <c r="H47" s="278">
        <v>0</v>
      </c>
      <c r="I47" s="279">
        <v>0.57140000000000002</v>
      </c>
      <c r="J47" s="280">
        <v>44.666666999999997</v>
      </c>
      <c r="K47" s="213">
        <v>34</v>
      </c>
      <c r="L47" s="213">
        <v>17</v>
      </c>
      <c r="M47" s="213">
        <v>17</v>
      </c>
      <c r="N47" s="213">
        <v>9</v>
      </c>
      <c r="O47" s="214">
        <v>32</v>
      </c>
      <c r="P47" s="212">
        <v>4</v>
      </c>
      <c r="Q47" s="281">
        <v>3.4253999999999998</v>
      </c>
      <c r="R47" s="282">
        <v>0.9627</v>
      </c>
      <c r="S47" s="281">
        <v>6.8506999999999998</v>
      </c>
      <c r="T47" s="283">
        <v>1.8133999999999999</v>
      </c>
      <c r="U47" s="283">
        <v>6.4478</v>
      </c>
      <c r="V47" s="284">
        <v>0.80600000000000005</v>
      </c>
      <c r="W47" s="215">
        <v>0</v>
      </c>
      <c r="X47" s="284">
        <v>21.663333000000002</v>
      </c>
      <c r="Y47"/>
      <c r="Z47"/>
      <c r="AA47"/>
      <c r="AB47"/>
      <c r="AC47"/>
    </row>
    <row r="48" spans="1:29" customFormat="1" x14ac:dyDescent="0.2">
      <c r="A48" s="211" t="s">
        <v>401</v>
      </c>
      <c r="B48" s="211">
        <v>24</v>
      </c>
      <c r="C48" s="214">
        <v>24</v>
      </c>
      <c r="D48" s="211">
        <v>11</v>
      </c>
      <c r="E48" s="214">
        <v>2</v>
      </c>
      <c r="F48" s="211">
        <v>13</v>
      </c>
      <c r="G48" s="213">
        <v>6</v>
      </c>
      <c r="H48" s="278">
        <v>0</v>
      </c>
      <c r="I48" s="279">
        <v>0.68420000000000003</v>
      </c>
      <c r="J48" s="280">
        <v>171.33333400000001</v>
      </c>
      <c r="K48" s="213">
        <v>137</v>
      </c>
      <c r="L48" s="213">
        <v>71</v>
      </c>
      <c r="M48" s="213">
        <v>70</v>
      </c>
      <c r="N48" s="213">
        <v>46</v>
      </c>
      <c r="O48" s="214">
        <v>184</v>
      </c>
      <c r="P48" s="212">
        <v>31</v>
      </c>
      <c r="Q48" s="281">
        <v>3.677</v>
      </c>
      <c r="R48" s="282">
        <v>1.0681</v>
      </c>
      <c r="S48" s="281">
        <v>7.1965000000000003</v>
      </c>
      <c r="T48" s="283">
        <v>2.4163000000000001</v>
      </c>
      <c r="U48" s="283">
        <v>9.6654</v>
      </c>
      <c r="V48" s="284">
        <v>1.6284000000000001</v>
      </c>
      <c r="W48" s="215">
        <v>-1</v>
      </c>
      <c r="X48" s="284">
        <v>-36.333334000000001</v>
      </c>
    </row>
    <row r="49" spans="1:29" x14ac:dyDescent="0.2">
      <c r="A49" s="211" t="s">
        <v>929</v>
      </c>
      <c r="B49" s="211">
        <v>17</v>
      </c>
      <c r="C49" s="214">
        <v>17</v>
      </c>
      <c r="D49" s="211">
        <v>2</v>
      </c>
      <c r="E49" s="214">
        <v>0</v>
      </c>
      <c r="F49" s="211">
        <v>4</v>
      </c>
      <c r="G49" s="213">
        <v>3</v>
      </c>
      <c r="H49" s="278">
        <v>0</v>
      </c>
      <c r="I49" s="279">
        <v>0.57140000000000002</v>
      </c>
      <c r="J49" s="280">
        <v>102.33333500000001</v>
      </c>
      <c r="K49" s="213">
        <v>87</v>
      </c>
      <c r="L49" s="213">
        <v>43</v>
      </c>
      <c r="M49" s="213">
        <v>42</v>
      </c>
      <c r="N49" s="213">
        <v>45</v>
      </c>
      <c r="O49" s="214">
        <v>112</v>
      </c>
      <c r="P49" s="212">
        <v>14</v>
      </c>
      <c r="Q49" s="281">
        <v>3.6938</v>
      </c>
      <c r="R49" s="282">
        <v>1.2899</v>
      </c>
      <c r="S49" s="281">
        <v>7.6515000000000004</v>
      </c>
      <c r="T49" s="283">
        <v>3.9577</v>
      </c>
      <c r="U49" s="283">
        <v>9.8501999999999992</v>
      </c>
      <c r="V49" s="284">
        <v>1.2313000000000001</v>
      </c>
      <c r="W49" s="215">
        <v>0</v>
      </c>
      <c r="X49" s="284">
        <v>-7.3333349999999999</v>
      </c>
    </row>
    <row r="50" spans="1:29" customFormat="1" x14ac:dyDescent="0.2">
      <c r="A50" s="211" t="s">
        <v>458</v>
      </c>
      <c r="B50" s="211">
        <v>33</v>
      </c>
      <c r="C50" s="666">
        <v>33</v>
      </c>
      <c r="D50" s="211">
        <v>13</v>
      </c>
      <c r="E50" s="214">
        <v>2</v>
      </c>
      <c r="F50" s="211">
        <v>12</v>
      </c>
      <c r="G50" s="213">
        <v>11</v>
      </c>
      <c r="H50" s="278">
        <v>0</v>
      </c>
      <c r="I50" s="279">
        <v>0.52170000000000005</v>
      </c>
      <c r="J50" s="280">
        <v>234.66666799999999</v>
      </c>
      <c r="K50" s="213">
        <v>210</v>
      </c>
      <c r="L50" s="213">
        <v>109</v>
      </c>
      <c r="M50" s="213">
        <v>98</v>
      </c>
      <c r="N50" s="213">
        <v>60</v>
      </c>
      <c r="O50" s="214">
        <v>184</v>
      </c>
      <c r="P50" s="212">
        <v>20</v>
      </c>
      <c r="Q50" s="281">
        <v>3.7585000000000002</v>
      </c>
      <c r="R50" s="282">
        <v>1.1506000000000001</v>
      </c>
      <c r="S50" s="281">
        <v>8.0540000000000003</v>
      </c>
      <c r="T50" s="283">
        <v>2.3010999999999999</v>
      </c>
      <c r="U50" s="283">
        <v>7.0568</v>
      </c>
      <c r="V50" s="284">
        <v>0.76700000000000002</v>
      </c>
      <c r="W50" s="215">
        <v>0</v>
      </c>
      <c r="X50" s="284">
        <v>-29.996668</v>
      </c>
      <c r="Y50" s="1"/>
      <c r="Z50" s="1"/>
      <c r="AA50" s="1"/>
      <c r="AB50" s="222"/>
    </row>
    <row r="51" spans="1:29" x14ac:dyDescent="0.2">
      <c r="A51" s="211" t="s">
        <v>1826</v>
      </c>
      <c r="B51" s="211">
        <v>30</v>
      </c>
      <c r="C51" s="214">
        <v>0</v>
      </c>
      <c r="D51" s="211">
        <v>0</v>
      </c>
      <c r="E51" s="214">
        <v>0</v>
      </c>
      <c r="F51" s="211">
        <v>10</v>
      </c>
      <c r="G51" s="213">
        <v>3</v>
      </c>
      <c r="H51" s="278">
        <v>0</v>
      </c>
      <c r="I51" s="279">
        <v>0.76919999999999999</v>
      </c>
      <c r="J51" s="280">
        <v>65.333331999999999</v>
      </c>
      <c r="K51" s="213">
        <v>60</v>
      </c>
      <c r="L51" s="213">
        <v>31</v>
      </c>
      <c r="M51" s="213">
        <v>30</v>
      </c>
      <c r="N51" s="213">
        <v>20</v>
      </c>
      <c r="O51" s="214">
        <v>75</v>
      </c>
      <c r="P51" s="212">
        <v>11</v>
      </c>
      <c r="Q51" s="281">
        <v>4.1326999999999998</v>
      </c>
      <c r="R51" s="282">
        <v>1.2244999999999999</v>
      </c>
      <c r="S51" s="281">
        <v>8.2652999999999999</v>
      </c>
      <c r="T51" s="283">
        <v>2.7551000000000001</v>
      </c>
      <c r="U51" s="283">
        <v>10.3316</v>
      </c>
      <c r="V51" s="284">
        <v>1.5153000000000001</v>
      </c>
      <c r="W51" s="215">
        <v>0</v>
      </c>
      <c r="X51" s="284">
        <v>6.6666679999999996</v>
      </c>
      <c r="AB51" s="222"/>
      <c r="AC51"/>
    </row>
    <row r="52" spans="1:29" customFormat="1" x14ac:dyDescent="0.2">
      <c r="A52" s="211" t="s">
        <v>930</v>
      </c>
      <c r="B52" s="211">
        <v>16</v>
      </c>
      <c r="C52" s="214">
        <v>16</v>
      </c>
      <c r="D52" s="211">
        <v>8</v>
      </c>
      <c r="E52" s="214">
        <v>1</v>
      </c>
      <c r="F52" s="211">
        <v>6</v>
      </c>
      <c r="G52" s="213">
        <v>7</v>
      </c>
      <c r="H52" s="278">
        <v>0</v>
      </c>
      <c r="I52" s="279">
        <v>0.46150000000000002</v>
      </c>
      <c r="J52" s="280">
        <v>121.666667</v>
      </c>
      <c r="K52" s="213">
        <v>120</v>
      </c>
      <c r="L52" s="213">
        <v>61</v>
      </c>
      <c r="M52" s="213">
        <v>58</v>
      </c>
      <c r="N52" s="213">
        <v>44</v>
      </c>
      <c r="O52" s="214">
        <v>130</v>
      </c>
      <c r="P52" s="212">
        <v>23</v>
      </c>
      <c r="Q52" s="281">
        <v>4.2904</v>
      </c>
      <c r="R52" s="282">
        <v>1.3479000000000001</v>
      </c>
      <c r="S52" s="281">
        <v>8.8766999999999996</v>
      </c>
      <c r="T52" s="283">
        <v>3.2547999999999999</v>
      </c>
      <c r="U52" s="283">
        <v>9.6164000000000005</v>
      </c>
      <c r="V52" s="284">
        <v>1.7014</v>
      </c>
      <c r="W52" s="215">
        <v>0</v>
      </c>
      <c r="X52" s="284">
        <v>-36.336666999999998</v>
      </c>
      <c r="Y52" s="1"/>
      <c r="Z52" s="1"/>
      <c r="AA52" s="1"/>
      <c r="AB52" s="1"/>
      <c r="AC52" s="1"/>
    </row>
    <row r="53" spans="1:29" customFormat="1" x14ac:dyDescent="0.2">
      <c r="A53" s="211" t="s">
        <v>411</v>
      </c>
      <c r="B53" s="211">
        <v>27</v>
      </c>
      <c r="C53" s="214">
        <v>27</v>
      </c>
      <c r="D53" s="211">
        <v>9</v>
      </c>
      <c r="E53" s="214">
        <v>1</v>
      </c>
      <c r="F53" s="211">
        <v>12</v>
      </c>
      <c r="G53" s="213">
        <v>8</v>
      </c>
      <c r="H53" s="278">
        <v>0</v>
      </c>
      <c r="I53" s="279">
        <v>0.6</v>
      </c>
      <c r="J53" s="280">
        <v>193.66666699999999</v>
      </c>
      <c r="K53" s="213">
        <v>183</v>
      </c>
      <c r="L53" s="213">
        <v>101</v>
      </c>
      <c r="M53" s="213">
        <v>94</v>
      </c>
      <c r="N53" s="213">
        <v>60</v>
      </c>
      <c r="O53" s="214">
        <v>180</v>
      </c>
      <c r="P53" s="212">
        <v>33</v>
      </c>
      <c r="Q53" s="281">
        <v>4.3682999999999996</v>
      </c>
      <c r="R53" s="282">
        <v>1.2546999999999999</v>
      </c>
      <c r="S53" s="281">
        <v>8.5043000000000006</v>
      </c>
      <c r="T53" s="283">
        <v>2.7883</v>
      </c>
      <c r="U53" s="283">
        <v>8.3649000000000004</v>
      </c>
      <c r="V53" s="284">
        <v>1.5336000000000001</v>
      </c>
      <c r="W53" s="215">
        <v>0</v>
      </c>
      <c r="X53" s="284">
        <v>-42.996667000000002</v>
      </c>
      <c r="Y53" s="1"/>
      <c r="Z53" s="1"/>
      <c r="AA53" s="1"/>
      <c r="AB53" s="1"/>
      <c r="AC53" s="1"/>
    </row>
    <row r="54" spans="1:29" x14ac:dyDescent="0.2">
      <c r="A54" s="211" t="s">
        <v>932</v>
      </c>
      <c r="B54" s="211">
        <v>17</v>
      </c>
      <c r="C54" s="214">
        <v>17</v>
      </c>
      <c r="D54" s="211">
        <v>1</v>
      </c>
      <c r="E54" s="214">
        <v>1</v>
      </c>
      <c r="F54" s="211">
        <v>3</v>
      </c>
      <c r="G54" s="213">
        <v>1</v>
      </c>
      <c r="H54" s="278">
        <v>0</v>
      </c>
      <c r="I54" s="279">
        <v>0.75</v>
      </c>
      <c r="J54" s="280">
        <v>64.333332999999996</v>
      </c>
      <c r="K54" s="213">
        <v>68</v>
      </c>
      <c r="L54" s="213">
        <v>34</v>
      </c>
      <c r="M54" s="213">
        <v>33</v>
      </c>
      <c r="N54" s="213">
        <v>24</v>
      </c>
      <c r="O54" s="214">
        <v>65</v>
      </c>
      <c r="P54" s="212">
        <v>9</v>
      </c>
      <c r="Q54" s="281">
        <v>4.6166</v>
      </c>
      <c r="R54" s="282">
        <v>1.4300999999999999</v>
      </c>
      <c r="S54" s="281">
        <v>9.5129999999999999</v>
      </c>
      <c r="T54" s="283">
        <v>3.3574999999999999</v>
      </c>
      <c r="U54" s="283">
        <v>9.0932999999999993</v>
      </c>
      <c r="V54" s="284">
        <v>1.2591000000000001</v>
      </c>
      <c r="W54" s="215">
        <v>2</v>
      </c>
      <c r="X54" s="284">
        <v>35.336666999999998</v>
      </c>
      <c r="Y54" s="139"/>
      <c r="Z54" s="139"/>
      <c r="AA54" s="139"/>
      <c r="AB54" s="139"/>
      <c r="AC54" s="139"/>
    </row>
    <row r="55" spans="1:29" x14ac:dyDescent="0.2">
      <c r="A55" s="211" t="s">
        <v>935</v>
      </c>
      <c r="B55" s="211">
        <v>7</v>
      </c>
      <c r="C55" s="214">
        <v>0</v>
      </c>
      <c r="D55" s="211">
        <v>0</v>
      </c>
      <c r="E55" s="214">
        <v>0</v>
      </c>
      <c r="F55" s="211">
        <v>1</v>
      </c>
      <c r="G55" s="213">
        <v>0</v>
      </c>
      <c r="H55" s="278">
        <v>0</v>
      </c>
      <c r="I55" s="279">
        <v>1</v>
      </c>
      <c r="J55" s="280">
        <v>11.333333</v>
      </c>
      <c r="K55" s="213">
        <v>9</v>
      </c>
      <c r="L55" s="213">
        <v>6</v>
      </c>
      <c r="M55" s="213">
        <v>6</v>
      </c>
      <c r="N55" s="213">
        <v>5</v>
      </c>
      <c r="O55" s="214">
        <v>17</v>
      </c>
      <c r="P55" s="212">
        <v>3</v>
      </c>
      <c r="Q55" s="281">
        <v>4.7647000000000004</v>
      </c>
      <c r="R55" s="282">
        <v>1.2353000000000001</v>
      </c>
      <c r="S55" s="281">
        <v>7.1471</v>
      </c>
      <c r="T55" s="283">
        <v>3.9706000000000001</v>
      </c>
      <c r="U55" s="283">
        <v>13.5</v>
      </c>
      <c r="V55" s="284">
        <v>2.3824000000000001</v>
      </c>
      <c r="W55" s="215">
        <v>0</v>
      </c>
      <c r="X55" s="284">
        <v>10.336667</v>
      </c>
      <c r="Y55"/>
      <c r="Z55"/>
      <c r="AA55"/>
      <c r="AB55"/>
      <c r="AC55"/>
    </row>
    <row r="56" spans="1:29" s="139" customFormat="1" x14ac:dyDescent="0.2">
      <c r="A56" s="211" t="s">
        <v>933</v>
      </c>
      <c r="B56" s="211">
        <v>34</v>
      </c>
      <c r="C56" s="214">
        <v>0</v>
      </c>
      <c r="D56" s="211">
        <v>0</v>
      </c>
      <c r="E56" s="214">
        <v>0</v>
      </c>
      <c r="F56" s="211">
        <v>1</v>
      </c>
      <c r="G56" s="213">
        <v>3</v>
      </c>
      <c r="H56" s="278">
        <v>0</v>
      </c>
      <c r="I56" s="279">
        <v>0.25</v>
      </c>
      <c r="J56" s="280">
        <v>29.333335000000002</v>
      </c>
      <c r="K56" s="213">
        <v>29</v>
      </c>
      <c r="L56" s="213">
        <v>25</v>
      </c>
      <c r="M56" s="213">
        <v>21</v>
      </c>
      <c r="N56" s="213">
        <v>18</v>
      </c>
      <c r="O56" s="214">
        <v>33</v>
      </c>
      <c r="P56" s="212">
        <v>10</v>
      </c>
      <c r="Q56" s="281">
        <v>6.4432</v>
      </c>
      <c r="R56" s="282">
        <v>1.6023000000000001</v>
      </c>
      <c r="S56" s="281">
        <v>8.8977000000000004</v>
      </c>
      <c r="T56" s="283">
        <v>5.5227000000000004</v>
      </c>
      <c r="U56" s="283">
        <v>10.125</v>
      </c>
      <c r="V56" s="284">
        <v>3.0682</v>
      </c>
      <c r="W56" s="215">
        <v>0</v>
      </c>
      <c r="X56" s="284">
        <v>8.6666650000000001</v>
      </c>
      <c r="Y56"/>
      <c r="Z56"/>
      <c r="AA56"/>
      <c r="AB56"/>
      <c r="AC56"/>
    </row>
    <row r="57" spans="1:29" s="139" customFormat="1" x14ac:dyDescent="0.2">
      <c r="A57" s="223" t="s">
        <v>934</v>
      </c>
      <c r="B57" s="211"/>
      <c r="C57" s="214"/>
      <c r="D57" s="211"/>
      <c r="E57" s="214"/>
      <c r="F57" s="211"/>
      <c r="G57" s="213"/>
      <c r="H57" s="278"/>
      <c r="I57" s="279"/>
      <c r="J57" s="280"/>
      <c r="K57" s="213"/>
      <c r="L57" s="213"/>
      <c r="M57" s="213"/>
      <c r="N57" s="213"/>
      <c r="O57" s="214"/>
      <c r="P57" s="212"/>
      <c r="Q57" s="281"/>
      <c r="R57" s="282"/>
      <c r="S57" s="281"/>
      <c r="T57" s="283"/>
      <c r="U57" s="283"/>
      <c r="V57" s="284"/>
      <c r="W57" s="215">
        <v>24</v>
      </c>
      <c r="X57" s="284">
        <v>124.33</v>
      </c>
    </row>
    <row r="58" spans="1:29" s="140" customFormat="1" hidden="1" x14ac:dyDescent="0.2">
      <c r="A58" s="211"/>
      <c r="B58" s="211"/>
      <c r="C58" s="214"/>
      <c r="D58" s="211"/>
      <c r="E58" s="214"/>
      <c r="F58" s="211"/>
      <c r="G58" s="213"/>
      <c r="H58" s="278"/>
      <c r="I58" s="279"/>
      <c r="J58" s="280"/>
      <c r="K58" s="213"/>
      <c r="L58" s="213"/>
      <c r="M58" s="213"/>
      <c r="N58" s="213"/>
      <c r="O58" s="214"/>
      <c r="P58" s="212"/>
      <c r="Q58" s="281"/>
      <c r="R58" s="282"/>
      <c r="S58" s="281"/>
      <c r="T58" s="283"/>
      <c r="U58" s="283"/>
      <c r="V58" s="284"/>
      <c r="W58" s="215"/>
      <c r="X58" s="284"/>
      <c r="Y58" s="139"/>
      <c r="Z58" s="139"/>
      <c r="AA58" s="139"/>
      <c r="AB58" s="224"/>
    </row>
    <row r="59" spans="1:29" hidden="1" x14ac:dyDescent="0.2">
      <c r="A59" s="211"/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/>
      <c r="X59" s="284"/>
      <c r="AB59" s="222"/>
      <c r="AC59"/>
    </row>
    <row r="60" spans="1:29" customFormat="1" hidden="1" x14ac:dyDescent="0.2">
      <c r="A60" s="211"/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/>
      <c r="X60" s="284"/>
      <c r="Y60" s="1"/>
      <c r="Z60" s="1"/>
      <c r="AA60" s="1"/>
      <c r="AB60" s="1"/>
      <c r="AC60" s="1"/>
    </row>
    <row r="61" spans="1:29" customFormat="1" hidden="1" x14ac:dyDescent="0.2">
      <c r="A61" s="211"/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/>
      <c r="X61" s="284"/>
      <c r="Y61" s="1"/>
      <c r="Z61" s="1"/>
      <c r="AA61" s="1"/>
      <c r="AB61" s="222"/>
    </row>
    <row r="62" spans="1:29" customFormat="1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</row>
    <row r="63" spans="1:29" customFormat="1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"/>
      <c r="Z63" s="1"/>
      <c r="AA63" s="1"/>
      <c r="AB63" s="222"/>
    </row>
    <row r="64" spans="1:29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"/>
      <c r="Z64" s="1"/>
      <c r="AA64" s="222"/>
    </row>
    <row r="65" spans="1:27" customFormat="1" ht="13.5" thickBot="1" x14ac:dyDescent="0.25">
      <c r="A65" s="312" t="s">
        <v>558</v>
      </c>
      <c r="B65" s="313"/>
      <c r="C65" s="314"/>
      <c r="D65" s="313"/>
      <c r="E65" s="314">
        <v>1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"/>
      <c r="Z65" s="1"/>
      <c r="AA65" s="222"/>
    </row>
    <row r="66" spans="1:27" customFormat="1" ht="13.5" thickBot="1" x14ac:dyDescent="0.25">
      <c r="A66" s="248" t="s">
        <v>529</v>
      </c>
      <c r="B66" s="249">
        <f t="shared" ref="B66:P66" si="1">SUM(B42:B65)</f>
        <v>415</v>
      </c>
      <c r="C66" s="251">
        <f t="shared" si="1"/>
        <v>163</v>
      </c>
      <c r="D66" s="249">
        <f t="shared" si="1"/>
        <v>69</v>
      </c>
      <c r="E66" s="251">
        <f t="shared" si="1"/>
        <v>11</v>
      </c>
      <c r="F66" s="249">
        <f t="shared" si="1"/>
        <v>92</v>
      </c>
      <c r="G66" s="250">
        <f t="shared" si="1"/>
        <v>71</v>
      </c>
      <c r="H66" s="302">
        <f t="shared" si="1"/>
        <v>38</v>
      </c>
      <c r="I66" s="303">
        <f>F66/(F66+G66)</f>
        <v>0.56441717791411039</v>
      </c>
      <c r="J66" s="304">
        <f t="shared" si="1"/>
        <v>1467.6666720000001</v>
      </c>
      <c r="K66" s="250">
        <f t="shared" si="1"/>
        <v>1206</v>
      </c>
      <c r="L66" s="250">
        <f t="shared" si="1"/>
        <v>647</v>
      </c>
      <c r="M66" s="250">
        <f t="shared" si="1"/>
        <v>600</v>
      </c>
      <c r="N66" s="250">
        <f t="shared" si="1"/>
        <v>465</v>
      </c>
      <c r="O66" s="251">
        <f t="shared" si="1"/>
        <v>1511</v>
      </c>
      <c r="P66" s="305">
        <f t="shared" si="1"/>
        <v>216</v>
      </c>
      <c r="Q66" s="306">
        <f>IF(J66=0,"",M66*9/J66)</f>
        <v>3.6793095482923115</v>
      </c>
      <c r="R66" s="307">
        <f>(N66+K66)/J66</f>
        <v>1.1385418991104541</v>
      </c>
      <c r="S66" s="304">
        <f>K66*9/J66</f>
        <v>7.3954121920675453</v>
      </c>
      <c r="T66" s="308">
        <f>N66*9/J66</f>
        <v>2.8514648999265413</v>
      </c>
      <c r="U66" s="308">
        <f>O66*9/J66</f>
        <v>9.2657278791161364</v>
      </c>
      <c r="V66" s="309">
        <f>P66*9/J66</f>
        <v>1.3245514373852321</v>
      </c>
      <c r="W66" s="336"/>
      <c r="X66" s="336"/>
      <c r="Y66" s="1"/>
      <c r="Z66" s="1"/>
      <c r="AA66" s="222"/>
    </row>
    <row r="68" spans="1:27" x14ac:dyDescent="0.2">
      <c r="A68" s="137" t="s">
        <v>1814</v>
      </c>
    </row>
    <row r="69" spans="1:27" x14ac:dyDescent="0.2">
      <c r="A69" s="137" t="s">
        <v>1822</v>
      </c>
    </row>
  </sheetData>
  <sortState xmlns:xlrd2="http://schemas.microsoft.com/office/spreadsheetml/2017/richdata2" ref="A42:AC51">
    <sortCondition ref="A42:A51"/>
  </sortState>
  <mergeCells count="2">
    <mergeCell ref="A1:X1"/>
    <mergeCell ref="W40:X40"/>
  </mergeCells>
  <printOptions horizontalCentered="1"/>
  <pageMargins left="0.25" right="0.25" top="1" bottom="0.25" header="0.5" footer="0.5"/>
  <pageSetup scale="75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A249-9149-4DB1-8DA1-18302A48CDF0}">
  <sheetPr>
    <pageSetUpPr fitToPage="1"/>
  </sheetPr>
  <dimension ref="A1:AF69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7.7109375" bestFit="1" customWidth="1"/>
    <col min="2" max="2" width="4.7109375" customWidth="1"/>
    <col min="3" max="3" width="5" customWidth="1"/>
    <col min="4" max="4" width="4.85546875" customWidth="1"/>
    <col min="5" max="5" width="5" customWidth="1"/>
    <col min="6" max="6" width="4.140625" customWidth="1"/>
    <col min="7" max="7" width="4" customWidth="1"/>
    <col min="8" max="8" width="3.28515625" bestFit="1" customWidth="1"/>
    <col min="9" max="9" width="5.5703125" customWidth="1"/>
    <col min="10" max="10" width="7.5703125" bestFit="1" customWidth="1"/>
    <col min="11" max="11" width="5" customWidth="1"/>
    <col min="12" max="13" width="4.7109375" customWidth="1"/>
    <col min="14" max="14" width="4.28515625" bestFit="1" customWidth="1"/>
    <col min="15" max="15" width="5" customWidth="1"/>
    <col min="16" max="16" width="5.28515625" customWidth="1"/>
    <col min="17" max="17" width="5.5703125" customWidth="1"/>
    <col min="18" max="18" width="5.85546875" bestFit="1" customWidth="1"/>
    <col min="19" max="19" width="6.28515625" customWidth="1"/>
    <col min="20" max="20" width="5.5703125" customWidth="1"/>
    <col min="21" max="23" width="7.28515625" style="1" customWidth="1"/>
    <col min="24" max="24" width="6.5703125" style="1" customWidth="1"/>
    <col min="25" max="25" width="8.85546875" style="222" customWidth="1"/>
  </cols>
  <sheetData>
    <row r="1" spans="1:32" ht="30" x14ac:dyDescent="0.4">
      <c r="A1" s="659" t="s">
        <v>1990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2" ht="13.5" thickBot="1" x14ac:dyDescent="0.25">
      <c r="A4" s="311" t="s">
        <v>963</v>
      </c>
      <c r="B4" s="56" t="s">
        <v>1989</v>
      </c>
      <c r="C4" s="57"/>
      <c r="D4" s="57"/>
      <c r="O4" s="140"/>
      <c r="R4" s="190"/>
      <c r="S4" s="190"/>
      <c r="T4" s="190"/>
      <c r="U4" s="190"/>
      <c r="V4" s="190"/>
      <c r="X4" s="191" t="s">
        <v>493</v>
      </c>
      <c r="Y4" s="1"/>
      <c r="Z4" s="1"/>
      <c r="AA4" s="1"/>
      <c r="AB4" s="222"/>
      <c r="AC4" s="139"/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s="1" customFormat="1" x14ac:dyDescent="0.2">
      <c r="A6" s="199" t="s">
        <v>979</v>
      </c>
      <c r="B6" s="200">
        <v>19</v>
      </c>
      <c r="C6" s="199">
        <v>20</v>
      </c>
      <c r="D6" s="201">
        <v>2</v>
      </c>
      <c r="E6" s="201">
        <v>7</v>
      </c>
      <c r="F6" s="202">
        <v>1</v>
      </c>
      <c r="G6" s="199">
        <v>3</v>
      </c>
      <c r="H6" s="201">
        <v>0</v>
      </c>
      <c r="I6" s="202">
        <v>0</v>
      </c>
      <c r="J6" s="199">
        <v>1</v>
      </c>
      <c r="K6" s="202">
        <v>7</v>
      </c>
      <c r="L6" s="199">
        <v>0</v>
      </c>
      <c r="M6" s="202">
        <v>1</v>
      </c>
      <c r="N6" s="203">
        <v>0</v>
      </c>
      <c r="O6" s="202">
        <v>0</v>
      </c>
      <c r="P6" s="204">
        <v>0.35</v>
      </c>
      <c r="Q6" s="205">
        <v>0.38100000000000001</v>
      </c>
      <c r="R6" s="206">
        <v>0.5</v>
      </c>
      <c r="S6" s="205">
        <v>0.88100000000000001</v>
      </c>
      <c r="T6" s="200">
        <v>21</v>
      </c>
      <c r="U6" s="207">
        <v>0</v>
      </c>
      <c r="V6" s="208">
        <v>4.7600000000000003E-2</v>
      </c>
      <c r="W6" s="209">
        <v>0.33329999999999999</v>
      </c>
      <c r="X6" s="210">
        <v>74</v>
      </c>
      <c r="Y6" s="139"/>
      <c r="AD6" s="222"/>
      <c r="AE6"/>
      <c r="AF6"/>
    </row>
    <row r="7" spans="1:32" s="1" customFormat="1" x14ac:dyDescent="0.2">
      <c r="A7" s="211" t="s">
        <v>1810</v>
      </c>
      <c r="B7" s="212">
        <v>88</v>
      </c>
      <c r="C7" s="211">
        <v>187</v>
      </c>
      <c r="D7" s="213">
        <v>28</v>
      </c>
      <c r="E7" s="213">
        <v>55</v>
      </c>
      <c r="F7" s="214">
        <v>8</v>
      </c>
      <c r="G7" s="211">
        <v>19</v>
      </c>
      <c r="H7" s="213">
        <v>0</v>
      </c>
      <c r="I7" s="214">
        <v>1</v>
      </c>
      <c r="J7" s="211">
        <v>13</v>
      </c>
      <c r="K7" s="214">
        <v>43</v>
      </c>
      <c r="L7" s="211">
        <v>27</v>
      </c>
      <c r="M7" s="214">
        <v>2</v>
      </c>
      <c r="N7" s="215">
        <v>0</v>
      </c>
      <c r="O7" s="214">
        <v>8</v>
      </c>
      <c r="P7" s="216">
        <v>0.29409999999999997</v>
      </c>
      <c r="Q7" s="217">
        <v>0.3654</v>
      </c>
      <c r="R7" s="218">
        <v>0.4118</v>
      </c>
      <c r="S7" s="217">
        <v>0.77710000000000001</v>
      </c>
      <c r="T7" s="212">
        <v>208</v>
      </c>
      <c r="U7" s="219">
        <v>0.93100000000000005</v>
      </c>
      <c r="V7" s="220">
        <v>6.25E-2</v>
      </c>
      <c r="W7" s="221">
        <v>0.20669999999999999</v>
      </c>
      <c r="X7" s="212">
        <v>0</v>
      </c>
      <c r="Y7" s="139"/>
      <c r="AD7" s="222"/>
    </row>
    <row r="8" spans="1:32" x14ac:dyDescent="0.2">
      <c r="A8" s="211" t="s">
        <v>319</v>
      </c>
      <c r="B8" s="212">
        <v>157</v>
      </c>
      <c r="C8" s="211">
        <v>550</v>
      </c>
      <c r="D8" s="213">
        <v>81</v>
      </c>
      <c r="E8" s="213">
        <v>158</v>
      </c>
      <c r="F8" s="214">
        <v>101</v>
      </c>
      <c r="G8" s="211">
        <v>36</v>
      </c>
      <c r="H8" s="213">
        <v>0</v>
      </c>
      <c r="I8" s="214">
        <v>41</v>
      </c>
      <c r="J8" s="211">
        <v>54</v>
      </c>
      <c r="K8" s="214">
        <v>142</v>
      </c>
      <c r="L8" s="211">
        <v>3</v>
      </c>
      <c r="M8" s="214">
        <v>1</v>
      </c>
      <c r="N8" s="215">
        <v>7</v>
      </c>
      <c r="O8" s="214">
        <v>2</v>
      </c>
      <c r="P8" s="216">
        <v>0.2873</v>
      </c>
      <c r="Q8" s="217">
        <v>0.35310000000000002</v>
      </c>
      <c r="R8" s="218">
        <v>0.57640000000000002</v>
      </c>
      <c r="S8" s="217">
        <v>0.92949999999999999</v>
      </c>
      <c r="T8" s="212">
        <v>606</v>
      </c>
      <c r="U8" s="219">
        <v>0.75</v>
      </c>
      <c r="V8" s="220">
        <v>8.9099999999999999E-2</v>
      </c>
      <c r="W8" s="221">
        <v>0.23430000000000001</v>
      </c>
      <c r="X8" s="212">
        <v>0</v>
      </c>
      <c r="Y8" s="139"/>
      <c r="Z8" s="1"/>
      <c r="AA8" s="1"/>
      <c r="AB8" s="1"/>
      <c r="AC8" s="1"/>
      <c r="AD8" s="1"/>
      <c r="AE8" s="1"/>
      <c r="AF8" s="1"/>
    </row>
    <row r="9" spans="1:32" s="1" customFormat="1" x14ac:dyDescent="0.2">
      <c r="A9" s="211" t="s">
        <v>306</v>
      </c>
      <c r="B9" s="212">
        <v>162</v>
      </c>
      <c r="C9" s="211">
        <v>620</v>
      </c>
      <c r="D9" s="213">
        <v>110</v>
      </c>
      <c r="E9" s="213">
        <v>166</v>
      </c>
      <c r="F9" s="214">
        <v>82</v>
      </c>
      <c r="G9" s="211">
        <v>20</v>
      </c>
      <c r="H9" s="213">
        <v>7</v>
      </c>
      <c r="I9" s="214">
        <v>29</v>
      </c>
      <c r="J9" s="211">
        <v>101</v>
      </c>
      <c r="K9" s="214">
        <v>158</v>
      </c>
      <c r="L9" s="211">
        <v>44</v>
      </c>
      <c r="M9" s="214">
        <v>7</v>
      </c>
      <c r="N9" s="215">
        <v>9</v>
      </c>
      <c r="O9" s="214">
        <v>1</v>
      </c>
      <c r="P9" s="216">
        <v>0.26769999999999999</v>
      </c>
      <c r="Q9" s="217">
        <v>0.37119999999999997</v>
      </c>
      <c r="R9" s="218">
        <v>0.46289999999999998</v>
      </c>
      <c r="S9" s="217">
        <v>0.83409999999999995</v>
      </c>
      <c r="T9" s="662">
        <v>722</v>
      </c>
      <c r="U9" s="219">
        <v>0.86270000000000002</v>
      </c>
      <c r="V9" s="220">
        <v>0.1399</v>
      </c>
      <c r="W9" s="221">
        <v>0.21879999999999999</v>
      </c>
      <c r="X9" s="212">
        <v>10</v>
      </c>
      <c r="Y9" s="139"/>
      <c r="AA9" s="188"/>
      <c r="AB9" s="188"/>
      <c r="AC9" s="188"/>
      <c r="AD9" s="188"/>
      <c r="AE9" s="188"/>
      <c r="AF9" s="188"/>
    </row>
    <row r="10" spans="1:32" x14ac:dyDescent="0.2">
      <c r="A10" s="211" t="s">
        <v>964</v>
      </c>
      <c r="B10" s="212">
        <v>132</v>
      </c>
      <c r="C10" s="211">
        <v>349</v>
      </c>
      <c r="D10" s="213">
        <v>40</v>
      </c>
      <c r="E10" s="213">
        <v>90</v>
      </c>
      <c r="F10" s="214">
        <v>35</v>
      </c>
      <c r="G10" s="211">
        <v>26</v>
      </c>
      <c r="H10" s="213">
        <v>0</v>
      </c>
      <c r="I10" s="214">
        <v>9</v>
      </c>
      <c r="J10" s="211">
        <v>18</v>
      </c>
      <c r="K10" s="214">
        <v>47</v>
      </c>
      <c r="L10" s="211">
        <v>4</v>
      </c>
      <c r="M10" s="214">
        <v>0</v>
      </c>
      <c r="N10" s="215">
        <v>5</v>
      </c>
      <c r="O10" s="214">
        <v>14</v>
      </c>
      <c r="P10" s="216">
        <v>0.25790000000000002</v>
      </c>
      <c r="Q10" s="217">
        <v>0.32019999999999998</v>
      </c>
      <c r="R10" s="218">
        <v>0.40970000000000001</v>
      </c>
      <c r="S10" s="217">
        <v>0.73</v>
      </c>
      <c r="T10" s="212">
        <v>381</v>
      </c>
      <c r="U10" s="219">
        <v>1</v>
      </c>
      <c r="V10" s="220">
        <v>4.7199999999999999E-2</v>
      </c>
      <c r="W10" s="221">
        <v>0.1234</v>
      </c>
      <c r="X10" s="212">
        <v>29</v>
      </c>
      <c r="Y10" s="139"/>
      <c r="Z10" s="1"/>
      <c r="AA10" s="1"/>
      <c r="AB10" s="1"/>
      <c r="AC10" s="1"/>
      <c r="AD10" s="222"/>
    </row>
    <row r="11" spans="1:32" s="188" customFormat="1" x14ac:dyDescent="0.2">
      <c r="A11" s="211" t="s">
        <v>1811</v>
      </c>
      <c r="B11" s="212">
        <v>93</v>
      </c>
      <c r="C11" s="211">
        <v>276</v>
      </c>
      <c r="D11" s="213">
        <v>46</v>
      </c>
      <c r="E11" s="213">
        <v>69</v>
      </c>
      <c r="F11" s="214">
        <v>27</v>
      </c>
      <c r="G11" s="211">
        <v>15</v>
      </c>
      <c r="H11" s="213">
        <v>2</v>
      </c>
      <c r="I11" s="214">
        <v>15</v>
      </c>
      <c r="J11" s="211">
        <v>14</v>
      </c>
      <c r="K11" s="214">
        <v>91</v>
      </c>
      <c r="L11" s="211">
        <v>10</v>
      </c>
      <c r="M11" s="214">
        <v>0</v>
      </c>
      <c r="N11" s="215">
        <v>1</v>
      </c>
      <c r="O11" s="214">
        <v>18</v>
      </c>
      <c r="P11" s="216">
        <v>0.25</v>
      </c>
      <c r="Q11" s="217">
        <v>0.32790000000000002</v>
      </c>
      <c r="R11" s="218">
        <v>0.4819</v>
      </c>
      <c r="S11" s="217">
        <v>0.80979999999999996</v>
      </c>
      <c r="T11" s="212">
        <v>308</v>
      </c>
      <c r="U11" s="219">
        <v>1</v>
      </c>
      <c r="V11" s="220">
        <v>4.5499999999999999E-2</v>
      </c>
      <c r="W11" s="221">
        <v>0.29549999999999998</v>
      </c>
      <c r="X11" s="212">
        <v>0</v>
      </c>
      <c r="Y11" s="139"/>
      <c r="Z11" s="1"/>
      <c r="AA11"/>
      <c r="AB11"/>
      <c r="AC11"/>
      <c r="AD11"/>
      <c r="AE11"/>
      <c r="AF11"/>
    </row>
    <row r="12" spans="1:32" x14ac:dyDescent="0.2">
      <c r="A12" s="211" t="s">
        <v>968</v>
      </c>
      <c r="B12" s="212">
        <v>150</v>
      </c>
      <c r="C12" s="211">
        <v>471</v>
      </c>
      <c r="D12" s="213">
        <v>50</v>
      </c>
      <c r="E12" s="213">
        <v>117</v>
      </c>
      <c r="F12" s="214">
        <v>57</v>
      </c>
      <c r="G12" s="211">
        <v>22</v>
      </c>
      <c r="H12" s="213">
        <v>0</v>
      </c>
      <c r="I12" s="214">
        <v>21</v>
      </c>
      <c r="J12" s="211">
        <v>65</v>
      </c>
      <c r="K12" s="214">
        <v>119</v>
      </c>
      <c r="L12" s="211">
        <v>0</v>
      </c>
      <c r="M12" s="214">
        <v>0</v>
      </c>
      <c r="N12" s="215">
        <v>2</v>
      </c>
      <c r="O12" s="214">
        <v>3</v>
      </c>
      <c r="P12" s="216">
        <v>0.24840000000000001</v>
      </c>
      <c r="Q12" s="217">
        <v>0.34320000000000001</v>
      </c>
      <c r="R12" s="218">
        <v>0.4289</v>
      </c>
      <c r="S12" s="217">
        <v>0.77210000000000001</v>
      </c>
      <c r="T12" s="212">
        <v>539</v>
      </c>
      <c r="U12" s="219">
        <v>0</v>
      </c>
      <c r="V12" s="220">
        <v>0.1206</v>
      </c>
      <c r="W12" s="221">
        <v>0.2208</v>
      </c>
      <c r="X12" s="212">
        <v>15</v>
      </c>
      <c r="Y12" s="139"/>
      <c r="Z12" s="1"/>
      <c r="AA12" s="1"/>
      <c r="AB12" s="1"/>
      <c r="AC12" s="1"/>
      <c r="AD12" s="1"/>
    </row>
    <row r="13" spans="1:32" x14ac:dyDescent="0.2">
      <c r="A13" s="211" t="s">
        <v>318</v>
      </c>
      <c r="B13" s="212">
        <v>49</v>
      </c>
      <c r="C13" s="211">
        <v>154</v>
      </c>
      <c r="D13" s="213">
        <v>29</v>
      </c>
      <c r="E13" s="213">
        <v>37</v>
      </c>
      <c r="F13" s="214">
        <v>28</v>
      </c>
      <c r="G13" s="211">
        <v>10</v>
      </c>
      <c r="H13" s="213">
        <v>0</v>
      </c>
      <c r="I13" s="214">
        <v>11</v>
      </c>
      <c r="J13" s="211">
        <v>26</v>
      </c>
      <c r="K13" s="214">
        <v>52</v>
      </c>
      <c r="L13" s="211">
        <v>5</v>
      </c>
      <c r="M13" s="214">
        <v>5</v>
      </c>
      <c r="N13" s="215">
        <v>5</v>
      </c>
      <c r="O13" s="214">
        <v>4</v>
      </c>
      <c r="P13" s="216">
        <v>0.24030000000000001</v>
      </c>
      <c r="Q13" s="217">
        <v>0.36409999999999998</v>
      </c>
      <c r="R13" s="218">
        <v>0.51949999999999996</v>
      </c>
      <c r="S13" s="217">
        <v>0.88360000000000005</v>
      </c>
      <c r="T13" s="212">
        <v>184</v>
      </c>
      <c r="U13" s="219">
        <v>0.5</v>
      </c>
      <c r="V13" s="220">
        <v>0.14130000000000001</v>
      </c>
      <c r="W13" s="221">
        <v>0.28260000000000002</v>
      </c>
      <c r="X13" s="212">
        <v>22</v>
      </c>
      <c r="Y13" s="139"/>
      <c r="Z13" s="1"/>
      <c r="AA13" s="1"/>
      <c r="AB13" s="1"/>
      <c r="AC13" s="1"/>
      <c r="AD13" s="1"/>
      <c r="AE13" s="1"/>
      <c r="AF13" s="1"/>
    </row>
    <row r="14" spans="1:32" s="1" customFormat="1" x14ac:dyDescent="0.2">
      <c r="A14" s="211" t="s">
        <v>974</v>
      </c>
      <c r="B14" s="212">
        <v>43</v>
      </c>
      <c r="C14" s="211">
        <v>102</v>
      </c>
      <c r="D14" s="213">
        <v>13</v>
      </c>
      <c r="E14" s="213">
        <v>24</v>
      </c>
      <c r="F14" s="214">
        <v>11</v>
      </c>
      <c r="G14" s="211">
        <v>4</v>
      </c>
      <c r="H14" s="213">
        <v>1</v>
      </c>
      <c r="I14" s="214">
        <v>1</v>
      </c>
      <c r="J14" s="211">
        <v>7</v>
      </c>
      <c r="K14" s="214">
        <v>23</v>
      </c>
      <c r="L14" s="211">
        <v>5</v>
      </c>
      <c r="M14" s="214">
        <v>3</v>
      </c>
      <c r="N14" s="215">
        <v>1</v>
      </c>
      <c r="O14" s="214">
        <v>0</v>
      </c>
      <c r="P14" s="216">
        <v>0.23530000000000001</v>
      </c>
      <c r="Q14" s="217">
        <v>0.28439999999999999</v>
      </c>
      <c r="R14" s="218">
        <v>0.32350000000000001</v>
      </c>
      <c r="S14" s="217">
        <v>0.6079</v>
      </c>
      <c r="T14" s="212">
        <v>109</v>
      </c>
      <c r="U14" s="219">
        <v>0.625</v>
      </c>
      <c r="V14" s="220">
        <v>6.4199999999999993E-2</v>
      </c>
      <c r="W14" s="221">
        <v>0.21099999999999999</v>
      </c>
      <c r="X14" s="212">
        <v>373</v>
      </c>
      <c r="Y14" s="139"/>
      <c r="AC14" s="222"/>
      <c r="AD14"/>
      <c r="AE14"/>
      <c r="AF14"/>
    </row>
    <row r="15" spans="1:32" s="1" customFormat="1" x14ac:dyDescent="0.2">
      <c r="A15" s="211" t="s">
        <v>351</v>
      </c>
      <c r="B15" s="212">
        <v>134</v>
      </c>
      <c r="C15" s="211">
        <v>340</v>
      </c>
      <c r="D15" s="213">
        <v>41</v>
      </c>
      <c r="E15" s="213">
        <v>77</v>
      </c>
      <c r="F15" s="214">
        <v>26</v>
      </c>
      <c r="G15" s="211">
        <v>23</v>
      </c>
      <c r="H15" s="213">
        <v>0</v>
      </c>
      <c r="I15" s="214">
        <v>5</v>
      </c>
      <c r="J15" s="211">
        <v>22</v>
      </c>
      <c r="K15" s="214">
        <v>107</v>
      </c>
      <c r="L15" s="211">
        <v>26</v>
      </c>
      <c r="M15" s="214">
        <v>0</v>
      </c>
      <c r="N15" s="215">
        <v>2</v>
      </c>
      <c r="O15" s="214">
        <v>0</v>
      </c>
      <c r="P15" s="216">
        <v>0.22650000000000001</v>
      </c>
      <c r="Q15" s="217">
        <v>0.27350000000000002</v>
      </c>
      <c r="R15" s="218">
        <v>0.3382</v>
      </c>
      <c r="S15" s="217">
        <v>0.61170000000000002</v>
      </c>
      <c r="T15" s="212">
        <v>362</v>
      </c>
      <c r="U15" s="669">
        <v>1</v>
      </c>
      <c r="V15" s="220">
        <v>6.08E-2</v>
      </c>
      <c r="W15" s="221">
        <v>0.29559999999999997</v>
      </c>
      <c r="X15" s="212">
        <v>13</v>
      </c>
      <c r="Y15" s="139"/>
      <c r="AA15"/>
      <c r="AB15"/>
      <c r="AC15"/>
      <c r="AD15"/>
      <c r="AE15"/>
      <c r="AF15"/>
    </row>
    <row r="16" spans="1:32" x14ac:dyDescent="0.2">
      <c r="A16" s="211" t="s">
        <v>966</v>
      </c>
      <c r="B16" s="212">
        <v>123</v>
      </c>
      <c r="C16" s="211">
        <v>355</v>
      </c>
      <c r="D16" s="213">
        <v>39</v>
      </c>
      <c r="E16" s="213">
        <v>79</v>
      </c>
      <c r="F16" s="214">
        <v>36</v>
      </c>
      <c r="G16" s="211">
        <v>16</v>
      </c>
      <c r="H16" s="213">
        <v>1</v>
      </c>
      <c r="I16" s="214">
        <v>14</v>
      </c>
      <c r="J16" s="211">
        <v>30</v>
      </c>
      <c r="K16" s="214">
        <v>101</v>
      </c>
      <c r="L16" s="211">
        <v>10</v>
      </c>
      <c r="M16" s="214">
        <v>1</v>
      </c>
      <c r="N16" s="215">
        <v>8</v>
      </c>
      <c r="O16" s="214">
        <v>4</v>
      </c>
      <c r="P16" s="216">
        <v>0.2225</v>
      </c>
      <c r="Q16" s="217">
        <v>0.29049999999999998</v>
      </c>
      <c r="R16" s="218">
        <v>0.39150000000000001</v>
      </c>
      <c r="S16" s="217">
        <v>0.68200000000000005</v>
      </c>
      <c r="T16" s="212">
        <v>389</v>
      </c>
      <c r="U16" s="219">
        <v>0.90910000000000002</v>
      </c>
      <c r="V16" s="220">
        <v>7.7100000000000002E-2</v>
      </c>
      <c r="W16" s="221">
        <v>0.2596</v>
      </c>
      <c r="X16" s="212">
        <v>0</v>
      </c>
      <c r="Y16" s="139"/>
      <c r="Z16" s="1"/>
      <c r="AA16" s="1"/>
      <c r="AB16" s="1"/>
      <c r="AC16" s="222"/>
      <c r="AE16" s="1"/>
      <c r="AF16" s="1"/>
    </row>
    <row r="17" spans="1:32" x14ac:dyDescent="0.2">
      <c r="A17" s="211" t="s">
        <v>967</v>
      </c>
      <c r="B17" s="212">
        <v>134</v>
      </c>
      <c r="C17" s="211">
        <v>383</v>
      </c>
      <c r="D17" s="213">
        <v>57</v>
      </c>
      <c r="E17" s="213">
        <v>85</v>
      </c>
      <c r="F17" s="214">
        <v>68</v>
      </c>
      <c r="G17" s="211">
        <v>24</v>
      </c>
      <c r="H17" s="213">
        <v>3</v>
      </c>
      <c r="I17" s="214">
        <v>22</v>
      </c>
      <c r="J17" s="211">
        <v>34</v>
      </c>
      <c r="K17" s="214">
        <v>107</v>
      </c>
      <c r="L17" s="211">
        <v>12</v>
      </c>
      <c r="M17" s="214">
        <v>3</v>
      </c>
      <c r="N17" s="215">
        <v>10</v>
      </c>
      <c r="O17" s="214">
        <v>3</v>
      </c>
      <c r="P17" s="216">
        <v>0.22189999999999999</v>
      </c>
      <c r="Q17" s="217">
        <v>0.29049999999999998</v>
      </c>
      <c r="R17" s="218">
        <v>0.47260000000000002</v>
      </c>
      <c r="S17" s="217">
        <v>0.7631</v>
      </c>
      <c r="T17" s="212">
        <v>420</v>
      </c>
      <c r="U17" s="219">
        <v>0.8</v>
      </c>
      <c r="V17" s="220">
        <v>8.1000000000000003E-2</v>
      </c>
      <c r="W17" s="221">
        <v>0.25480000000000003</v>
      </c>
      <c r="X17" s="212">
        <v>2</v>
      </c>
      <c r="Y17" s="139"/>
      <c r="Z17" s="1"/>
      <c r="AA17" s="1"/>
      <c r="AB17" s="1"/>
      <c r="AC17" s="1"/>
      <c r="AD17" s="222"/>
    </row>
    <row r="18" spans="1:32" s="1" customFormat="1" x14ac:dyDescent="0.2">
      <c r="A18" s="211" t="s">
        <v>965</v>
      </c>
      <c r="B18" s="212">
        <v>140</v>
      </c>
      <c r="C18" s="211">
        <v>405</v>
      </c>
      <c r="D18" s="213">
        <v>33</v>
      </c>
      <c r="E18" s="213">
        <v>87</v>
      </c>
      <c r="F18" s="214">
        <v>36</v>
      </c>
      <c r="G18" s="211">
        <v>19</v>
      </c>
      <c r="H18" s="213">
        <v>5</v>
      </c>
      <c r="I18" s="214">
        <v>4</v>
      </c>
      <c r="J18" s="211">
        <v>40</v>
      </c>
      <c r="K18" s="214">
        <v>106</v>
      </c>
      <c r="L18" s="211">
        <v>5</v>
      </c>
      <c r="M18" s="214">
        <v>3</v>
      </c>
      <c r="N18" s="215">
        <v>5</v>
      </c>
      <c r="O18" s="214">
        <v>3</v>
      </c>
      <c r="P18" s="216">
        <v>0.21479999999999999</v>
      </c>
      <c r="Q18" s="217">
        <v>0.29020000000000001</v>
      </c>
      <c r="R18" s="218">
        <v>0.316</v>
      </c>
      <c r="S18" s="217">
        <v>0.60619999999999996</v>
      </c>
      <c r="T18" s="212">
        <v>448</v>
      </c>
      <c r="U18" s="219">
        <v>0.625</v>
      </c>
      <c r="V18" s="220">
        <v>8.9300000000000004E-2</v>
      </c>
      <c r="W18" s="221">
        <v>0.2366</v>
      </c>
      <c r="X18" s="212">
        <v>35</v>
      </c>
      <c r="Y18" s="139"/>
      <c r="AD18" s="222"/>
    </row>
    <row r="19" spans="1:32" x14ac:dyDescent="0.2">
      <c r="A19" s="211" t="s">
        <v>969</v>
      </c>
      <c r="B19" s="212">
        <v>97</v>
      </c>
      <c r="C19" s="211">
        <v>177</v>
      </c>
      <c r="D19" s="213">
        <v>18</v>
      </c>
      <c r="E19" s="213">
        <v>38</v>
      </c>
      <c r="F19" s="214">
        <v>24</v>
      </c>
      <c r="G19" s="211">
        <v>12</v>
      </c>
      <c r="H19" s="213">
        <v>0</v>
      </c>
      <c r="I19" s="214">
        <v>9</v>
      </c>
      <c r="J19" s="211">
        <v>15</v>
      </c>
      <c r="K19" s="214">
        <v>55</v>
      </c>
      <c r="L19" s="211">
        <v>3</v>
      </c>
      <c r="M19" s="214">
        <v>1</v>
      </c>
      <c r="N19" s="215">
        <v>1</v>
      </c>
      <c r="O19" s="214">
        <v>0</v>
      </c>
      <c r="P19" s="216">
        <v>0.2147</v>
      </c>
      <c r="Q19" s="217">
        <v>0.27600000000000002</v>
      </c>
      <c r="R19" s="218">
        <v>0.435</v>
      </c>
      <c r="S19" s="217">
        <v>0.71109999999999995</v>
      </c>
      <c r="T19" s="212">
        <v>192</v>
      </c>
      <c r="U19" s="219">
        <v>0.75</v>
      </c>
      <c r="V19" s="220">
        <v>7.8100000000000003E-2</v>
      </c>
      <c r="W19" s="221">
        <v>0.28649999999999998</v>
      </c>
      <c r="X19" s="212">
        <v>228</v>
      </c>
      <c r="Y19" s="139"/>
      <c r="Z19" s="1"/>
      <c r="AA19" s="1"/>
      <c r="AB19" s="1"/>
      <c r="AC19" s="1"/>
      <c r="AD19" s="1"/>
    </row>
    <row r="20" spans="1:32" x14ac:dyDescent="0.2">
      <c r="A20" s="223" t="s">
        <v>978</v>
      </c>
      <c r="B20" s="212">
        <v>12</v>
      </c>
      <c r="C20" s="211">
        <v>5</v>
      </c>
      <c r="D20" s="213">
        <v>2</v>
      </c>
      <c r="E20" s="213">
        <v>1</v>
      </c>
      <c r="F20" s="214">
        <v>3</v>
      </c>
      <c r="G20" s="211">
        <v>0</v>
      </c>
      <c r="H20" s="213">
        <v>0</v>
      </c>
      <c r="I20" s="214">
        <v>1</v>
      </c>
      <c r="J20" s="211">
        <v>0</v>
      </c>
      <c r="K20" s="214">
        <v>1</v>
      </c>
      <c r="L20" s="211">
        <v>0</v>
      </c>
      <c r="M20" s="214">
        <v>0</v>
      </c>
      <c r="N20" s="215">
        <v>0</v>
      </c>
      <c r="O20" s="214">
        <v>0</v>
      </c>
      <c r="P20" s="216">
        <v>0.2</v>
      </c>
      <c r="Q20" s="217">
        <v>0.2</v>
      </c>
      <c r="R20" s="218">
        <v>0.8</v>
      </c>
      <c r="S20" s="217">
        <v>1</v>
      </c>
      <c r="T20" s="212">
        <v>5</v>
      </c>
      <c r="U20" s="219">
        <v>0</v>
      </c>
      <c r="V20" s="220">
        <v>0</v>
      </c>
      <c r="W20" s="221">
        <v>0.2</v>
      </c>
      <c r="X20" s="212">
        <v>484</v>
      </c>
      <c r="Y20" s="139"/>
      <c r="Z20" s="1"/>
      <c r="AA20" s="1"/>
      <c r="AB20" s="1"/>
      <c r="AC20" s="1"/>
      <c r="AD20" s="1"/>
      <c r="AE20" s="1"/>
      <c r="AF20" s="1"/>
    </row>
    <row r="21" spans="1:32" s="1" customFormat="1" x14ac:dyDescent="0.2">
      <c r="A21" s="211" t="s">
        <v>339</v>
      </c>
      <c r="B21" s="212">
        <v>161</v>
      </c>
      <c r="C21" s="211">
        <v>568</v>
      </c>
      <c r="D21" s="213">
        <v>61</v>
      </c>
      <c r="E21" s="213">
        <v>111</v>
      </c>
      <c r="F21" s="214">
        <v>77</v>
      </c>
      <c r="G21" s="211">
        <v>26</v>
      </c>
      <c r="H21" s="213">
        <v>1</v>
      </c>
      <c r="I21" s="214">
        <v>27</v>
      </c>
      <c r="J21" s="211">
        <v>41</v>
      </c>
      <c r="K21" s="214">
        <v>182</v>
      </c>
      <c r="L21" s="211">
        <v>3</v>
      </c>
      <c r="M21" s="214">
        <v>1</v>
      </c>
      <c r="N21" s="215">
        <v>5</v>
      </c>
      <c r="O21" s="214">
        <v>5</v>
      </c>
      <c r="P21" s="216">
        <v>0.19539999999999999</v>
      </c>
      <c r="Q21" s="217">
        <v>0.25569999999999998</v>
      </c>
      <c r="R21" s="218">
        <v>0.38729999999999998</v>
      </c>
      <c r="S21" s="217">
        <v>0.64300000000000002</v>
      </c>
      <c r="T21" s="212">
        <v>614</v>
      </c>
      <c r="U21" s="219">
        <v>0.75</v>
      </c>
      <c r="V21" s="220">
        <v>6.6799999999999998E-2</v>
      </c>
      <c r="W21" s="221">
        <v>0.2964</v>
      </c>
      <c r="X21" s="212">
        <v>3</v>
      </c>
      <c r="Y21" s="139"/>
      <c r="AC21" s="222"/>
      <c r="AD21"/>
    </row>
    <row r="22" spans="1:32" x14ac:dyDescent="0.2">
      <c r="A22" s="211" t="s">
        <v>970</v>
      </c>
      <c r="B22" s="212">
        <v>139</v>
      </c>
      <c r="C22" s="211">
        <v>265</v>
      </c>
      <c r="D22" s="213">
        <v>26</v>
      </c>
      <c r="E22" s="213">
        <v>51</v>
      </c>
      <c r="F22" s="214">
        <v>29</v>
      </c>
      <c r="G22" s="211">
        <v>11</v>
      </c>
      <c r="H22" s="213">
        <v>7</v>
      </c>
      <c r="I22" s="214">
        <v>8</v>
      </c>
      <c r="J22" s="211">
        <v>13</v>
      </c>
      <c r="K22" s="214">
        <v>89</v>
      </c>
      <c r="L22" s="211">
        <v>0</v>
      </c>
      <c r="M22" s="214">
        <v>0</v>
      </c>
      <c r="N22" s="215">
        <v>2</v>
      </c>
      <c r="O22" s="214">
        <v>0</v>
      </c>
      <c r="P22" s="216">
        <v>0.1925</v>
      </c>
      <c r="Q22" s="217">
        <v>0.23019999999999999</v>
      </c>
      <c r="R22" s="218">
        <v>0.37740000000000001</v>
      </c>
      <c r="S22" s="217">
        <v>0.60760000000000003</v>
      </c>
      <c r="T22" s="212">
        <v>278</v>
      </c>
      <c r="U22" s="219">
        <v>0</v>
      </c>
      <c r="V22" s="220">
        <v>4.6800000000000001E-2</v>
      </c>
      <c r="W22" s="221">
        <v>0.3201</v>
      </c>
      <c r="X22" s="212">
        <v>43</v>
      </c>
      <c r="Y22" s="139"/>
      <c r="Z22" s="1"/>
      <c r="AA22" s="1"/>
      <c r="AB22" s="1"/>
      <c r="AC22" s="1"/>
      <c r="AD22" s="222"/>
    </row>
    <row r="23" spans="1:32" x14ac:dyDescent="0.2">
      <c r="A23" s="211" t="s">
        <v>976</v>
      </c>
      <c r="B23" s="212">
        <v>42</v>
      </c>
      <c r="C23" s="211">
        <v>51</v>
      </c>
      <c r="D23" s="213">
        <v>7</v>
      </c>
      <c r="E23" s="213">
        <v>9</v>
      </c>
      <c r="F23" s="214">
        <v>7</v>
      </c>
      <c r="G23" s="211">
        <v>2</v>
      </c>
      <c r="H23" s="213">
        <v>0</v>
      </c>
      <c r="I23" s="214">
        <v>3</v>
      </c>
      <c r="J23" s="211">
        <v>5</v>
      </c>
      <c r="K23" s="214">
        <v>7</v>
      </c>
      <c r="L23" s="211">
        <v>0</v>
      </c>
      <c r="M23" s="214">
        <v>0</v>
      </c>
      <c r="N23" s="215">
        <v>1</v>
      </c>
      <c r="O23" s="214">
        <v>0</v>
      </c>
      <c r="P23" s="216">
        <v>0.17649999999999999</v>
      </c>
      <c r="Q23" s="217">
        <v>0.25</v>
      </c>
      <c r="R23" s="218">
        <v>0.39219999999999999</v>
      </c>
      <c r="S23" s="217">
        <v>0.64219999999999999</v>
      </c>
      <c r="T23" s="212">
        <v>56</v>
      </c>
      <c r="U23" s="219">
        <v>0</v>
      </c>
      <c r="V23" s="220">
        <v>8.9300000000000004E-2</v>
      </c>
      <c r="W23" s="221">
        <v>0.125</v>
      </c>
      <c r="X23" s="212">
        <v>227</v>
      </c>
      <c r="Y23" s="139"/>
      <c r="Z23" s="1"/>
      <c r="AA23" s="1"/>
      <c r="AB23" s="1"/>
      <c r="AC23" s="1"/>
      <c r="AD23" s="1"/>
      <c r="AE23" s="1"/>
      <c r="AF23" s="1"/>
    </row>
    <row r="24" spans="1:32" x14ac:dyDescent="0.2">
      <c r="A24" s="211" t="s">
        <v>971</v>
      </c>
      <c r="B24" s="212">
        <v>121</v>
      </c>
      <c r="C24" s="211">
        <v>204</v>
      </c>
      <c r="D24" s="213">
        <v>17</v>
      </c>
      <c r="E24" s="213">
        <v>28</v>
      </c>
      <c r="F24" s="214">
        <v>27</v>
      </c>
      <c r="G24" s="211">
        <v>3</v>
      </c>
      <c r="H24" s="213">
        <v>0</v>
      </c>
      <c r="I24" s="214">
        <v>11</v>
      </c>
      <c r="J24" s="211">
        <v>6</v>
      </c>
      <c r="K24" s="214">
        <v>61</v>
      </c>
      <c r="L24" s="211">
        <v>1</v>
      </c>
      <c r="M24" s="214">
        <v>1</v>
      </c>
      <c r="N24" s="215">
        <v>5</v>
      </c>
      <c r="O24" s="214">
        <v>3</v>
      </c>
      <c r="P24" s="216">
        <v>0.13730000000000001</v>
      </c>
      <c r="Q24" s="217">
        <v>0.17369999999999999</v>
      </c>
      <c r="R24" s="218">
        <v>0.31369999999999998</v>
      </c>
      <c r="S24" s="217">
        <v>0.4874</v>
      </c>
      <c r="T24" s="212">
        <v>213</v>
      </c>
      <c r="U24" s="219">
        <v>0.5</v>
      </c>
      <c r="V24" s="220">
        <v>2.8199999999999999E-2</v>
      </c>
      <c r="W24" s="221">
        <v>0.28639999999999999</v>
      </c>
      <c r="X24" s="212">
        <v>7</v>
      </c>
      <c r="Y24" s="139"/>
    </row>
    <row r="25" spans="1:32" x14ac:dyDescent="0.2">
      <c r="A25" s="211" t="s">
        <v>975</v>
      </c>
      <c r="B25" s="212">
        <v>13</v>
      </c>
      <c r="C25" s="211">
        <v>2</v>
      </c>
      <c r="D25" s="213">
        <v>0</v>
      </c>
      <c r="E25" s="213">
        <v>0</v>
      </c>
      <c r="F25" s="214">
        <v>0</v>
      </c>
      <c r="G25" s="211">
        <v>0</v>
      </c>
      <c r="H25" s="213">
        <v>0</v>
      </c>
      <c r="I25" s="214">
        <v>0</v>
      </c>
      <c r="J25" s="211">
        <v>0</v>
      </c>
      <c r="K25" s="214">
        <v>1</v>
      </c>
      <c r="L25" s="211">
        <v>0</v>
      </c>
      <c r="M25" s="214">
        <v>0</v>
      </c>
      <c r="N25" s="215">
        <v>0</v>
      </c>
      <c r="O25" s="214">
        <v>0</v>
      </c>
      <c r="P25" s="216">
        <v>0</v>
      </c>
      <c r="Q25" s="217">
        <v>0</v>
      </c>
      <c r="R25" s="218">
        <v>0</v>
      </c>
      <c r="S25" s="217">
        <v>0</v>
      </c>
      <c r="T25" s="212">
        <v>2</v>
      </c>
      <c r="U25" s="219">
        <v>0</v>
      </c>
      <c r="V25" s="220">
        <v>0</v>
      </c>
      <c r="W25" s="221">
        <v>0.5</v>
      </c>
      <c r="X25" s="212">
        <v>188</v>
      </c>
      <c r="Y25" s="1"/>
      <c r="Z25" s="1"/>
      <c r="AA25" s="1"/>
      <c r="AB25" s="1"/>
      <c r="AC25" s="1"/>
      <c r="AD25" s="222"/>
    </row>
    <row r="26" spans="1:32" x14ac:dyDescent="0.2">
      <c r="A26" s="211" t="s">
        <v>972</v>
      </c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>
        <v>208</v>
      </c>
      <c r="Y26" s="139"/>
      <c r="Z26" s="1"/>
      <c r="AA26" s="1"/>
      <c r="AB26" s="1"/>
      <c r="AC26" s="1"/>
      <c r="AD26" s="1"/>
    </row>
    <row r="27" spans="1:32" x14ac:dyDescent="0.2">
      <c r="A27" s="211" t="s">
        <v>973</v>
      </c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>
        <v>133</v>
      </c>
      <c r="Y27" s="139"/>
      <c r="Z27" s="1"/>
      <c r="AA27" s="1"/>
      <c r="AB27" s="1"/>
      <c r="AC27" s="1"/>
      <c r="AD27" s="1"/>
    </row>
    <row r="28" spans="1:32" s="1" customFormat="1" x14ac:dyDescent="0.2">
      <c r="A28" s="211" t="s">
        <v>977</v>
      </c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>
        <v>535</v>
      </c>
      <c r="Y28" s="139"/>
      <c r="Z28"/>
      <c r="AA28"/>
      <c r="AB28"/>
      <c r="AC28"/>
      <c r="AD28"/>
      <c r="AE28"/>
      <c r="AF28"/>
    </row>
    <row r="29" spans="1:32" s="1" customFormat="1" ht="13.5" thickBot="1" x14ac:dyDescent="0.25">
      <c r="A29" s="211" t="s">
        <v>980</v>
      </c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>
        <v>192</v>
      </c>
      <c r="Y29" s="139"/>
    </row>
    <row r="30" spans="1:32" s="1" customFormat="1" hidden="1" x14ac:dyDescent="0.2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</row>
    <row r="31" spans="1:32" s="1" customFormat="1" hidden="1" x14ac:dyDescent="0.2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</row>
    <row r="32" spans="1:32" s="1" customFormat="1" hidden="1" x14ac:dyDescent="0.2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s="1" customFormat="1" hidden="1" x14ac:dyDescent="0.2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s="1" customFormat="1" hidden="1" x14ac:dyDescent="0.2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s="1" customFormat="1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s="1" customFormat="1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5484</v>
      </c>
      <c r="D36" s="250">
        <f t="shared" si="0"/>
        <v>700</v>
      </c>
      <c r="E36" s="250">
        <f t="shared" si="0"/>
        <v>1289</v>
      </c>
      <c r="F36" s="251">
        <f t="shared" si="0"/>
        <v>683</v>
      </c>
      <c r="G36" s="249">
        <f t="shared" si="0"/>
        <v>291</v>
      </c>
      <c r="H36" s="250">
        <f t="shared" si="0"/>
        <v>27</v>
      </c>
      <c r="I36" s="251">
        <f t="shared" si="0"/>
        <v>232</v>
      </c>
      <c r="J36" s="249">
        <f t="shared" si="0"/>
        <v>505</v>
      </c>
      <c r="K36" s="251">
        <f t="shared" si="0"/>
        <v>1499</v>
      </c>
      <c r="L36" s="249">
        <f t="shared" si="0"/>
        <v>158</v>
      </c>
      <c r="M36" s="251">
        <f t="shared" si="0"/>
        <v>29</v>
      </c>
      <c r="N36" s="249">
        <f t="shared" si="0"/>
        <v>69</v>
      </c>
      <c r="O36" s="251">
        <f t="shared" si="0"/>
        <v>68</v>
      </c>
      <c r="P36" s="252">
        <f>IF(C36=0,"",E36/C36)</f>
        <v>0.23504741064916121</v>
      </c>
      <c r="Q36" s="253">
        <f>IF(C36=0,"",(E36+J36+O36)/(C36+J36+O36))</f>
        <v>0.30741291068185572</v>
      </c>
      <c r="R36" s="254">
        <f>IF(C36=0,"",(I36*3+H36*2+G36*1+E36)/C36)</f>
        <v>0.42487235594456602</v>
      </c>
      <c r="S36" s="253">
        <f>Q36+R36</f>
        <v>0.73228526662642168</v>
      </c>
      <c r="T36" s="248">
        <f>SUM(T6:T35)</f>
        <v>6057</v>
      </c>
      <c r="U36" s="255">
        <f>L36/(L36+M36)</f>
        <v>0.84491978609625673</v>
      </c>
      <c r="V36" s="256">
        <f>J36/(C36+J36+O36)</f>
        <v>8.3374607891695554E-2</v>
      </c>
      <c r="W36" s="257">
        <f>K36/(C36+J36+O36)</f>
        <v>0.24748225193990425</v>
      </c>
      <c r="X36" s="258"/>
    </row>
    <row r="37" spans="1:32" s="1" customForma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s="1" customFormat="1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s="1" customFormat="1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s="1" customFormat="1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327" t="s">
        <v>532</v>
      </c>
      <c r="X41" s="328" t="s">
        <v>537</v>
      </c>
      <c r="Y41" s="1"/>
      <c r="Z41" s="1"/>
      <c r="AA41" s="1"/>
      <c r="AB41" s="1"/>
      <c r="AC41" s="1"/>
      <c r="AD41" s="1"/>
      <c r="AE41" s="1"/>
      <c r="AF41" s="222"/>
    </row>
    <row r="42" spans="1:32" s="140" customFormat="1" x14ac:dyDescent="0.2">
      <c r="A42" s="199" t="s">
        <v>1829</v>
      </c>
      <c r="B42" s="199">
        <v>23</v>
      </c>
      <c r="C42" s="202">
        <v>0</v>
      </c>
      <c r="D42" s="199">
        <v>0</v>
      </c>
      <c r="E42" s="202">
        <v>0</v>
      </c>
      <c r="F42" s="199">
        <v>4</v>
      </c>
      <c r="G42" s="201">
        <v>1</v>
      </c>
      <c r="H42" s="268">
        <v>1</v>
      </c>
      <c r="I42" s="269">
        <v>0.8</v>
      </c>
      <c r="J42" s="270">
        <v>19.666667</v>
      </c>
      <c r="K42" s="201">
        <v>11</v>
      </c>
      <c r="L42" s="201">
        <v>6</v>
      </c>
      <c r="M42" s="201">
        <v>5</v>
      </c>
      <c r="N42" s="201">
        <v>2</v>
      </c>
      <c r="O42" s="202">
        <v>17</v>
      </c>
      <c r="P42" s="200">
        <v>2</v>
      </c>
      <c r="Q42" s="271">
        <v>2.2881</v>
      </c>
      <c r="R42" s="272">
        <v>0.66100000000000003</v>
      </c>
      <c r="S42" s="273">
        <v>5.0339</v>
      </c>
      <c r="T42" s="274">
        <v>0.9153</v>
      </c>
      <c r="U42" s="274">
        <v>7.7797000000000001</v>
      </c>
      <c r="V42" s="275">
        <v>0.9153</v>
      </c>
      <c r="W42" s="203">
        <v>0</v>
      </c>
      <c r="X42" s="276">
        <v>3.333E-3</v>
      </c>
      <c r="Y42" s="139"/>
      <c r="Z42" s="139"/>
      <c r="AA42" s="139"/>
      <c r="AB42" s="139"/>
      <c r="AC42" s="139"/>
      <c r="AD42" s="139"/>
      <c r="AE42" s="139"/>
      <c r="AF42" s="224"/>
    </row>
    <row r="43" spans="1:32" s="140" customFormat="1" x14ac:dyDescent="0.2">
      <c r="A43" s="211" t="s">
        <v>462</v>
      </c>
      <c r="B43" s="211">
        <v>66</v>
      </c>
      <c r="C43" s="214">
        <v>0</v>
      </c>
      <c r="D43" s="211">
        <v>0</v>
      </c>
      <c r="E43" s="214">
        <v>0</v>
      </c>
      <c r="F43" s="211">
        <v>4</v>
      </c>
      <c r="G43" s="213">
        <v>6</v>
      </c>
      <c r="H43" s="278">
        <v>0</v>
      </c>
      <c r="I43" s="279">
        <v>0.4</v>
      </c>
      <c r="J43" s="280">
        <v>61.333331999999999</v>
      </c>
      <c r="K43" s="213">
        <v>53</v>
      </c>
      <c r="L43" s="213">
        <v>27</v>
      </c>
      <c r="M43" s="213">
        <v>19</v>
      </c>
      <c r="N43" s="213">
        <v>17</v>
      </c>
      <c r="O43" s="214">
        <v>66</v>
      </c>
      <c r="P43" s="212">
        <v>6</v>
      </c>
      <c r="Q43" s="281">
        <v>2.7879999999999998</v>
      </c>
      <c r="R43" s="282">
        <v>1.1413</v>
      </c>
      <c r="S43" s="281">
        <v>7.7771999999999997</v>
      </c>
      <c r="T43" s="283">
        <v>2.4946000000000002</v>
      </c>
      <c r="U43" s="283">
        <v>9.6847999999999992</v>
      </c>
      <c r="V43" s="284">
        <v>0.88039999999999996</v>
      </c>
      <c r="W43" s="215">
        <v>0</v>
      </c>
      <c r="X43" s="284">
        <v>0.33666800000000002</v>
      </c>
      <c r="Y43" s="139"/>
      <c r="Z43" s="139"/>
      <c r="AA43" s="139"/>
    </row>
    <row r="44" spans="1:32" s="140" customFormat="1" x14ac:dyDescent="0.2">
      <c r="A44" s="211" t="s">
        <v>990</v>
      </c>
      <c r="B44" s="211">
        <v>9</v>
      </c>
      <c r="C44" s="214">
        <v>9</v>
      </c>
      <c r="D44" s="211">
        <v>2</v>
      </c>
      <c r="E44" s="214">
        <v>0</v>
      </c>
      <c r="F44" s="211">
        <v>2</v>
      </c>
      <c r="G44" s="213">
        <v>2</v>
      </c>
      <c r="H44" s="278">
        <v>0</v>
      </c>
      <c r="I44" s="279">
        <v>0.5</v>
      </c>
      <c r="J44" s="280">
        <v>58.333333000000003</v>
      </c>
      <c r="K44" s="213">
        <v>50</v>
      </c>
      <c r="L44" s="213">
        <v>23</v>
      </c>
      <c r="M44" s="213">
        <v>22</v>
      </c>
      <c r="N44" s="213">
        <v>14</v>
      </c>
      <c r="O44" s="214">
        <v>50</v>
      </c>
      <c r="P44" s="212">
        <v>9</v>
      </c>
      <c r="Q44" s="281">
        <v>3.3942999999999999</v>
      </c>
      <c r="R44" s="282">
        <v>1.0971</v>
      </c>
      <c r="S44" s="281">
        <v>7.7142999999999997</v>
      </c>
      <c r="T44" s="283">
        <v>2.16</v>
      </c>
      <c r="U44" s="283">
        <v>7.7142999999999997</v>
      </c>
      <c r="V44" s="284">
        <v>1.3886000000000001</v>
      </c>
      <c r="W44" s="215">
        <v>0</v>
      </c>
      <c r="X44" s="284">
        <v>-15.003333</v>
      </c>
      <c r="Y44" s="139"/>
      <c r="Z44" s="139"/>
      <c r="AA44" s="172"/>
      <c r="AB44" s="139"/>
      <c r="AC44" s="139"/>
      <c r="AD44" s="139"/>
      <c r="AE44" s="139"/>
      <c r="AF44" s="139"/>
    </row>
    <row r="45" spans="1:32" s="139" customFormat="1" x14ac:dyDescent="0.2">
      <c r="A45" s="211" t="s">
        <v>983</v>
      </c>
      <c r="B45" s="211">
        <v>29</v>
      </c>
      <c r="C45" s="214">
        <v>29</v>
      </c>
      <c r="D45" s="211">
        <v>6</v>
      </c>
      <c r="E45" s="214">
        <v>1</v>
      </c>
      <c r="F45" s="211">
        <v>11</v>
      </c>
      <c r="G45" s="213">
        <v>8</v>
      </c>
      <c r="H45" s="278">
        <v>0</v>
      </c>
      <c r="I45" s="279">
        <v>0.57889999999999997</v>
      </c>
      <c r="J45" s="280">
        <v>187.999999</v>
      </c>
      <c r="K45" s="213">
        <v>192</v>
      </c>
      <c r="L45" s="213">
        <v>94</v>
      </c>
      <c r="M45" s="213">
        <v>72</v>
      </c>
      <c r="N45" s="213">
        <v>53</v>
      </c>
      <c r="O45" s="214">
        <v>165</v>
      </c>
      <c r="P45" s="212">
        <v>30</v>
      </c>
      <c r="Q45" s="281">
        <v>3.4468000000000001</v>
      </c>
      <c r="R45" s="282">
        <v>1.3031999999999999</v>
      </c>
      <c r="S45" s="281">
        <v>9.1914999999999996</v>
      </c>
      <c r="T45" s="283">
        <v>2.5371999999999999</v>
      </c>
      <c r="U45" s="283">
        <v>7.8989000000000003</v>
      </c>
      <c r="V45" s="284">
        <v>1.4361999999999999</v>
      </c>
      <c r="W45" s="215">
        <v>0</v>
      </c>
      <c r="X45" s="284">
        <v>-17.329999000000001</v>
      </c>
      <c r="AF45" s="224"/>
    </row>
    <row r="46" spans="1:32" s="140" customFormat="1" x14ac:dyDescent="0.2">
      <c r="A46" s="211" t="s">
        <v>410</v>
      </c>
      <c r="B46" s="211">
        <v>80</v>
      </c>
      <c r="C46" s="214">
        <v>0</v>
      </c>
      <c r="D46" s="211">
        <v>0</v>
      </c>
      <c r="E46" s="214">
        <v>0</v>
      </c>
      <c r="F46" s="211">
        <v>7</v>
      </c>
      <c r="G46" s="213">
        <v>2</v>
      </c>
      <c r="H46" s="278">
        <v>0</v>
      </c>
      <c r="I46" s="279">
        <v>0.77780000000000005</v>
      </c>
      <c r="J46" s="280">
        <v>59.999997999999998</v>
      </c>
      <c r="K46" s="213">
        <v>48</v>
      </c>
      <c r="L46" s="213">
        <v>26</v>
      </c>
      <c r="M46" s="213">
        <v>23</v>
      </c>
      <c r="N46" s="213">
        <v>21</v>
      </c>
      <c r="O46" s="214">
        <v>40</v>
      </c>
      <c r="P46" s="212">
        <v>4</v>
      </c>
      <c r="Q46" s="281">
        <v>3.45</v>
      </c>
      <c r="R46" s="282">
        <v>1.1499999999999999</v>
      </c>
      <c r="S46" s="281">
        <v>7.2</v>
      </c>
      <c r="T46" s="283">
        <v>3.15</v>
      </c>
      <c r="U46" s="283">
        <v>6</v>
      </c>
      <c r="V46" s="681">
        <v>0.6</v>
      </c>
      <c r="W46" s="215">
        <v>0</v>
      </c>
      <c r="X46" s="284">
        <v>1.9999999999999999E-6</v>
      </c>
      <c r="Y46" s="139"/>
      <c r="Z46" s="139"/>
      <c r="AA46" s="139"/>
      <c r="AB46" s="139"/>
      <c r="AC46" s="139"/>
      <c r="AD46" s="139"/>
      <c r="AE46" s="139"/>
      <c r="AF46" s="139"/>
    </row>
    <row r="47" spans="1:32" s="140" customFormat="1" x14ac:dyDescent="0.2">
      <c r="A47" s="211" t="s">
        <v>405</v>
      </c>
      <c r="B47" s="211">
        <v>32</v>
      </c>
      <c r="C47" s="214">
        <v>32</v>
      </c>
      <c r="D47" s="663">
        <v>26</v>
      </c>
      <c r="E47" s="214">
        <v>3</v>
      </c>
      <c r="F47" s="211">
        <v>15</v>
      </c>
      <c r="G47" s="213">
        <v>14</v>
      </c>
      <c r="H47" s="278">
        <v>0</v>
      </c>
      <c r="I47" s="279">
        <v>0.51719999999999999</v>
      </c>
      <c r="J47" s="676">
        <v>276</v>
      </c>
      <c r="K47" s="213">
        <v>191</v>
      </c>
      <c r="L47" s="213">
        <v>123</v>
      </c>
      <c r="M47" s="213">
        <v>109</v>
      </c>
      <c r="N47" s="665">
        <v>113</v>
      </c>
      <c r="O47" s="214">
        <v>299</v>
      </c>
      <c r="P47" s="212">
        <v>43</v>
      </c>
      <c r="Q47" s="281">
        <v>3.5543</v>
      </c>
      <c r="R47" s="282">
        <v>1.1013999999999999</v>
      </c>
      <c r="S47" s="281">
        <v>6.2282999999999999</v>
      </c>
      <c r="T47" s="283">
        <v>3.6848000000000001</v>
      </c>
      <c r="U47" s="283">
        <v>9.75</v>
      </c>
      <c r="V47" s="284">
        <v>1.4021999999999999</v>
      </c>
      <c r="W47" s="215">
        <v>0</v>
      </c>
      <c r="X47" s="284">
        <v>-76</v>
      </c>
      <c r="Y47" s="139"/>
      <c r="Z47" s="139"/>
      <c r="AA47" s="172"/>
      <c r="AB47" s="139"/>
      <c r="AC47" s="139"/>
      <c r="AD47" s="139"/>
      <c r="AE47" s="139"/>
      <c r="AF47" s="139"/>
    </row>
    <row r="48" spans="1:32" s="140" customFormat="1" x14ac:dyDescent="0.2">
      <c r="A48" s="211" t="s">
        <v>466</v>
      </c>
      <c r="B48" s="211">
        <v>68</v>
      </c>
      <c r="C48" s="214">
        <v>0</v>
      </c>
      <c r="D48" s="211">
        <v>0</v>
      </c>
      <c r="E48" s="214">
        <v>0</v>
      </c>
      <c r="F48" s="211">
        <v>4</v>
      </c>
      <c r="G48" s="213">
        <v>7</v>
      </c>
      <c r="H48" s="278">
        <v>1</v>
      </c>
      <c r="I48" s="279">
        <v>0.36359999999999998</v>
      </c>
      <c r="J48" s="280">
        <v>72.666663</v>
      </c>
      <c r="K48" s="213">
        <v>45</v>
      </c>
      <c r="L48" s="213">
        <v>29</v>
      </c>
      <c r="M48" s="213">
        <v>29</v>
      </c>
      <c r="N48" s="213">
        <v>30</v>
      </c>
      <c r="O48" s="214">
        <v>85</v>
      </c>
      <c r="P48" s="212">
        <v>11</v>
      </c>
      <c r="Q48" s="281">
        <v>3.5916999999999999</v>
      </c>
      <c r="R48" s="282">
        <v>1.0321</v>
      </c>
      <c r="S48" s="281">
        <v>5.5734000000000004</v>
      </c>
      <c r="T48" s="283">
        <v>3.7155999999999998</v>
      </c>
      <c r="U48" s="283">
        <v>10.5275</v>
      </c>
      <c r="V48" s="284">
        <v>1.3624000000000001</v>
      </c>
      <c r="W48" s="215">
        <v>0</v>
      </c>
      <c r="X48" s="284">
        <v>3.3370000000000001E-3</v>
      </c>
      <c r="Y48" s="139"/>
      <c r="Z48" s="139"/>
      <c r="AA48" s="139"/>
    </row>
    <row r="49" spans="1:32" s="139" customFormat="1" x14ac:dyDescent="0.2">
      <c r="A49" s="211" t="s">
        <v>982</v>
      </c>
      <c r="B49" s="211">
        <v>48</v>
      </c>
      <c r="C49" s="214">
        <v>0</v>
      </c>
      <c r="D49" s="211">
        <v>0</v>
      </c>
      <c r="E49" s="214">
        <v>0</v>
      </c>
      <c r="F49" s="211">
        <v>3</v>
      </c>
      <c r="G49" s="213">
        <v>0</v>
      </c>
      <c r="H49" s="278">
        <v>0</v>
      </c>
      <c r="I49" s="279">
        <v>1</v>
      </c>
      <c r="J49" s="280">
        <v>55.666665000000002</v>
      </c>
      <c r="K49" s="213">
        <v>51</v>
      </c>
      <c r="L49" s="213">
        <v>27</v>
      </c>
      <c r="M49" s="213">
        <v>23</v>
      </c>
      <c r="N49" s="213">
        <v>20</v>
      </c>
      <c r="O49" s="214">
        <v>52</v>
      </c>
      <c r="P49" s="212">
        <v>8</v>
      </c>
      <c r="Q49" s="281">
        <v>3.7185999999999999</v>
      </c>
      <c r="R49" s="282">
        <v>1.2754000000000001</v>
      </c>
      <c r="S49" s="281">
        <v>8.2454999999999998</v>
      </c>
      <c r="T49" s="283">
        <v>3.2334999999999998</v>
      </c>
      <c r="U49" s="283">
        <v>8.4071999999999996</v>
      </c>
      <c r="V49" s="284">
        <v>1.2934000000000001</v>
      </c>
      <c r="W49" s="215">
        <v>0</v>
      </c>
      <c r="X49" s="284">
        <v>1.0033350000000001</v>
      </c>
    </row>
    <row r="50" spans="1:32" s="140" customFormat="1" x14ac:dyDescent="0.2">
      <c r="A50" s="211" t="s">
        <v>985</v>
      </c>
      <c r="B50" s="211">
        <v>60</v>
      </c>
      <c r="C50" s="214">
        <v>0</v>
      </c>
      <c r="D50" s="211">
        <v>0</v>
      </c>
      <c r="E50" s="214">
        <v>0</v>
      </c>
      <c r="F50" s="211">
        <v>1</v>
      </c>
      <c r="G50" s="213">
        <v>1</v>
      </c>
      <c r="H50" s="278">
        <v>0</v>
      </c>
      <c r="I50" s="279">
        <v>0.5</v>
      </c>
      <c r="J50" s="280">
        <v>63.999997999999998</v>
      </c>
      <c r="K50" s="213">
        <v>41</v>
      </c>
      <c r="L50" s="213">
        <v>28</v>
      </c>
      <c r="M50" s="213">
        <v>27</v>
      </c>
      <c r="N50" s="213">
        <v>20</v>
      </c>
      <c r="O50" s="214">
        <v>56</v>
      </c>
      <c r="P50" s="212">
        <v>9</v>
      </c>
      <c r="Q50" s="281">
        <v>3.7968999999999999</v>
      </c>
      <c r="R50" s="282">
        <v>0.95309999999999995</v>
      </c>
      <c r="S50" s="281">
        <v>5.7656000000000001</v>
      </c>
      <c r="T50" s="283">
        <v>2.8125</v>
      </c>
      <c r="U50" s="283">
        <v>7.875</v>
      </c>
      <c r="V50" s="284">
        <v>1.2656000000000001</v>
      </c>
      <c r="W50" s="215">
        <v>0</v>
      </c>
      <c r="X50" s="284">
        <v>1.0000020000000001</v>
      </c>
      <c r="Y50" s="139"/>
      <c r="Z50" s="139"/>
      <c r="AA50" s="172"/>
      <c r="AB50" s="139"/>
      <c r="AC50" s="139"/>
      <c r="AD50" s="139"/>
      <c r="AE50" s="139"/>
      <c r="AF50" s="139"/>
    </row>
    <row r="51" spans="1:32" s="139" customFormat="1" x14ac:dyDescent="0.2">
      <c r="A51" s="211" t="s">
        <v>436</v>
      </c>
      <c r="B51" s="211">
        <v>54</v>
      </c>
      <c r="C51" s="214">
        <v>0</v>
      </c>
      <c r="D51" s="211">
        <v>0</v>
      </c>
      <c r="E51" s="214">
        <v>0</v>
      </c>
      <c r="F51" s="211">
        <v>4</v>
      </c>
      <c r="G51" s="213">
        <v>9</v>
      </c>
      <c r="H51" s="278">
        <v>29</v>
      </c>
      <c r="I51" s="279">
        <v>0.30769999999999997</v>
      </c>
      <c r="J51" s="280">
        <v>74.666667000000004</v>
      </c>
      <c r="K51" s="213">
        <v>51</v>
      </c>
      <c r="L51" s="213">
        <v>33</v>
      </c>
      <c r="M51" s="213">
        <v>32</v>
      </c>
      <c r="N51" s="213">
        <v>20</v>
      </c>
      <c r="O51" s="214">
        <v>89</v>
      </c>
      <c r="P51" s="212">
        <v>13</v>
      </c>
      <c r="Q51" s="281">
        <v>3.8571</v>
      </c>
      <c r="R51" s="282">
        <v>0.95089999999999997</v>
      </c>
      <c r="S51" s="281">
        <v>6.1473000000000004</v>
      </c>
      <c r="T51" s="283">
        <v>2.4106999999999998</v>
      </c>
      <c r="U51" s="283">
        <v>10.7277</v>
      </c>
      <c r="V51" s="284">
        <v>1.5669999999999999</v>
      </c>
      <c r="W51" s="215">
        <v>0</v>
      </c>
      <c r="X51" s="284">
        <v>0.66333299999999995</v>
      </c>
      <c r="AA51" s="1"/>
      <c r="AB51" s="1"/>
      <c r="AC51" s="1"/>
      <c r="AD51" s="1"/>
      <c r="AE51" s="222"/>
      <c r="AF51"/>
    </row>
    <row r="52" spans="1:32" s="140" customFormat="1" x14ac:dyDescent="0.2">
      <c r="A52" s="211" t="s">
        <v>984</v>
      </c>
      <c r="B52" s="211">
        <v>13</v>
      </c>
      <c r="C52" s="214">
        <v>13</v>
      </c>
      <c r="D52" s="211">
        <v>0</v>
      </c>
      <c r="E52" s="214">
        <v>0</v>
      </c>
      <c r="F52" s="211">
        <v>1</v>
      </c>
      <c r="G52" s="213">
        <v>4</v>
      </c>
      <c r="H52" s="278">
        <v>0</v>
      </c>
      <c r="I52" s="279">
        <v>0.2</v>
      </c>
      <c r="J52" s="280">
        <v>49.333334000000001</v>
      </c>
      <c r="K52" s="213">
        <v>51</v>
      </c>
      <c r="L52" s="213">
        <v>26</v>
      </c>
      <c r="M52" s="213">
        <v>24</v>
      </c>
      <c r="N52" s="213">
        <v>19</v>
      </c>
      <c r="O52" s="214">
        <v>49</v>
      </c>
      <c r="P52" s="212">
        <v>8</v>
      </c>
      <c r="Q52" s="281">
        <v>4.3784000000000001</v>
      </c>
      <c r="R52" s="282">
        <v>1.4189000000000001</v>
      </c>
      <c r="S52" s="281">
        <v>9.3041</v>
      </c>
      <c r="T52" s="283">
        <v>3.4662000000000002</v>
      </c>
      <c r="U52" s="283">
        <v>8.9391999999999996</v>
      </c>
      <c r="V52" s="284">
        <v>1.4595</v>
      </c>
      <c r="W52" s="215">
        <v>3</v>
      </c>
      <c r="X52" s="284">
        <v>26.666665999999999</v>
      </c>
      <c r="Y52" s="139"/>
      <c r="Z52" s="139"/>
      <c r="AA52" s="139"/>
      <c r="AB52" s="139"/>
      <c r="AC52" s="139"/>
      <c r="AD52" s="139"/>
      <c r="AE52" s="139"/>
      <c r="AF52" s="224"/>
    </row>
    <row r="53" spans="1:32" s="139" customFormat="1" ht="12.75" customHeight="1" x14ac:dyDescent="0.2">
      <c r="A53" s="211" t="s">
        <v>402</v>
      </c>
      <c r="B53" s="211">
        <v>29</v>
      </c>
      <c r="C53" s="214">
        <v>29</v>
      </c>
      <c r="D53" s="211">
        <v>11</v>
      </c>
      <c r="E53" s="214">
        <v>4</v>
      </c>
      <c r="F53" s="211">
        <v>9</v>
      </c>
      <c r="G53" s="213">
        <v>13</v>
      </c>
      <c r="H53" s="278">
        <v>0</v>
      </c>
      <c r="I53" s="279">
        <v>0.40910000000000002</v>
      </c>
      <c r="J53" s="280">
        <v>200.66666599999999</v>
      </c>
      <c r="K53" s="213">
        <v>230</v>
      </c>
      <c r="L53" s="213">
        <v>115</v>
      </c>
      <c r="M53" s="213">
        <v>108</v>
      </c>
      <c r="N53" s="213">
        <v>51</v>
      </c>
      <c r="O53" s="214">
        <v>181</v>
      </c>
      <c r="P53" s="212">
        <v>22</v>
      </c>
      <c r="Q53" s="281">
        <v>4.8438999999999997</v>
      </c>
      <c r="R53" s="282">
        <v>1.4003000000000001</v>
      </c>
      <c r="S53" s="281">
        <v>10.3156</v>
      </c>
      <c r="T53" s="283">
        <v>2.2873999999999999</v>
      </c>
      <c r="U53" s="283">
        <v>8.1179000000000006</v>
      </c>
      <c r="V53" s="284">
        <v>0.98670000000000002</v>
      </c>
      <c r="W53" s="215">
        <v>0</v>
      </c>
      <c r="X53" s="284">
        <v>-44.336666000000001</v>
      </c>
      <c r="AF53" s="224"/>
    </row>
    <row r="54" spans="1:32" s="140" customFormat="1" x14ac:dyDescent="0.2">
      <c r="A54" s="211" t="s">
        <v>986</v>
      </c>
      <c r="B54" s="211">
        <v>62</v>
      </c>
      <c r="C54" s="214">
        <v>0</v>
      </c>
      <c r="D54" s="211">
        <v>0</v>
      </c>
      <c r="E54" s="214">
        <v>0</v>
      </c>
      <c r="F54" s="211">
        <v>2</v>
      </c>
      <c r="G54" s="213">
        <v>2</v>
      </c>
      <c r="H54" s="278">
        <v>0</v>
      </c>
      <c r="I54" s="279">
        <v>0.5</v>
      </c>
      <c r="J54" s="280">
        <v>67.666667000000004</v>
      </c>
      <c r="K54" s="213">
        <v>70</v>
      </c>
      <c r="L54" s="213">
        <v>37</v>
      </c>
      <c r="M54" s="213">
        <v>37</v>
      </c>
      <c r="N54" s="213">
        <v>28</v>
      </c>
      <c r="O54" s="214">
        <v>65</v>
      </c>
      <c r="P54" s="212">
        <v>16</v>
      </c>
      <c r="Q54" s="281">
        <v>4.9211999999999998</v>
      </c>
      <c r="R54" s="282">
        <v>1.4482999999999999</v>
      </c>
      <c r="S54" s="281">
        <v>9.3102999999999998</v>
      </c>
      <c r="T54" s="283">
        <v>3.7241</v>
      </c>
      <c r="U54" s="283">
        <v>8.6453000000000007</v>
      </c>
      <c r="V54" s="284">
        <v>2.1280999999999999</v>
      </c>
      <c r="W54" s="215">
        <v>0</v>
      </c>
      <c r="X54" s="284">
        <v>2.3333330000000001</v>
      </c>
      <c r="Y54" s="139"/>
      <c r="Z54" s="139"/>
      <c r="AA54" s="172"/>
      <c r="AB54" s="139"/>
      <c r="AC54" s="139"/>
      <c r="AD54" s="139"/>
      <c r="AE54" s="139"/>
      <c r="AF54" s="139"/>
    </row>
    <row r="55" spans="1:32" s="139" customFormat="1" x14ac:dyDescent="0.2">
      <c r="A55" s="211" t="s">
        <v>413</v>
      </c>
      <c r="B55" s="211">
        <v>30</v>
      </c>
      <c r="C55" s="214">
        <v>30</v>
      </c>
      <c r="D55" s="211">
        <v>2</v>
      </c>
      <c r="E55" s="214">
        <v>0</v>
      </c>
      <c r="F55" s="211">
        <v>2</v>
      </c>
      <c r="G55" s="213">
        <v>14</v>
      </c>
      <c r="H55" s="278">
        <v>0</v>
      </c>
      <c r="I55" s="279">
        <v>0.125</v>
      </c>
      <c r="J55" s="280">
        <v>121.66666600000001</v>
      </c>
      <c r="K55" s="213">
        <v>147</v>
      </c>
      <c r="L55" s="213">
        <v>84</v>
      </c>
      <c r="M55" s="213">
        <v>75</v>
      </c>
      <c r="N55" s="213">
        <v>43</v>
      </c>
      <c r="O55" s="214">
        <v>100</v>
      </c>
      <c r="P55" s="212">
        <v>23</v>
      </c>
      <c r="Q55" s="281">
        <v>5.5479000000000003</v>
      </c>
      <c r="R55" s="282">
        <v>1.5616000000000001</v>
      </c>
      <c r="S55" s="281">
        <v>10.874000000000001</v>
      </c>
      <c r="T55" s="283">
        <v>3.1808000000000001</v>
      </c>
      <c r="U55" s="283">
        <v>7.3973000000000004</v>
      </c>
      <c r="V55" s="284">
        <v>1.7014</v>
      </c>
      <c r="W55" s="215">
        <v>0</v>
      </c>
      <c r="X55" s="284">
        <v>40.663333999999999</v>
      </c>
    </row>
    <row r="56" spans="1:32" s="139" customFormat="1" x14ac:dyDescent="0.2">
      <c r="A56" s="211" t="s">
        <v>987</v>
      </c>
      <c r="B56" s="211">
        <v>20</v>
      </c>
      <c r="C56" s="214">
        <v>20</v>
      </c>
      <c r="D56" s="211">
        <v>1</v>
      </c>
      <c r="E56" s="214">
        <v>1</v>
      </c>
      <c r="F56" s="211">
        <v>1</v>
      </c>
      <c r="G56" s="213">
        <v>9</v>
      </c>
      <c r="H56" s="278">
        <v>0</v>
      </c>
      <c r="I56" s="279">
        <v>0.1</v>
      </c>
      <c r="J56" s="280">
        <v>70</v>
      </c>
      <c r="K56" s="213">
        <v>84</v>
      </c>
      <c r="L56" s="213">
        <v>48</v>
      </c>
      <c r="M56" s="213">
        <v>45</v>
      </c>
      <c r="N56" s="213">
        <v>22</v>
      </c>
      <c r="O56" s="214">
        <v>68</v>
      </c>
      <c r="P56" s="212">
        <v>15</v>
      </c>
      <c r="Q56" s="281">
        <v>5.7857000000000003</v>
      </c>
      <c r="R56" s="282">
        <v>1.5143</v>
      </c>
      <c r="S56" s="281">
        <v>10.8</v>
      </c>
      <c r="T56" s="283">
        <v>2.8285999999999998</v>
      </c>
      <c r="U56" s="283">
        <v>8.7429000000000006</v>
      </c>
      <c r="V56" s="284">
        <v>1.9286000000000001</v>
      </c>
      <c r="W56" s="215">
        <v>0</v>
      </c>
      <c r="X56" s="284">
        <v>46.67</v>
      </c>
      <c r="AF56" s="224"/>
    </row>
    <row r="57" spans="1:32" s="140" customFormat="1" x14ac:dyDescent="0.2">
      <c r="A57" s="223" t="s">
        <v>988</v>
      </c>
      <c r="B57" s="211"/>
      <c r="C57" s="214"/>
      <c r="D57" s="211"/>
      <c r="E57" s="214"/>
      <c r="F57" s="211"/>
      <c r="G57" s="213"/>
      <c r="H57" s="278"/>
      <c r="I57" s="279"/>
      <c r="J57" s="280"/>
      <c r="K57" s="213"/>
      <c r="L57" s="213"/>
      <c r="M57" s="213"/>
      <c r="N57" s="213"/>
      <c r="O57" s="214"/>
      <c r="P57" s="212"/>
      <c r="Q57" s="281"/>
      <c r="R57" s="282"/>
      <c r="S57" s="281"/>
      <c r="T57" s="283"/>
      <c r="U57" s="283"/>
      <c r="V57" s="284"/>
      <c r="W57" s="215">
        <v>0</v>
      </c>
      <c r="X57" s="284">
        <v>61.67</v>
      </c>
      <c r="Y57" s="139"/>
      <c r="Z57" s="139"/>
      <c r="AA57" s="139"/>
      <c r="AB57" s="139"/>
      <c r="AC57" s="139"/>
      <c r="AD57" s="139"/>
      <c r="AE57" s="139"/>
      <c r="AF57" s="224"/>
    </row>
    <row r="58" spans="1:32" s="139" customFormat="1" ht="13.5" thickBot="1" x14ac:dyDescent="0.25">
      <c r="A58" s="211" t="s">
        <v>989</v>
      </c>
      <c r="B58" s="211"/>
      <c r="C58" s="214"/>
      <c r="D58" s="211"/>
      <c r="E58" s="214"/>
      <c r="F58" s="211"/>
      <c r="G58" s="213"/>
      <c r="H58" s="278"/>
      <c r="I58" s="279"/>
      <c r="J58" s="280"/>
      <c r="K58" s="213"/>
      <c r="L58" s="213"/>
      <c r="M58" s="213"/>
      <c r="N58" s="213"/>
      <c r="O58" s="214"/>
      <c r="P58" s="212"/>
      <c r="Q58" s="281"/>
      <c r="R58" s="282"/>
      <c r="S58" s="281"/>
      <c r="T58" s="283"/>
      <c r="U58" s="283"/>
      <c r="V58" s="284"/>
      <c r="W58" s="215">
        <v>21</v>
      </c>
      <c r="X58" s="284">
        <v>86.67</v>
      </c>
      <c r="AA58" s="172"/>
      <c r="AB58" s="140"/>
      <c r="AC58" s="140"/>
      <c r="AD58" s="140"/>
      <c r="AE58" s="140"/>
      <c r="AF58" s="140"/>
    </row>
    <row r="59" spans="1:32" s="140" customFormat="1" hidden="1" x14ac:dyDescent="0.2">
      <c r="A59" s="211"/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/>
      <c r="X59" s="284"/>
      <c r="Y59" s="139"/>
      <c r="Z59" s="139"/>
      <c r="AA59" s="172"/>
    </row>
    <row r="60" spans="1:32" s="139" customFormat="1" hidden="1" x14ac:dyDescent="0.2">
      <c r="A60" s="211"/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/>
      <c r="X60" s="284"/>
    </row>
    <row r="61" spans="1:32" s="139" customFormat="1" hidden="1" x14ac:dyDescent="0.2">
      <c r="A61" s="211"/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/>
      <c r="X61" s="284"/>
      <c r="AA61" s="172"/>
    </row>
    <row r="62" spans="1:32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  <c r="Y62" s="139"/>
      <c r="Z62" s="139"/>
      <c r="AA62" s="172"/>
      <c r="AB62" s="139"/>
      <c r="AC62" s="139"/>
      <c r="AD62" s="139"/>
      <c r="AE62" s="139"/>
      <c r="AF62" s="224"/>
    </row>
    <row r="63" spans="1:32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"/>
      <c r="Z63" s="1"/>
      <c r="AA63" s="277"/>
      <c r="AB63" s="1"/>
      <c r="AC63" s="1"/>
      <c r="AD63" s="1"/>
      <c r="AE63" s="1"/>
      <c r="AF63" s="222"/>
    </row>
    <row r="64" spans="1:32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"/>
      <c r="Z64" s="139"/>
      <c r="AA64" s="172"/>
    </row>
    <row r="65" spans="1:31" ht="13.5" hidden="1" thickBot="1" x14ac:dyDescent="0.25">
      <c r="A65" s="312" t="s">
        <v>558</v>
      </c>
      <c r="B65" s="313"/>
      <c r="C65" s="314"/>
      <c r="D65" s="313"/>
      <c r="E65" s="314"/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"/>
      <c r="Z65" s="1"/>
      <c r="AA65" s="1"/>
      <c r="AB65" s="1"/>
      <c r="AC65" s="1"/>
      <c r="AD65" s="1"/>
      <c r="AE65" s="222"/>
    </row>
    <row r="66" spans="1:31" ht="13.5" thickBot="1" x14ac:dyDescent="0.25">
      <c r="A66" s="248" t="s">
        <v>529</v>
      </c>
      <c r="B66" s="249">
        <f t="shared" ref="B66:P66" si="1">SUM(B42:B65)</f>
        <v>623</v>
      </c>
      <c r="C66" s="251">
        <f t="shared" si="1"/>
        <v>162</v>
      </c>
      <c r="D66" s="249">
        <f t="shared" si="1"/>
        <v>48</v>
      </c>
      <c r="E66" s="251">
        <f t="shared" si="1"/>
        <v>9</v>
      </c>
      <c r="F66" s="249">
        <f t="shared" si="1"/>
        <v>70</v>
      </c>
      <c r="G66" s="250">
        <f t="shared" si="1"/>
        <v>92</v>
      </c>
      <c r="H66" s="302">
        <f t="shared" si="1"/>
        <v>31</v>
      </c>
      <c r="I66" s="303">
        <f>F66/(F66+G66)</f>
        <v>0.43209876543209874</v>
      </c>
      <c r="J66" s="304">
        <f t="shared" si="1"/>
        <v>1439.666655</v>
      </c>
      <c r="K66" s="250">
        <f t="shared" si="1"/>
        <v>1315</v>
      </c>
      <c r="L66" s="250">
        <f t="shared" si="1"/>
        <v>726</v>
      </c>
      <c r="M66" s="250">
        <f t="shared" si="1"/>
        <v>650</v>
      </c>
      <c r="N66" s="250">
        <f t="shared" si="1"/>
        <v>473</v>
      </c>
      <c r="O66" s="251">
        <f t="shared" si="1"/>
        <v>1382</v>
      </c>
      <c r="P66" s="305">
        <f t="shared" si="1"/>
        <v>219</v>
      </c>
      <c r="Q66" s="306">
        <f>IF(J66=0,"",M66*9/J66)</f>
        <v>4.0634406441816218</v>
      </c>
      <c r="R66" s="307">
        <f>(N66+K66)/J66</f>
        <v>1.2419541661191007</v>
      </c>
      <c r="S66" s="304">
        <f>K66*9/J66</f>
        <v>8.2206529955366641</v>
      </c>
      <c r="T66" s="308">
        <f>N66*9/J66</f>
        <v>2.9569344995352416</v>
      </c>
      <c r="U66" s="308">
        <f>O66*9/J66</f>
        <v>8.6394999542446165</v>
      </c>
      <c r="V66" s="309">
        <f>P66*9/J66</f>
        <v>1.3690669247319616</v>
      </c>
      <c r="W66" s="337"/>
      <c r="X66" s="310"/>
      <c r="Y66"/>
      <c r="AA66" s="1"/>
      <c r="AB66" s="1"/>
      <c r="AC66" s="1"/>
      <c r="AD66" s="1"/>
      <c r="AE66" s="222"/>
    </row>
    <row r="68" spans="1:31" x14ac:dyDescent="0.2">
      <c r="A68" s="137" t="s">
        <v>1812</v>
      </c>
    </row>
    <row r="69" spans="1:31" x14ac:dyDescent="0.2">
      <c r="A69" s="140" t="s">
        <v>1813</v>
      </c>
    </row>
  </sheetData>
  <sortState xmlns:xlrd2="http://schemas.microsoft.com/office/spreadsheetml/2017/richdata2" ref="A6:AF23">
    <sortCondition descending="1" ref="P6:P23"/>
  </sortState>
  <mergeCells count="2">
    <mergeCell ref="A1:X1"/>
    <mergeCell ref="W40:X40"/>
  </mergeCells>
  <printOptions horizontalCentered="1"/>
  <pageMargins left="0.25" right="0.25" top="1" bottom="0.25" header="0.5" footer="0.5"/>
  <pageSetup scale="73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AD97-A613-4A49-8B6A-3BCDB7C79A13}">
  <sheetPr>
    <pageSetUpPr fitToPage="1"/>
  </sheetPr>
  <dimension ref="A1:W139"/>
  <sheetViews>
    <sheetView showGridLines="0" workbookViewId="0">
      <pane ySplit="1" topLeftCell="A2" activePane="bottomLeft" state="frozen"/>
      <selection sqref="A1:P1"/>
      <selection pane="bottomLeft" sqref="A1:W1"/>
    </sheetView>
  </sheetViews>
  <sheetFormatPr defaultRowHeight="12.75" x14ac:dyDescent="0.2"/>
  <cols>
    <col min="1" max="1" width="20.7109375" bestFit="1" customWidth="1"/>
    <col min="2" max="2" width="4" bestFit="1" customWidth="1"/>
    <col min="3" max="3" width="4" customWidth="1"/>
    <col min="4" max="4" width="4" bestFit="1" customWidth="1"/>
    <col min="5" max="5" width="4.85546875" bestFit="1" customWidth="1"/>
    <col min="6" max="6" width="4.140625" customWidth="1"/>
    <col min="7" max="8" width="3.28515625" customWidth="1"/>
    <col min="9" max="9" width="5.5703125" bestFit="1" customWidth="1"/>
    <col min="10" max="10" width="6.5703125" bestFit="1" customWidth="1"/>
    <col min="11" max="13" width="4" bestFit="1" customWidth="1"/>
    <col min="14" max="14" width="4.28515625" customWidth="1"/>
    <col min="15" max="15" width="4" bestFit="1" customWidth="1"/>
    <col min="16" max="16" width="5.5703125" bestFit="1" customWidth="1"/>
    <col min="17" max="17" width="6" bestFit="1" customWidth="1"/>
    <col min="18" max="18" width="5.85546875" bestFit="1" customWidth="1"/>
    <col min="19" max="19" width="5.7109375" bestFit="1" customWidth="1"/>
    <col min="20" max="20" width="5.28515625" customWidth="1"/>
    <col min="21" max="21" width="6.5703125" bestFit="1" customWidth="1"/>
    <col min="22" max="22" width="6.28515625" bestFit="1" customWidth="1"/>
    <col min="23" max="23" width="7.28515625" bestFit="1" customWidth="1"/>
  </cols>
  <sheetData>
    <row r="1" spans="1:23" ht="18" x14ac:dyDescent="0.25">
      <c r="A1" s="660" t="s">
        <v>991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</row>
    <row r="2" spans="1:23" ht="13.5" customHeight="1" thickBot="1" x14ac:dyDescent="0.25"/>
    <row r="3" spans="1:23" ht="13.5" customHeight="1" thickBot="1" x14ac:dyDescent="0.25">
      <c r="A3" s="193" t="s">
        <v>494</v>
      </c>
      <c r="B3" s="193" t="s">
        <v>495</v>
      </c>
      <c r="C3" s="192" t="s">
        <v>493</v>
      </c>
      <c r="D3" s="194" t="s">
        <v>496</v>
      </c>
      <c r="E3" s="194" t="s">
        <v>497</v>
      </c>
      <c r="F3" s="195" t="s">
        <v>314</v>
      </c>
      <c r="G3" s="192" t="s">
        <v>311</v>
      </c>
      <c r="H3" s="194" t="s">
        <v>312</v>
      </c>
      <c r="I3" s="195" t="s">
        <v>313</v>
      </c>
      <c r="J3" s="192" t="s">
        <v>498</v>
      </c>
      <c r="K3" s="195" t="s">
        <v>499</v>
      </c>
      <c r="L3" s="192" t="s">
        <v>500</v>
      </c>
      <c r="M3" s="195" t="s">
        <v>501</v>
      </c>
      <c r="N3" s="192" t="s">
        <v>502</v>
      </c>
      <c r="O3" s="195" t="s">
        <v>503</v>
      </c>
      <c r="P3" s="192" t="s">
        <v>504</v>
      </c>
      <c r="Q3" s="196" t="s">
        <v>505</v>
      </c>
      <c r="R3" s="194" t="s">
        <v>506</v>
      </c>
      <c r="S3" s="195" t="s">
        <v>507</v>
      </c>
      <c r="T3" s="193" t="s">
        <v>508</v>
      </c>
      <c r="U3" s="338" t="s">
        <v>509</v>
      </c>
      <c r="V3" s="196" t="s">
        <v>510</v>
      </c>
      <c r="W3" s="195" t="s">
        <v>511</v>
      </c>
    </row>
    <row r="4" spans="1:23" ht="12.75" customHeight="1" x14ac:dyDescent="0.2">
      <c r="A4" s="339" t="s">
        <v>296</v>
      </c>
      <c r="B4" s="340">
        <f t="shared" ref="B4:O4" si="0">SUM(B5:B6)</f>
        <v>162</v>
      </c>
      <c r="C4" s="341">
        <f t="shared" si="0"/>
        <v>625</v>
      </c>
      <c r="D4" s="342">
        <f t="shared" si="0"/>
        <v>82</v>
      </c>
      <c r="E4" s="342">
        <f t="shared" si="0"/>
        <v>170</v>
      </c>
      <c r="F4" s="343">
        <f t="shared" si="0"/>
        <v>89</v>
      </c>
      <c r="G4" s="341">
        <f t="shared" si="0"/>
        <v>30</v>
      </c>
      <c r="H4" s="342">
        <f t="shared" si="0"/>
        <v>0</v>
      </c>
      <c r="I4" s="343">
        <f t="shared" si="0"/>
        <v>24</v>
      </c>
      <c r="J4" s="341">
        <f t="shared" si="0"/>
        <v>36</v>
      </c>
      <c r="K4" s="343">
        <f t="shared" si="0"/>
        <v>141</v>
      </c>
      <c r="L4" s="341">
        <f t="shared" si="0"/>
        <v>18</v>
      </c>
      <c r="M4" s="343">
        <f t="shared" si="0"/>
        <v>5</v>
      </c>
      <c r="N4" s="341">
        <f t="shared" si="0"/>
        <v>11</v>
      </c>
      <c r="O4" s="343">
        <f t="shared" si="0"/>
        <v>6</v>
      </c>
      <c r="P4" s="344">
        <f t="shared" ref="P4:P63" si="1">IF(C4=0,".000",IF(C4="","",E4/C4))</f>
        <v>0.27200000000000002</v>
      </c>
      <c r="Q4" s="345">
        <f t="shared" ref="Q4:Q63" si="2">IF(C4=0,".000",IF(C4="","",(E4+J4+O4)/(C4+J4+O4)))</f>
        <v>0.31784107946026985</v>
      </c>
      <c r="R4" s="345">
        <f t="shared" ref="R4:R63" si="3">IF(C4=0,".000",IF(C4="","",(I4*3+H4*2+G4*1+E4)/C4))</f>
        <v>0.43519999999999998</v>
      </c>
      <c r="S4" s="346">
        <f t="shared" ref="S4:S63" si="4">Q4+R4</f>
        <v>0.75304107946026977</v>
      </c>
      <c r="T4" s="200">
        <f t="shared" ref="T4:T63" si="5">C4+J4+O4</f>
        <v>667</v>
      </c>
      <c r="U4" s="347">
        <f t="shared" ref="U4:U63" si="6">IF(L4=0,"0%",IF(M4=0,"100%",L4/(L4+M4)))</f>
        <v>0.78260869565217395</v>
      </c>
      <c r="V4" s="208">
        <f t="shared" ref="V4:V63" si="7">IF(J4=0,0,J4/(C4+J4+O4))</f>
        <v>5.3973013493253376E-2</v>
      </c>
      <c r="W4" s="209">
        <f t="shared" ref="W4:W63" si="8">IF(K4=0,0,K4/(C4+J4+O4))</f>
        <v>0.21139430284857572</v>
      </c>
    </row>
    <row r="5" spans="1:23" ht="12.75" customHeight="1" x14ac:dyDescent="0.2">
      <c r="A5" s="348" t="s">
        <v>68</v>
      </c>
      <c r="B5" s="212">
        <v>81</v>
      </c>
      <c r="C5" s="211">
        <v>319</v>
      </c>
      <c r="D5" s="213">
        <v>44</v>
      </c>
      <c r="E5" s="213">
        <v>90</v>
      </c>
      <c r="F5" s="214">
        <v>44</v>
      </c>
      <c r="G5" s="211">
        <v>15</v>
      </c>
      <c r="H5" s="213">
        <v>0</v>
      </c>
      <c r="I5" s="214">
        <v>13</v>
      </c>
      <c r="J5" s="211">
        <v>14</v>
      </c>
      <c r="K5" s="214">
        <v>67</v>
      </c>
      <c r="L5" s="211">
        <v>8</v>
      </c>
      <c r="M5" s="214">
        <v>3</v>
      </c>
      <c r="N5" s="215">
        <v>5</v>
      </c>
      <c r="O5" s="214">
        <v>4</v>
      </c>
      <c r="P5" s="216">
        <f t="shared" si="1"/>
        <v>0.28213166144200624</v>
      </c>
      <c r="Q5" s="217">
        <f t="shared" si="2"/>
        <v>0.32047477744807124</v>
      </c>
      <c r="R5" s="218">
        <f t="shared" si="3"/>
        <v>0.45141065830721006</v>
      </c>
      <c r="S5" s="349">
        <f t="shared" si="4"/>
        <v>0.77188543575528135</v>
      </c>
      <c r="T5" s="212">
        <f t="shared" si="5"/>
        <v>337</v>
      </c>
      <c r="U5" s="350">
        <f t="shared" si="6"/>
        <v>0.72727272727272729</v>
      </c>
      <c r="V5" s="220">
        <f t="shared" si="7"/>
        <v>4.1543026706231452E-2</v>
      </c>
      <c r="W5" s="221">
        <f t="shared" si="8"/>
        <v>0.19881305637982197</v>
      </c>
    </row>
    <row r="6" spans="1:23" ht="13.5" customHeight="1" thickBot="1" x14ac:dyDescent="0.25">
      <c r="A6" s="351" t="s">
        <v>70</v>
      </c>
      <c r="B6" s="352">
        <v>81</v>
      </c>
      <c r="C6" s="353">
        <v>306</v>
      </c>
      <c r="D6" s="354">
        <v>38</v>
      </c>
      <c r="E6" s="354">
        <v>80</v>
      </c>
      <c r="F6" s="355">
        <v>45</v>
      </c>
      <c r="G6" s="353">
        <v>15</v>
      </c>
      <c r="H6" s="354">
        <v>0</v>
      </c>
      <c r="I6" s="355">
        <v>11</v>
      </c>
      <c r="J6" s="353">
        <v>22</v>
      </c>
      <c r="K6" s="355">
        <v>74</v>
      </c>
      <c r="L6" s="353">
        <v>10</v>
      </c>
      <c r="M6" s="355">
        <v>2</v>
      </c>
      <c r="N6" s="237">
        <v>6</v>
      </c>
      <c r="O6" s="355">
        <v>2</v>
      </c>
      <c r="P6" s="241">
        <f t="shared" si="1"/>
        <v>0.26143790849673204</v>
      </c>
      <c r="Q6" s="243">
        <f t="shared" si="2"/>
        <v>0.31515151515151513</v>
      </c>
      <c r="R6" s="243">
        <f t="shared" si="3"/>
        <v>0.41830065359477125</v>
      </c>
      <c r="S6" s="356">
        <f t="shared" si="4"/>
        <v>0.73345216874628638</v>
      </c>
      <c r="T6" s="236">
        <f t="shared" si="5"/>
        <v>330</v>
      </c>
      <c r="U6" s="357">
        <f t="shared" si="6"/>
        <v>0.83333333333333337</v>
      </c>
      <c r="V6" s="245">
        <f t="shared" si="7"/>
        <v>6.6666666666666666E-2</v>
      </c>
      <c r="W6" s="246">
        <f t="shared" si="8"/>
        <v>0.22424242424242424</v>
      </c>
    </row>
    <row r="7" spans="1:23" ht="12.75" customHeight="1" x14ac:dyDescent="0.2">
      <c r="A7" s="339" t="s">
        <v>318</v>
      </c>
      <c r="B7" s="340">
        <f t="shared" ref="B7:O7" si="9">SUM(B8:B9)</f>
        <v>157</v>
      </c>
      <c r="C7" s="341">
        <f t="shared" si="9"/>
        <v>527</v>
      </c>
      <c r="D7" s="342">
        <f t="shared" si="9"/>
        <v>82</v>
      </c>
      <c r="E7" s="342">
        <f t="shared" si="9"/>
        <v>122</v>
      </c>
      <c r="F7" s="343">
        <f t="shared" si="9"/>
        <v>68</v>
      </c>
      <c r="G7" s="341">
        <f t="shared" si="9"/>
        <v>43</v>
      </c>
      <c r="H7" s="342">
        <f t="shared" si="9"/>
        <v>0</v>
      </c>
      <c r="I7" s="343">
        <f t="shared" si="9"/>
        <v>19</v>
      </c>
      <c r="J7" s="341">
        <f t="shared" si="9"/>
        <v>76</v>
      </c>
      <c r="K7" s="343">
        <f t="shared" si="9"/>
        <v>174</v>
      </c>
      <c r="L7" s="341">
        <f t="shared" si="9"/>
        <v>29</v>
      </c>
      <c r="M7" s="343">
        <f t="shared" si="9"/>
        <v>13</v>
      </c>
      <c r="N7" s="341">
        <f t="shared" si="9"/>
        <v>8</v>
      </c>
      <c r="O7" s="343">
        <f t="shared" si="9"/>
        <v>17</v>
      </c>
      <c r="P7" s="344">
        <f t="shared" si="1"/>
        <v>0.23149905123339659</v>
      </c>
      <c r="Q7" s="345">
        <f t="shared" si="2"/>
        <v>0.34677419354838712</v>
      </c>
      <c r="R7" s="345">
        <f t="shared" si="3"/>
        <v>0.42125237191650855</v>
      </c>
      <c r="S7" s="346">
        <f t="shared" si="4"/>
        <v>0.76802656546489567</v>
      </c>
      <c r="T7" s="200">
        <f t="shared" si="5"/>
        <v>620</v>
      </c>
      <c r="U7" s="347">
        <f t="shared" si="6"/>
        <v>0.69047619047619047</v>
      </c>
      <c r="V7" s="208">
        <f t="shared" si="7"/>
        <v>0.12258064516129032</v>
      </c>
      <c r="W7" s="209">
        <f t="shared" si="8"/>
        <v>0.28064516129032258</v>
      </c>
    </row>
    <row r="8" spans="1:23" ht="12.75" customHeight="1" x14ac:dyDescent="0.2">
      <c r="A8" s="348" t="s">
        <v>76</v>
      </c>
      <c r="B8" s="212">
        <v>108</v>
      </c>
      <c r="C8" s="211">
        <v>373</v>
      </c>
      <c r="D8" s="213">
        <v>53</v>
      </c>
      <c r="E8" s="213">
        <v>85</v>
      </c>
      <c r="F8" s="214">
        <v>40</v>
      </c>
      <c r="G8" s="211">
        <v>33</v>
      </c>
      <c r="H8" s="213">
        <v>0</v>
      </c>
      <c r="I8" s="214">
        <v>8</v>
      </c>
      <c r="J8" s="211">
        <v>50</v>
      </c>
      <c r="K8" s="214">
        <v>122</v>
      </c>
      <c r="L8" s="211">
        <v>24</v>
      </c>
      <c r="M8" s="214">
        <v>8</v>
      </c>
      <c r="N8" s="215">
        <v>3</v>
      </c>
      <c r="O8" s="214">
        <v>13</v>
      </c>
      <c r="P8" s="216">
        <f t="shared" si="1"/>
        <v>0.22788203753351208</v>
      </c>
      <c r="Q8" s="217">
        <f t="shared" si="2"/>
        <v>0.33944954128440369</v>
      </c>
      <c r="R8" s="218">
        <f t="shared" si="3"/>
        <v>0.38069705093833778</v>
      </c>
      <c r="S8" s="349">
        <f t="shared" si="4"/>
        <v>0.72014659222274147</v>
      </c>
      <c r="T8" s="212">
        <f t="shared" si="5"/>
        <v>436</v>
      </c>
      <c r="U8" s="350">
        <f t="shared" si="6"/>
        <v>0.75</v>
      </c>
      <c r="V8" s="220">
        <f t="shared" si="7"/>
        <v>0.11467889908256881</v>
      </c>
      <c r="W8" s="221">
        <f t="shared" si="8"/>
        <v>0.27981651376146788</v>
      </c>
    </row>
    <row r="9" spans="1:23" ht="13.5" customHeight="1" thickBot="1" x14ac:dyDescent="0.25">
      <c r="A9" s="351" t="s">
        <v>166</v>
      </c>
      <c r="B9" s="352">
        <v>49</v>
      </c>
      <c r="C9" s="353">
        <v>154</v>
      </c>
      <c r="D9" s="354">
        <v>29</v>
      </c>
      <c r="E9" s="354">
        <v>37</v>
      </c>
      <c r="F9" s="355">
        <v>28</v>
      </c>
      <c r="G9" s="353">
        <v>10</v>
      </c>
      <c r="H9" s="354">
        <v>0</v>
      </c>
      <c r="I9" s="355">
        <v>11</v>
      </c>
      <c r="J9" s="353">
        <v>26</v>
      </c>
      <c r="K9" s="355">
        <v>52</v>
      </c>
      <c r="L9" s="353">
        <v>5</v>
      </c>
      <c r="M9" s="355">
        <v>5</v>
      </c>
      <c r="N9" s="237">
        <v>5</v>
      </c>
      <c r="O9" s="355">
        <v>4</v>
      </c>
      <c r="P9" s="241">
        <f t="shared" si="1"/>
        <v>0.24025974025974026</v>
      </c>
      <c r="Q9" s="243">
        <f t="shared" si="2"/>
        <v>0.3641304347826087</v>
      </c>
      <c r="R9" s="243">
        <f t="shared" si="3"/>
        <v>0.51948051948051943</v>
      </c>
      <c r="S9" s="356">
        <f t="shared" si="4"/>
        <v>0.88361095426312808</v>
      </c>
      <c r="T9" s="236">
        <f t="shared" si="5"/>
        <v>184</v>
      </c>
      <c r="U9" s="357">
        <f t="shared" si="6"/>
        <v>0.5</v>
      </c>
      <c r="V9" s="245">
        <f t="shared" si="7"/>
        <v>0.14130434782608695</v>
      </c>
      <c r="W9" s="246">
        <f t="shared" si="8"/>
        <v>0.28260869565217389</v>
      </c>
    </row>
    <row r="10" spans="1:23" ht="12.75" customHeight="1" x14ac:dyDescent="0.2">
      <c r="A10" s="339" t="s">
        <v>856</v>
      </c>
      <c r="B10" s="340">
        <f t="shared" ref="B10:O10" si="10">SUM(B11:B12)</f>
        <v>141</v>
      </c>
      <c r="C10" s="341">
        <f t="shared" si="10"/>
        <v>444</v>
      </c>
      <c r="D10" s="342">
        <f t="shared" si="10"/>
        <v>59</v>
      </c>
      <c r="E10" s="342">
        <f t="shared" si="10"/>
        <v>109</v>
      </c>
      <c r="F10" s="343">
        <f t="shared" si="10"/>
        <v>47</v>
      </c>
      <c r="G10" s="341">
        <f t="shared" si="10"/>
        <v>24</v>
      </c>
      <c r="H10" s="342">
        <f t="shared" si="10"/>
        <v>4</v>
      </c>
      <c r="I10" s="343">
        <f t="shared" si="10"/>
        <v>11</v>
      </c>
      <c r="J10" s="341">
        <f t="shared" si="10"/>
        <v>52</v>
      </c>
      <c r="K10" s="343">
        <f t="shared" si="10"/>
        <v>70</v>
      </c>
      <c r="L10" s="341">
        <f t="shared" si="10"/>
        <v>23</v>
      </c>
      <c r="M10" s="343">
        <f t="shared" si="10"/>
        <v>2</v>
      </c>
      <c r="N10" s="341">
        <f t="shared" si="10"/>
        <v>8</v>
      </c>
      <c r="O10" s="343">
        <f t="shared" si="10"/>
        <v>0</v>
      </c>
      <c r="P10" s="344">
        <f>IF(C10=0,".000",IF(C10="","",E10/C10))</f>
        <v>0.24549549549549549</v>
      </c>
      <c r="Q10" s="345">
        <f>IF(C10=0,".000",IF(C10="","",(E10+J10+O10)/(C10+J10+O10)))</f>
        <v>0.32459677419354838</v>
      </c>
      <c r="R10" s="345">
        <f>IF(C10=0,".000",IF(C10="","",(I10*3+H10*2+G10*1+E10)/C10))</f>
        <v>0.39189189189189189</v>
      </c>
      <c r="S10" s="346">
        <f>Q10+R10</f>
        <v>0.71648866608544026</v>
      </c>
      <c r="T10" s="200">
        <f>C10+J10+O10</f>
        <v>496</v>
      </c>
      <c r="U10" s="347">
        <f>IF(L10=0,"0%",IF(M10=0,"100%",L10/(L10+M10)))</f>
        <v>0.92</v>
      </c>
      <c r="V10" s="208">
        <f>IF(J10=0,0,J10/(C10+J10+O10))</f>
        <v>0.10483870967741936</v>
      </c>
      <c r="W10" s="209">
        <f>IF(K10=0,0,K10/(C10+J10+O10))</f>
        <v>0.14112903225806453</v>
      </c>
    </row>
    <row r="11" spans="1:23" ht="12.75" customHeight="1" x14ac:dyDescent="0.2">
      <c r="A11" s="348" t="s">
        <v>75</v>
      </c>
      <c r="B11" s="359">
        <v>95</v>
      </c>
      <c r="C11" s="360">
        <v>285</v>
      </c>
      <c r="D11" s="361">
        <v>37</v>
      </c>
      <c r="E11" s="361">
        <v>69</v>
      </c>
      <c r="F11" s="362">
        <v>29</v>
      </c>
      <c r="G11" s="360">
        <v>12</v>
      </c>
      <c r="H11" s="361">
        <v>2</v>
      </c>
      <c r="I11" s="362">
        <v>8</v>
      </c>
      <c r="J11" s="360">
        <v>35</v>
      </c>
      <c r="K11" s="362">
        <v>44</v>
      </c>
      <c r="L11" s="360">
        <v>12</v>
      </c>
      <c r="M11" s="362">
        <v>1</v>
      </c>
      <c r="N11" s="215">
        <v>5</v>
      </c>
      <c r="O11" s="362">
        <v>0</v>
      </c>
      <c r="P11" s="216">
        <f>IF(C11=0,".000",IF(C11="","",E11/C11))</f>
        <v>0.24210526315789474</v>
      </c>
      <c r="Q11" s="217">
        <f>IF(C11=0,".000",IF(C11="","",(E11+J11+O11)/(C11+J11+O11)))</f>
        <v>0.32500000000000001</v>
      </c>
      <c r="R11" s="218">
        <f>IF(C11=0,".000",IF(C11="","",(I11*3+H11*2+G11*1+E11)/C11))</f>
        <v>0.38245614035087722</v>
      </c>
      <c r="S11" s="349">
        <f>Q11+R11</f>
        <v>0.70745614035087723</v>
      </c>
      <c r="T11" s="212">
        <f>C11+J11+O11</f>
        <v>320</v>
      </c>
      <c r="U11" s="350">
        <f>IF(L11=0,"0%",IF(M11=0,"100%",L11/(L11+M11)))</f>
        <v>0.92307692307692313</v>
      </c>
      <c r="V11" s="220">
        <f>IF(J11=0,0,J11/(C11+J11+O11))</f>
        <v>0.109375</v>
      </c>
      <c r="W11" s="221">
        <f>IF(K11=0,0,K11/(C11+J11+O11))</f>
        <v>0.13750000000000001</v>
      </c>
    </row>
    <row r="12" spans="1:23" ht="13.5" customHeight="1" thickBot="1" x14ac:dyDescent="0.25">
      <c r="A12" s="351" t="s">
        <v>73</v>
      </c>
      <c r="B12" s="236">
        <v>46</v>
      </c>
      <c r="C12" s="237">
        <v>159</v>
      </c>
      <c r="D12" s="238">
        <v>22</v>
      </c>
      <c r="E12" s="238">
        <v>40</v>
      </c>
      <c r="F12" s="239">
        <v>18</v>
      </c>
      <c r="G12" s="237">
        <v>12</v>
      </c>
      <c r="H12" s="238">
        <v>2</v>
      </c>
      <c r="I12" s="239">
        <v>3</v>
      </c>
      <c r="J12" s="237">
        <v>17</v>
      </c>
      <c r="K12" s="239">
        <v>26</v>
      </c>
      <c r="L12" s="237">
        <v>11</v>
      </c>
      <c r="M12" s="239">
        <v>1</v>
      </c>
      <c r="N12" s="237">
        <v>3</v>
      </c>
      <c r="O12" s="239">
        <v>0</v>
      </c>
      <c r="P12" s="241">
        <f>IF(C12=0,".000",IF(C12="","",E12/C12))</f>
        <v>0.25157232704402516</v>
      </c>
      <c r="Q12" s="243">
        <f>IF(C12=0,".000",IF(C12="","",(E12+J12+O12)/(C12+J12+O12)))</f>
        <v>0.32386363636363635</v>
      </c>
      <c r="R12" s="243">
        <f>IF(C12=0,".000",IF(C12="","",(I12*3+H12*2+G12*1+E12)/C12))</f>
        <v>0.4088050314465409</v>
      </c>
      <c r="S12" s="356">
        <f>Q12+R12</f>
        <v>0.73266866781017725</v>
      </c>
      <c r="T12" s="236">
        <f>C12+J12+O12</f>
        <v>176</v>
      </c>
      <c r="U12" s="357">
        <f>IF(L12=0,"0%",IF(M12=0,"100%",L12/(L12+M12)))</f>
        <v>0.91666666666666663</v>
      </c>
      <c r="V12" s="245">
        <f>IF(J12=0,0,J12/(C12+J12+O12))</f>
        <v>9.6590909090909088E-2</v>
      </c>
      <c r="W12" s="246">
        <f>IF(K12=0,0,K12/(C12+J12+O12))</f>
        <v>0.14772727272727273</v>
      </c>
    </row>
    <row r="13" spans="1:23" ht="12.75" customHeight="1" x14ac:dyDescent="0.2">
      <c r="A13" s="339" t="s">
        <v>620</v>
      </c>
      <c r="B13" s="340">
        <f t="shared" ref="B13:O13" si="11">SUM(B14:B15)</f>
        <v>132</v>
      </c>
      <c r="C13" s="341">
        <f t="shared" si="11"/>
        <v>344</v>
      </c>
      <c r="D13" s="342">
        <f t="shared" si="11"/>
        <v>40</v>
      </c>
      <c r="E13" s="342">
        <f t="shared" si="11"/>
        <v>66</v>
      </c>
      <c r="F13" s="343">
        <f t="shared" si="11"/>
        <v>55</v>
      </c>
      <c r="G13" s="341">
        <f t="shared" si="11"/>
        <v>20</v>
      </c>
      <c r="H13" s="342">
        <f t="shared" si="11"/>
        <v>2</v>
      </c>
      <c r="I13" s="343">
        <f t="shared" si="11"/>
        <v>21</v>
      </c>
      <c r="J13" s="341">
        <f t="shared" si="11"/>
        <v>21</v>
      </c>
      <c r="K13" s="343">
        <f t="shared" si="11"/>
        <v>109</v>
      </c>
      <c r="L13" s="341">
        <f t="shared" si="11"/>
        <v>2</v>
      </c>
      <c r="M13" s="343">
        <f t="shared" si="11"/>
        <v>2</v>
      </c>
      <c r="N13" s="341">
        <f t="shared" si="11"/>
        <v>5</v>
      </c>
      <c r="O13" s="343">
        <f t="shared" si="11"/>
        <v>15</v>
      </c>
      <c r="P13" s="344">
        <f t="shared" si="1"/>
        <v>0.19186046511627908</v>
      </c>
      <c r="Q13" s="345">
        <f t="shared" si="2"/>
        <v>0.26842105263157895</v>
      </c>
      <c r="R13" s="345">
        <f t="shared" si="3"/>
        <v>0.44476744186046513</v>
      </c>
      <c r="S13" s="346">
        <f t="shared" si="4"/>
        <v>0.71318849449204413</v>
      </c>
      <c r="T13" s="200">
        <f t="shared" si="5"/>
        <v>380</v>
      </c>
      <c r="U13" s="347">
        <f t="shared" si="6"/>
        <v>0.5</v>
      </c>
      <c r="V13" s="208">
        <f t="shared" si="7"/>
        <v>5.526315789473684E-2</v>
      </c>
      <c r="W13" s="209">
        <f t="shared" si="8"/>
        <v>0.2868421052631579</v>
      </c>
    </row>
    <row r="14" spans="1:23" ht="12.75" customHeight="1" x14ac:dyDescent="0.2">
      <c r="A14" s="348" t="s">
        <v>65</v>
      </c>
      <c r="B14" s="212">
        <v>65</v>
      </c>
      <c r="C14" s="211">
        <v>159</v>
      </c>
      <c r="D14" s="213">
        <v>18</v>
      </c>
      <c r="E14" s="213">
        <v>32</v>
      </c>
      <c r="F14" s="214">
        <v>28</v>
      </c>
      <c r="G14" s="211">
        <v>7</v>
      </c>
      <c r="H14" s="213">
        <v>2</v>
      </c>
      <c r="I14" s="214">
        <v>11</v>
      </c>
      <c r="J14" s="211">
        <v>13</v>
      </c>
      <c r="K14" s="214">
        <v>54</v>
      </c>
      <c r="L14" s="211">
        <v>0</v>
      </c>
      <c r="M14" s="214">
        <v>1</v>
      </c>
      <c r="N14" s="215">
        <v>3</v>
      </c>
      <c r="O14" s="214">
        <v>6</v>
      </c>
      <c r="P14" s="216">
        <f t="shared" si="1"/>
        <v>0.20125786163522014</v>
      </c>
      <c r="Q14" s="217">
        <f t="shared" si="2"/>
        <v>0.28651685393258425</v>
      </c>
      <c r="R14" s="218">
        <f t="shared" si="3"/>
        <v>0.4779874213836478</v>
      </c>
      <c r="S14" s="349">
        <f t="shared" si="4"/>
        <v>0.76450427531623211</v>
      </c>
      <c r="T14" s="212">
        <f t="shared" si="5"/>
        <v>178</v>
      </c>
      <c r="U14" s="350" t="str">
        <f t="shared" si="6"/>
        <v>0%</v>
      </c>
      <c r="V14" s="220">
        <f t="shared" si="7"/>
        <v>7.3033707865168537E-2</v>
      </c>
      <c r="W14" s="221">
        <f t="shared" si="8"/>
        <v>0.30337078651685395</v>
      </c>
    </row>
    <row r="15" spans="1:23" ht="13.5" customHeight="1" thickBot="1" x14ac:dyDescent="0.25">
      <c r="A15" s="351" t="s">
        <v>76</v>
      </c>
      <c r="B15" s="352">
        <v>67</v>
      </c>
      <c r="C15" s="353">
        <v>185</v>
      </c>
      <c r="D15" s="354">
        <v>22</v>
      </c>
      <c r="E15" s="354">
        <v>34</v>
      </c>
      <c r="F15" s="355">
        <v>27</v>
      </c>
      <c r="G15" s="353">
        <v>13</v>
      </c>
      <c r="H15" s="354">
        <v>0</v>
      </c>
      <c r="I15" s="355">
        <v>10</v>
      </c>
      <c r="J15" s="353">
        <v>8</v>
      </c>
      <c r="K15" s="355">
        <v>55</v>
      </c>
      <c r="L15" s="353">
        <v>2</v>
      </c>
      <c r="M15" s="355">
        <v>1</v>
      </c>
      <c r="N15" s="237">
        <v>2</v>
      </c>
      <c r="O15" s="355">
        <v>9</v>
      </c>
      <c r="P15" s="241">
        <f t="shared" si="1"/>
        <v>0.18378378378378379</v>
      </c>
      <c r="Q15" s="243">
        <f t="shared" si="2"/>
        <v>0.25247524752475248</v>
      </c>
      <c r="R15" s="243">
        <f t="shared" si="3"/>
        <v>0.41621621621621624</v>
      </c>
      <c r="S15" s="356">
        <f t="shared" si="4"/>
        <v>0.66869146374096866</v>
      </c>
      <c r="T15" s="236">
        <f t="shared" si="5"/>
        <v>202</v>
      </c>
      <c r="U15" s="357">
        <f t="shared" si="6"/>
        <v>0.66666666666666663</v>
      </c>
      <c r="V15" s="245">
        <f t="shared" si="7"/>
        <v>3.9603960396039604E-2</v>
      </c>
      <c r="W15" s="246">
        <f t="shared" si="8"/>
        <v>0.2722772277227723</v>
      </c>
    </row>
    <row r="16" spans="1:23" ht="12.75" customHeight="1" x14ac:dyDescent="0.2">
      <c r="A16" s="339" t="s">
        <v>324</v>
      </c>
      <c r="B16" s="340">
        <f t="shared" ref="B16:O16" si="12">SUM(B17:B18)</f>
        <v>122</v>
      </c>
      <c r="C16" s="341">
        <f t="shared" si="12"/>
        <v>271</v>
      </c>
      <c r="D16" s="342">
        <f t="shared" si="12"/>
        <v>31</v>
      </c>
      <c r="E16" s="342">
        <f t="shared" si="12"/>
        <v>49</v>
      </c>
      <c r="F16" s="343">
        <f t="shared" si="12"/>
        <v>21</v>
      </c>
      <c r="G16" s="341">
        <f t="shared" si="12"/>
        <v>7</v>
      </c>
      <c r="H16" s="342">
        <f t="shared" si="12"/>
        <v>6</v>
      </c>
      <c r="I16" s="343">
        <f t="shared" si="12"/>
        <v>5</v>
      </c>
      <c r="J16" s="341">
        <f t="shared" si="12"/>
        <v>15</v>
      </c>
      <c r="K16" s="343">
        <f t="shared" si="12"/>
        <v>86</v>
      </c>
      <c r="L16" s="341">
        <f t="shared" si="12"/>
        <v>18</v>
      </c>
      <c r="M16" s="343">
        <f t="shared" si="12"/>
        <v>1</v>
      </c>
      <c r="N16" s="341">
        <f t="shared" si="12"/>
        <v>1</v>
      </c>
      <c r="O16" s="343">
        <f t="shared" si="12"/>
        <v>4</v>
      </c>
      <c r="P16" s="344">
        <f t="shared" si="1"/>
        <v>0.18081180811808117</v>
      </c>
      <c r="Q16" s="345">
        <f t="shared" si="2"/>
        <v>0.23448275862068965</v>
      </c>
      <c r="R16" s="345">
        <f t="shared" si="3"/>
        <v>0.30627306273062732</v>
      </c>
      <c r="S16" s="346">
        <f t="shared" si="4"/>
        <v>0.54075582135131695</v>
      </c>
      <c r="T16" s="200">
        <f t="shared" si="5"/>
        <v>290</v>
      </c>
      <c r="U16" s="347">
        <f t="shared" si="6"/>
        <v>0.94736842105263153</v>
      </c>
      <c r="V16" s="208">
        <f t="shared" si="7"/>
        <v>5.1724137931034482E-2</v>
      </c>
      <c r="W16" s="209">
        <f t="shared" si="8"/>
        <v>0.29655172413793102</v>
      </c>
    </row>
    <row r="17" spans="1:23" ht="12.75" customHeight="1" x14ac:dyDescent="0.2">
      <c r="A17" s="348" t="s">
        <v>76</v>
      </c>
      <c r="B17" s="212">
        <v>80</v>
      </c>
      <c r="C17" s="211">
        <v>228</v>
      </c>
      <c r="D17" s="213">
        <v>27</v>
      </c>
      <c r="E17" s="213">
        <v>43</v>
      </c>
      <c r="F17" s="214">
        <v>17</v>
      </c>
      <c r="G17" s="211">
        <v>6</v>
      </c>
      <c r="H17" s="213">
        <v>5</v>
      </c>
      <c r="I17" s="214">
        <v>5</v>
      </c>
      <c r="J17" s="211">
        <v>14</v>
      </c>
      <c r="K17" s="214">
        <v>75</v>
      </c>
      <c r="L17" s="211">
        <v>13</v>
      </c>
      <c r="M17" s="214">
        <v>1</v>
      </c>
      <c r="N17" s="215">
        <v>1</v>
      </c>
      <c r="O17" s="214">
        <v>3</v>
      </c>
      <c r="P17" s="216">
        <f t="shared" si="1"/>
        <v>0.18859649122807018</v>
      </c>
      <c r="Q17" s="217">
        <f t="shared" si="2"/>
        <v>0.24489795918367346</v>
      </c>
      <c r="R17" s="218">
        <f t="shared" si="3"/>
        <v>0.32456140350877194</v>
      </c>
      <c r="S17" s="349">
        <f t="shared" si="4"/>
        <v>0.56945936269244535</v>
      </c>
      <c r="T17" s="212">
        <f t="shared" si="5"/>
        <v>245</v>
      </c>
      <c r="U17" s="350">
        <f t="shared" si="6"/>
        <v>0.9285714285714286</v>
      </c>
      <c r="V17" s="220">
        <f t="shared" si="7"/>
        <v>5.7142857142857141E-2</v>
      </c>
      <c r="W17" s="221">
        <f t="shared" si="8"/>
        <v>0.30612244897959184</v>
      </c>
    </row>
    <row r="18" spans="1:23" ht="13.5" customHeight="1" thickBot="1" x14ac:dyDescent="0.25">
      <c r="A18" s="351" t="s">
        <v>65</v>
      </c>
      <c r="B18" s="352">
        <v>42</v>
      </c>
      <c r="C18" s="353">
        <v>43</v>
      </c>
      <c r="D18" s="354">
        <v>4</v>
      </c>
      <c r="E18" s="354">
        <v>6</v>
      </c>
      <c r="F18" s="355">
        <v>4</v>
      </c>
      <c r="G18" s="353">
        <v>1</v>
      </c>
      <c r="H18" s="354">
        <v>1</v>
      </c>
      <c r="I18" s="355">
        <v>0</v>
      </c>
      <c r="J18" s="353">
        <v>1</v>
      </c>
      <c r="K18" s="355">
        <v>11</v>
      </c>
      <c r="L18" s="353">
        <v>5</v>
      </c>
      <c r="M18" s="355">
        <v>0</v>
      </c>
      <c r="N18" s="237">
        <v>0</v>
      </c>
      <c r="O18" s="355">
        <v>1</v>
      </c>
      <c r="P18" s="241">
        <f t="shared" si="1"/>
        <v>0.13953488372093023</v>
      </c>
      <c r="Q18" s="243">
        <f t="shared" si="2"/>
        <v>0.17777777777777778</v>
      </c>
      <c r="R18" s="243">
        <f t="shared" si="3"/>
        <v>0.20930232558139536</v>
      </c>
      <c r="S18" s="356">
        <f t="shared" si="4"/>
        <v>0.38708010335917314</v>
      </c>
      <c r="T18" s="236">
        <f t="shared" si="5"/>
        <v>45</v>
      </c>
      <c r="U18" s="357" t="str">
        <f t="shared" si="6"/>
        <v>100%</v>
      </c>
      <c r="V18" s="245">
        <f t="shared" si="7"/>
        <v>2.2222222222222223E-2</v>
      </c>
      <c r="W18" s="246">
        <f t="shared" si="8"/>
        <v>0.24444444444444444</v>
      </c>
    </row>
    <row r="19" spans="1:23" ht="12.75" customHeight="1" x14ac:dyDescent="0.2">
      <c r="A19" s="339" t="s">
        <v>941</v>
      </c>
      <c r="B19" s="340">
        <f t="shared" ref="B19:O19" si="13">SUM(B20:B21)</f>
        <v>110</v>
      </c>
      <c r="C19" s="341">
        <f t="shared" si="13"/>
        <v>338</v>
      </c>
      <c r="D19" s="342">
        <f t="shared" si="13"/>
        <v>48</v>
      </c>
      <c r="E19" s="342">
        <f t="shared" si="13"/>
        <v>88</v>
      </c>
      <c r="F19" s="343">
        <f t="shared" si="13"/>
        <v>41</v>
      </c>
      <c r="G19" s="341">
        <f t="shared" si="13"/>
        <v>19</v>
      </c>
      <c r="H19" s="342">
        <f t="shared" si="13"/>
        <v>1</v>
      </c>
      <c r="I19" s="343">
        <f t="shared" si="13"/>
        <v>13</v>
      </c>
      <c r="J19" s="341">
        <f t="shared" si="13"/>
        <v>28</v>
      </c>
      <c r="K19" s="343">
        <f t="shared" si="13"/>
        <v>128</v>
      </c>
      <c r="L19" s="341">
        <f t="shared" si="13"/>
        <v>13</v>
      </c>
      <c r="M19" s="343">
        <f t="shared" si="13"/>
        <v>2</v>
      </c>
      <c r="N19" s="341">
        <f t="shared" si="13"/>
        <v>6</v>
      </c>
      <c r="O19" s="343">
        <f t="shared" si="13"/>
        <v>0</v>
      </c>
      <c r="P19" s="344">
        <f t="shared" si="1"/>
        <v>0.26035502958579881</v>
      </c>
      <c r="Q19" s="345">
        <f t="shared" si="2"/>
        <v>0.31693989071038253</v>
      </c>
      <c r="R19" s="345">
        <f t="shared" si="3"/>
        <v>0.43786982248520712</v>
      </c>
      <c r="S19" s="346">
        <f t="shared" si="4"/>
        <v>0.75480971319558965</v>
      </c>
      <c r="T19" s="200">
        <f t="shared" si="5"/>
        <v>366</v>
      </c>
      <c r="U19" s="347">
        <f t="shared" si="6"/>
        <v>0.8666666666666667</v>
      </c>
      <c r="V19" s="208">
        <f t="shared" si="7"/>
        <v>7.650273224043716E-2</v>
      </c>
      <c r="W19" s="209">
        <f t="shared" si="8"/>
        <v>0.34972677595628415</v>
      </c>
    </row>
    <row r="20" spans="1:23" ht="12.75" customHeight="1" x14ac:dyDescent="0.2">
      <c r="A20" s="348" t="s">
        <v>146</v>
      </c>
      <c r="B20" s="212">
        <v>29</v>
      </c>
      <c r="C20" s="211">
        <v>36</v>
      </c>
      <c r="D20" s="213">
        <v>5</v>
      </c>
      <c r="E20" s="213">
        <v>9</v>
      </c>
      <c r="F20" s="214">
        <v>3</v>
      </c>
      <c r="G20" s="211">
        <v>3</v>
      </c>
      <c r="H20" s="213">
        <v>0</v>
      </c>
      <c r="I20" s="214">
        <v>0</v>
      </c>
      <c r="J20" s="211">
        <v>3</v>
      </c>
      <c r="K20" s="214">
        <v>13</v>
      </c>
      <c r="L20" s="211">
        <v>0</v>
      </c>
      <c r="M20" s="214">
        <v>1</v>
      </c>
      <c r="N20" s="215">
        <v>0</v>
      </c>
      <c r="O20" s="214">
        <v>0</v>
      </c>
      <c r="P20" s="216">
        <f t="shared" si="1"/>
        <v>0.25</v>
      </c>
      <c r="Q20" s="217">
        <f t="shared" si="2"/>
        <v>0.30769230769230771</v>
      </c>
      <c r="R20" s="218">
        <f t="shared" si="3"/>
        <v>0.33333333333333331</v>
      </c>
      <c r="S20" s="349">
        <f t="shared" si="4"/>
        <v>0.64102564102564097</v>
      </c>
      <c r="T20" s="212">
        <f t="shared" si="5"/>
        <v>39</v>
      </c>
      <c r="U20" s="350" t="str">
        <f t="shared" si="6"/>
        <v>0%</v>
      </c>
      <c r="V20" s="220">
        <f t="shared" si="7"/>
        <v>7.6923076923076927E-2</v>
      </c>
      <c r="W20" s="221">
        <f t="shared" si="8"/>
        <v>0.33333333333333331</v>
      </c>
    </row>
    <row r="21" spans="1:23" ht="13.5" customHeight="1" thickBot="1" x14ac:dyDescent="0.25">
      <c r="A21" s="351" t="s">
        <v>75</v>
      </c>
      <c r="B21" s="352">
        <v>81</v>
      </c>
      <c r="C21" s="353">
        <v>302</v>
      </c>
      <c r="D21" s="354">
        <v>43</v>
      </c>
      <c r="E21" s="354">
        <v>79</v>
      </c>
      <c r="F21" s="355">
        <v>38</v>
      </c>
      <c r="G21" s="353">
        <v>16</v>
      </c>
      <c r="H21" s="354">
        <v>1</v>
      </c>
      <c r="I21" s="355">
        <v>13</v>
      </c>
      <c r="J21" s="353">
        <v>25</v>
      </c>
      <c r="K21" s="355">
        <v>115</v>
      </c>
      <c r="L21" s="353">
        <v>13</v>
      </c>
      <c r="M21" s="355">
        <v>1</v>
      </c>
      <c r="N21" s="237">
        <v>6</v>
      </c>
      <c r="O21" s="355">
        <v>0</v>
      </c>
      <c r="P21" s="241">
        <f t="shared" si="1"/>
        <v>0.26158940397350994</v>
      </c>
      <c r="Q21" s="243">
        <f t="shared" si="2"/>
        <v>0.31804281345565749</v>
      </c>
      <c r="R21" s="243">
        <f t="shared" si="3"/>
        <v>0.45033112582781459</v>
      </c>
      <c r="S21" s="356">
        <f t="shared" si="4"/>
        <v>0.76837393928347208</v>
      </c>
      <c r="T21" s="236">
        <f t="shared" si="5"/>
        <v>327</v>
      </c>
      <c r="U21" s="357">
        <f t="shared" si="6"/>
        <v>0.9285714285714286</v>
      </c>
      <c r="V21" s="245">
        <f t="shared" si="7"/>
        <v>7.64525993883792E-2</v>
      </c>
      <c r="W21" s="246">
        <f t="shared" si="8"/>
        <v>0.35168195718654433</v>
      </c>
    </row>
    <row r="22" spans="1:23" ht="12.75" customHeight="1" x14ac:dyDescent="0.2">
      <c r="A22" s="339" t="s">
        <v>341</v>
      </c>
      <c r="B22" s="340">
        <f t="shared" ref="B22:O22" si="14">SUM(B23:B24)</f>
        <v>145</v>
      </c>
      <c r="C22" s="341">
        <f t="shared" si="14"/>
        <v>515</v>
      </c>
      <c r="D22" s="342">
        <f t="shared" si="14"/>
        <v>61</v>
      </c>
      <c r="E22" s="342">
        <f t="shared" si="14"/>
        <v>125</v>
      </c>
      <c r="F22" s="343">
        <f t="shared" si="14"/>
        <v>60</v>
      </c>
      <c r="G22" s="341">
        <f t="shared" si="14"/>
        <v>41</v>
      </c>
      <c r="H22" s="342">
        <f t="shared" si="14"/>
        <v>0</v>
      </c>
      <c r="I22" s="343">
        <f t="shared" si="14"/>
        <v>20</v>
      </c>
      <c r="J22" s="341">
        <f t="shared" si="14"/>
        <v>57</v>
      </c>
      <c r="K22" s="343">
        <f t="shared" si="14"/>
        <v>140</v>
      </c>
      <c r="L22" s="341">
        <f t="shared" si="14"/>
        <v>2</v>
      </c>
      <c r="M22" s="343">
        <f t="shared" si="14"/>
        <v>0</v>
      </c>
      <c r="N22" s="341">
        <f t="shared" si="14"/>
        <v>10</v>
      </c>
      <c r="O22" s="343">
        <f t="shared" si="14"/>
        <v>2</v>
      </c>
      <c r="P22" s="344">
        <f t="shared" si="1"/>
        <v>0.24271844660194175</v>
      </c>
      <c r="Q22" s="345">
        <f t="shared" si="2"/>
        <v>0.32055749128919858</v>
      </c>
      <c r="R22" s="345">
        <f t="shared" si="3"/>
        <v>0.43883495145631068</v>
      </c>
      <c r="S22" s="346">
        <f t="shared" si="4"/>
        <v>0.75939244274550921</v>
      </c>
      <c r="T22" s="200">
        <f t="shared" si="5"/>
        <v>574</v>
      </c>
      <c r="U22" s="347" t="str">
        <f t="shared" si="6"/>
        <v>100%</v>
      </c>
      <c r="V22" s="208">
        <f t="shared" si="7"/>
        <v>9.9303135888501745E-2</v>
      </c>
      <c r="W22" s="209">
        <f t="shared" si="8"/>
        <v>0.24390243902439024</v>
      </c>
    </row>
    <row r="23" spans="1:23" ht="12.75" customHeight="1" x14ac:dyDescent="0.2">
      <c r="A23" s="348" t="s">
        <v>146</v>
      </c>
      <c r="B23" s="212">
        <v>81</v>
      </c>
      <c r="C23" s="211">
        <v>310</v>
      </c>
      <c r="D23" s="213">
        <v>36</v>
      </c>
      <c r="E23" s="213">
        <v>70</v>
      </c>
      <c r="F23" s="214">
        <v>35</v>
      </c>
      <c r="G23" s="211">
        <v>18</v>
      </c>
      <c r="H23" s="213">
        <v>0</v>
      </c>
      <c r="I23" s="214">
        <v>11</v>
      </c>
      <c r="J23" s="211">
        <v>36</v>
      </c>
      <c r="K23" s="214">
        <v>92</v>
      </c>
      <c r="L23" s="211">
        <v>1</v>
      </c>
      <c r="M23" s="214">
        <v>0</v>
      </c>
      <c r="N23" s="215">
        <v>7</v>
      </c>
      <c r="O23" s="214">
        <v>1</v>
      </c>
      <c r="P23" s="216">
        <f t="shared" si="1"/>
        <v>0.22580645161290322</v>
      </c>
      <c r="Q23" s="217">
        <f t="shared" si="2"/>
        <v>0.30835734870317005</v>
      </c>
      <c r="R23" s="218">
        <f t="shared" si="3"/>
        <v>0.39032258064516129</v>
      </c>
      <c r="S23" s="349">
        <f t="shared" si="4"/>
        <v>0.69867992934833134</v>
      </c>
      <c r="T23" s="212">
        <f t="shared" si="5"/>
        <v>347</v>
      </c>
      <c r="U23" s="350" t="str">
        <f t="shared" si="6"/>
        <v>100%</v>
      </c>
      <c r="V23" s="220">
        <f t="shared" si="7"/>
        <v>0.1037463976945245</v>
      </c>
      <c r="W23" s="221">
        <f t="shared" si="8"/>
        <v>0.26512968299711814</v>
      </c>
    </row>
    <row r="24" spans="1:23" ht="13.5" customHeight="1" thickBot="1" x14ac:dyDescent="0.25">
      <c r="A24" s="351" t="s">
        <v>67</v>
      </c>
      <c r="B24" s="352">
        <v>64</v>
      </c>
      <c r="C24" s="353">
        <v>205</v>
      </c>
      <c r="D24" s="354">
        <v>25</v>
      </c>
      <c r="E24" s="354">
        <v>55</v>
      </c>
      <c r="F24" s="355">
        <v>25</v>
      </c>
      <c r="G24" s="353">
        <v>23</v>
      </c>
      <c r="H24" s="354">
        <v>0</v>
      </c>
      <c r="I24" s="355">
        <v>9</v>
      </c>
      <c r="J24" s="353">
        <v>21</v>
      </c>
      <c r="K24" s="355">
        <v>48</v>
      </c>
      <c r="L24" s="353">
        <v>1</v>
      </c>
      <c r="M24" s="355">
        <v>0</v>
      </c>
      <c r="N24" s="237">
        <v>3</v>
      </c>
      <c r="O24" s="355">
        <v>1</v>
      </c>
      <c r="P24" s="241">
        <f t="shared" si="1"/>
        <v>0.26829268292682928</v>
      </c>
      <c r="Q24" s="243">
        <f t="shared" si="2"/>
        <v>0.33920704845814981</v>
      </c>
      <c r="R24" s="243">
        <f t="shared" si="3"/>
        <v>0.51219512195121952</v>
      </c>
      <c r="S24" s="356">
        <f t="shared" si="4"/>
        <v>0.85140217040936927</v>
      </c>
      <c r="T24" s="236">
        <f t="shared" si="5"/>
        <v>227</v>
      </c>
      <c r="U24" s="357" t="str">
        <f t="shared" si="6"/>
        <v>100%</v>
      </c>
      <c r="V24" s="245">
        <f t="shared" si="7"/>
        <v>9.2511013215859028E-2</v>
      </c>
      <c r="W24" s="246">
        <f t="shared" si="8"/>
        <v>0.21145374449339208</v>
      </c>
    </row>
    <row r="25" spans="1:23" ht="12.75" customHeight="1" x14ac:dyDescent="0.2">
      <c r="A25" s="339" t="s">
        <v>939</v>
      </c>
      <c r="B25" s="340">
        <f t="shared" ref="B25:O25" si="15">SUM(B26:B27)</f>
        <v>139</v>
      </c>
      <c r="C25" s="341">
        <f t="shared" si="15"/>
        <v>479</v>
      </c>
      <c r="D25" s="342">
        <f t="shared" si="15"/>
        <v>57</v>
      </c>
      <c r="E25" s="342">
        <f t="shared" si="15"/>
        <v>131</v>
      </c>
      <c r="F25" s="343">
        <f t="shared" si="15"/>
        <v>67</v>
      </c>
      <c r="G25" s="341">
        <f t="shared" si="15"/>
        <v>33</v>
      </c>
      <c r="H25" s="342">
        <f t="shared" si="15"/>
        <v>0</v>
      </c>
      <c r="I25" s="343">
        <f t="shared" si="15"/>
        <v>13</v>
      </c>
      <c r="J25" s="341">
        <f t="shared" si="15"/>
        <v>23</v>
      </c>
      <c r="K25" s="343">
        <f t="shared" si="15"/>
        <v>111</v>
      </c>
      <c r="L25" s="341">
        <f t="shared" si="15"/>
        <v>16</v>
      </c>
      <c r="M25" s="343">
        <f t="shared" si="15"/>
        <v>6</v>
      </c>
      <c r="N25" s="341">
        <f t="shared" si="15"/>
        <v>6</v>
      </c>
      <c r="O25" s="343">
        <f t="shared" si="15"/>
        <v>0</v>
      </c>
      <c r="P25" s="344">
        <f t="shared" si="1"/>
        <v>0.27348643006263046</v>
      </c>
      <c r="Q25" s="345">
        <f t="shared" si="2"/>
        <v>0.30677290836653387</v>
      </c>
      <c r="R25" s="345">
        <f t="shared" si="3"/>
        <v>0.42379958246346555</v>
      </c>
      <c r="S25" s="346">
        <f t="shared" si="4"/>
        <v>0.73057249082999942</v>
      </c>
      <c r="T25" s="200">
        <f t="shared" si="5"/>
        <v>502</v>
      </c>
      <c r="U25" s="347">
        <f t="shared" si="6"/>
        <v>0.72727272727272729</v>
      </c>
      <c r="V25" s="208">
        <f t="shared" si="7"/>
        <v>4.5816733067729085E-2</v>
      </c>
      <c r="W25" s="209">
        <f t="shared" si="8"/>
        <v>0.22111553784860558</v>
      </c>
    </row>
    <row r="26" spans="1:23" ht="12.75" customHeight="1" x14ac:dyDescent="0.2">
      <c r="A26" s="348" t="s">
        <v>146</v>
      </c>
      <c r="B26" s="212">
        <v>58</v>
      </c>
      <c r="C26" s="211">
        <v>210</v>
      </c>
      <c r="D26" s="213">
        <v>21</v>
      </c>
      <c r="E26" s="213">
        <v>54</v>
      </c>
      <c r="F26" s="214">
        <v>25</v>
      </c>
      <c r="G26" s="211">
        <v>12</v>
      </c>
      <c r="H26" s="213">
        <v>0</v>
      </c>
      <c r="I26" s="214">
        <v>5</v>
      </c>
      <c r="J26" s="211">
        <v>4</v>
      </c>
      <c r="K26" s="214">
        <v>48</v>
      </c>
      <c r="L26" s="211">
        <v>6</v>
      </c>
      <c r="M26" s="214">
        <v>2</v>
      </c>
      <c r="N26" s="215">
        <v>2</v>
      </c>
      <c r="O26" s="214">
        <v>0</v>
      </c>
      <c r="P26" s="216">
        <f t="shared" si="1"/>
        <v>0.25714285714285712</v>
      </c>
      <c r="Q26" s="217">
        <f t="shared" si="2"/>
        <v>0.27102803738317754</v>
      </c>
      <c r="R26" s="218">
        <f t="shared" si="3"/>
        <v>0.38571428571428573</v>
      </c>
      <c r="S26" s="349">
        <f t="shared" si="4"/>
        <v>0.65674232309746328</v>
      </c>
      <c r="T26" s="212">
        <f t="shared" si="5"/>
        <v>214</v>
      </c>
      <c r="U26" s="350">
        <f t="shared" si="6"/>
        <v>0.75</v>
      </c>
      <c r="V26" s="220">
        <f t="shared" si="7"/>
        <v>1.8691588785046728E-2</v>
      </c>
      <c r="W26" s="221">
        <f t="shared" si="8"/>
        <v>0.22429906542056074</v>
      </c>
    </row>
    <row r="27" spans="1:23" ht="13.5" customHeight="1" thickBot="1" x14ac:dyDescent="0.25">
      <c r="A27" s="351" t="s">
        <v>68</v>
      </c>
      <c r="B27" s="352">
        <v>81</v>
      </c>
      <c r="C27" s="353">
        <v>269</v>
      </c>
      <c r="D27" s="354">
        <v>36</v>
      </c>
      <c r="E27" s="354">
        <v>77</v>
      </c>
      <c r="F27" s="355">
        <v>42</v>
      </c>
      <c r="G27" s="353">
        <v>21</v>
      </c>
      <c r="H27" s="354">
        <v>0</v>
      </c>
      <c r="I27" s="355">
        <v>8</v>
      </c>
      <c r="J27" s="353">
        <v>19</v>
      </c>
      <c r="K27" s="355">
        <v>63</v>
      </c>
      <c r="L27" s="353">
        <v>10</v>
      </c>
      <c r="M27" s="355">
        <v>4</v>
      </c>
      <c r="N27" s="237">
        <v>4</v>
      </c>
      <c r="O27" s="355">
        <v>0</v>
      </c>
      <c r="P27" s="241">
        <f t="shared" si="1"/>
        <v>0.28624535315985128</v>
      </c>
      <c r="Q27" s="243">
        <f t="shared" si="2"/>
        <v>0.33333333333333331</v>
      </c>
      <c r="R27" s="243">
        <f t="shared" si="3"/>
        <v>0.45353159851301117</v>
      </c>
      <c r="S27" s="356">
        <f t="shared" si="4"/>
        <v>0.78686493184634454</v>
      </c>
      <c r="T27" s="236">
        <f t="shared" si="5"/>
        <v>288</v>
      </c>
      <c r="U27" s="357">
        <f t="shared" si="6"/>
        <v>0.7142857142857143</v>
      </c>
      <c r="V27" s="245">
        <f t="shared" si="7"/>
        <v>6.5972222222222224E-2</v>
      </c>
      <c r="W27" s="246">
        <f t="shared" si="8"/>
        <v>0.21875</v>
      </c>
    </row>
    <row r="28" spans="1:23" ht="12.75" customHeight="1" x14ac:dyDescent="0.2">
      <c r="A28" s="339" t="s">
        <v>353</v>
      </c>
      <c r="B28" s="340">
        <f t="shared" ref="B28:O28" si="16">SUM(B29:B30)</f>
        <v>116</v>
      </c>
      <c r="C28" s="341">
        <f t="shared" si="16"/>
        <v>353</v>
      </c>
      <c r="D28" s="342">
        <f t="shared" si="16"/>
        <v>50</v>
      </c>
      <c r="E28" s="342">
        <f t="shared" si="16"/>
        <v>80</v>
      </c>
      <c r="F28" s="343">
        <f t="shared" si="16"/>
        <v>19</v>
      </c>
      <c r="G28" s="341">
        <f t="shared" si="16"/>
        <v>20</v>
      </c>
      <c r="H28" s="342">
        <f t="shared" si="16"/>
        <v>3</v>
      </c>
      <c r="I28" s="343">
        <f t="shared" si="16"/>
        <v>4</v>
      </c>
      <c r="J28" s="341">
        <f t="shared" si="16"/>
        <v>25</v>
      </c>
      <c r="K28" s="343">
        <f t="shared" si="16"/>
        <v>77</v>
      </c>
      <c r="L28" s="341">
        <f t="shared" si="16"/>
        <v>31</v>
      </c>
      <c r="M28" s="343">
        <f t="shared" si="16"/>
        <v>2</v>
      </c>
      <c r="N28" s="341">
        <f t="shared" si="16"/>
        <v>2</v>
      </c>
      <c r="O28" s="343">
        <f t="shared" si="16"/>
        <v>0</v>
      </c>
      <c r="P28" s="344">
        <f t="shared" si="1"/>
        <v>0.22662889518413598</v>
      </c>
      <c r="Q28" s="345">
        <f t="shared" si="2"/>
        <v>0.27777777777777779</v>
      </c>
      <c r="R28" s="345">
        <f t="shared" si="3"/>
        <v>0.33427762039660058</v>
      </c>
      <c r="S28" s="346">
        <f t="shared" si="4"/>
        <v>0.61205539817437837</v>
      </c>
      <c r="T28" s="200">
        <f t="shared" si="5"/>
        <v>378</v>
      </c>
      <c r="U28" s="347">
        <f t="shared" si="6"/>
        <v>0.93939393939393945</v>
      </c>
      <c r="V28" s="208">
        <f t="shared" si="7"/>
        <v>6.6137566137566134E-2</v>
      </c>
      <c r="W28" s="209">
        <f t="shared" si="8"/>
        <v>0.20370370370370369</v>
      </c>
    </row>
    <row r="29" spans="1:23" ht="12.75" customHeight="1" x14ac:dyDescent="0.2">
      <c r="A29" s="348" t="s">
        <v>70</v>
      </c>
      <c r="B29" s="212">
        <v>75</v>
      </c>
      <c r="C29" s="211">
        <v>281</v>
      </c>
      <c r="D29" s="213">
        <v>43</v>
      </c>
      <c r="E29" s="213">
        <v>70</v>
      </c>
      <c r="F29" s="214">
        <v>15</v>
      </c>
      <c r="G29" s="211">
        <v>19</v>
      </c>
      <c r="H29" s="213">
        <v>3</v>
      </c>
      <c r="I29" s="214">
        <v>3</v>
      </c>
      <c r="J29" s="211">
        <v>21</v>
      </c>
      <c r="K29" s="214">
        <v>62</v>
      </c>
      <c r="L29" s="211">
        <v>28</v>
      </c>
      <c r="M29" s="214">
        <v>1</v>
      </c>
      <c r="N29" s="215">
        <v>2</v>
      </c>
      <c r="O29" s="214">
        <v>0</v>
      </c>
      <c r="P29" s="216">
        <f t="shared" si="1"/>
        <v>0.24911032028469751</v>
      </c>
      <c r="Q29" s="217">
        <f t="shared" si="2"/>
        <v>0.30132450331125826</v>
      </c>
      <c r="R29" s="218">
        <f t="shared" si="3"/>
        <v>0.37010676156583627</v>
      </c>
      <c r="S29" s="349">
        <f t="shared" si="4"/>
        <v>0.67143126487709459</v>
      </c>
      <c r="T29" s="212">
        <f t="shared" si="5"/>
        <v>302</v>
      </c>
      <c r="U29" s="350">
        <f t="shared" si="6"/>
        <v>0.96551724137931039</v>
      </c>
      <c r="V29" s="220">
        <f t="shared" si="7"/>
        <v>6.9536423841059597E-2</v>
      </c>
      <c r="W29" s="221">
        <f t="shared" si="8"/>
        <v>0.20529801324503311</v>
      </c>
    </row>
    <row r="30" spans="1:23" ht="13.5" customHeight="1" thickBot="1" x14ac:dyDescent="0.25">
      <c r="A30" s="351" t="s">
        <v>146</v>
      </c>
      <c r="B30" s="352">
        <v>41</v>
      </c>
      <c r="C30" s="353">
        <v>72</v>
      </c>
      <c r="D30" s="354">
        <v>7</v>
      </c>
      <c r="E30" s="354">
        <v>10</v>
      </c>
      <c r="F30" s="355">
        <v>4</v>
      </c>
      <c r="G30" s="353">
        <v>1</v>
      </c>
      <c r="H30" s="354">
        <v>0</v>
      </c>
      <c r="I30" s="355">
        <v>1</v>
      </c>
      <c r="J30" s="353">
        <v>4</v>
      </c>
      <c r="K30" s="355">
        <v>15</v>
      </c>
      <c r="L30" s="353">
        <v>3</v>
      </c>
      <c r="M30" s="355">
        <v>1</v>
      </c>
      <c r="N30" s="237">
        <v>0</v>
      </c>
      <c r="O30" s="355">
        <v>0</v>
      </c>
      <c r="P30" s="241">
        <f t="shared" si="1"/>
        <v>0.1388888888888889</v>
      </c>
      <c r="Q30" s="243">
        <f t="shared" si="2"/>
        <v>0.18421052631578946</v>
      </c>
      <c r="R30" s="243">
        <f t="shared" si="3"/>
        <v>0.19444444444444445</v>
      </c>
      <c r="S30" s="356">
        <f t="shared" si="4"/>
        <v>0.37865497076023391</v>
      </c>
      <c r="T30" s="236">
        <f t="shared" si="5"/>
        <v>76</v>
      </c>
      <c r="U30" s="357">
        <f t="shared" si="6"/>
        <v>0.75</v>
      </c>
      <c r="V30" s="245">
        <f t="shared" si="7"/>
        <v>5.2631578947368418E-2</v>
      </c>
      <c r="W30" s="246">
        <f t="shared" si="8"/>
        <v>0.19736842105263158</v>
      </c>
    </row>
    <row r="31" spans="1:23" ht="12.75" customHeight="1" x14ac:dyDescent="0.2">
      <c r="A31" s="339" t="s">
        <v>706</v>
      </c>
      <c r="B31" s="340">
        <f t="shared" ref="B31:O31" si="17">SUM(B32:B33)</f>
        <v>56</v>
      </c>
      <c r="C31" s="341">
        <f t="shared" si="17"/>
        <v>146</v>
      </c>
      <c r="D31" s="342">
        <f t="shared" si="17"/>
        <v>17</v>
      </c>
      <c r="E31" s="342">
        <f t="shared" si="17"/>
        <v>31</v>
      </c>
      <c r="F31" s="343">
        <f t="shared" si="17"/>
        <v>10</v>
      </c>
      <c r="G31" s="341">
        <f t="shared" si="17"/>
        <v>14</v>
      </c>
      <c r="H31" s="342">
        <f t="shared" si="17"/>
        <v>1</v>
      </c>
      <c r="I31" s="343">
        <f t="shared" si="17"/>
        <v>0</v>
      </c>
      <c r="J31" s="341">
        <f t="shared" si="17"/>
        <v>5</v>
      </c>
      <c r="K31" s="343">
        <f t="shared" si="17"/>
        <v>37</v>
      </c>
      <c r="L31" s="341">
        <f t="shared" si="17"/>
        <v>0</v>
      </c>
      <c r="M31" s="343">
        <f t="shared" si="17"/>
        <v>0</v>
      </c>
      <c r="N31" s="341">
        <f t="shared" si="17"/>
        <v>2</v>
      </c>
      <c r="O31" s="343">
        <f t="shared" si="17"/>
        <v>4</v>
      </c>
      <c r="P31" s="344">
        <f t="shared" si="1"/>
        <v>0.21232876712328766</v>
      </c>
      <c r="Q31" s="345">
        <f t="shared" si="2"/>
        <v>0.25806451612903225</v>
      </c>
      <c r="R31" s="345">
        <f t="shared" si="3"/>
        <v>0.32191780821917809</v>
      </c>
      <c r="S31" s="346">
        <f t="shared" si="4"/>
        <v>0.57998232434821029</v>
      </c>
      <c r="T31" s="200">
        <f t="shared" si="5"/>
        <v>155</v>
      </c>
      <c r="U31" s="347" t="str">
        <f t="shared" si="6"/>
        <v>0%</v>
      </c>
      <c r="V31" s="208">
        <f t="shared" si="7"/>
        <v>3.2258064516129031E-2</v>
      </c>
      <c r="W31" s="209">
        <f t="shared" si="8"/>
        <v>0.23870967741935484</v>
      </c>
    </row>
    <row r="32" spans="1:23" ht="12.75" customHeight="1" x14ac:dyDescent="0.2">
      <c r="A32" s="348" t="s">
        <v>70</v>
      </c>
      <c r="B32" s="212">
        <v>19</v>
      </c>
      <c r="C32" s="211">
        <v>50</v>
      </c>
      <c r="D32" s="213">
        <v>7</v>
      </c>
      <c r="E32" s="213">
        <v>11</v>
      </c>
      <c r="F32" s="214">
        <v>2</v>
      </c>
      <c r="G32" s="211">
        <v>6</v>
      </c>
      <c r="H32" s="213">
        <v>0</v>
      </c>
      <c r="I32" s="214">
        <v>0</v>
      </c>
      <c r="J32" s="211">
        <v>0</v>
      </c>
      <c r="K32" s="214">
        <v>15</v>
      </c>
      <c r="L32" s="211">
        <v>0</v>
      </c>
      <c r="M32" s="214">
        <v>0</v>
      </c>
      <c r="N32" s="215">
        <v>1</v>
      </c>
      <c r="O32" s="214">
        <v>2</v>
      </c>
      <c r="P32" s="216">
        <f t="shared" si="1"/>
        <v>0.22</v>
      </c>
      <c r="Q32" s="217">
        <f t="shared" si="2"/>
        <v>0.25</v>
      </c>
      <c r="R32" s="218">
        <f t="shared" si="3"/>
        <v>0.34</v>
      </c>
      <c r="S32" s="349">
        <f t="shared" si="4"/>
        <v>0.59000000000000008</v>
      </c>
      <c r="T32" s="212">
        <f t="shared" si="5"/>
        <v>52</v>
      </c>
      <c r="U32" s="350" t="str">
        <f t="shared" si="6"/>
        <v>0%</v>
      </c>
      <c r="V32" s="220">
        <f t="shared" si="7"/>
        <v>0</v>
      </c>
      <c r="W32" s="221">
        <f t="shared" si="8"/>
        <v>0.28846153846153844</v>
      </c>
    </row>
    <row r="33" spans="1:23" ht="13.5" customHeight="1" thickBot="1" x14ac:dyDescent="0.25">
      <c r="A33" s="351" t="s">
        <v>146</v>
      </c>
      <c r="B33" s="352">
        <v>37</v>
      </c>
      <c r="C33" s="353">
        <v>96</v>
      </c>
      <c r="D33" s="354">
        <v>10</v>
      </c>
      <c r="E33" s="354">
        <v>20</v>
      </c>
      <c r="F33" s="355">
        <v>8</v>
      </c>
      <c r="G33" s="353">
        <v>8</v>
      </c>
      <c r="H33" s="354">
        <v>1</v>
      </c>
      <c r="I33" s="355">
        <v>0</v>
      </c>
      <c r="J33" s="353">
        <v>5</v>
      </c>
      <c r="K33" s="355">
        <v>22</v>
      </c>
      <c r="L33" s="353">
        <v>0</v>
      </c>
      <c r="M33" s="355">
        <v>0</v>
      </c>
      <c r="N33" s="237">
        <v>1</v>
      </c>
      <c r="O33" s="355">
        <v>2</v>
      </c>
      <c r="P33" s="241">
        <f t="shared" si="1"/>
        <v>0.20833333333333334</v>
      </c>
      <c r="Q33" s="243">
        <f t="shared" si="2"/>
        <v>0.26213592233009708</v>
      </c>
      <c r="R33" s="243">
        <f t="shared" si="3"/>
        <v>0.3125</v>
      </c>
      <c r="S33" s="356">
        <f t="shared" si="4"/>
        <v>0.57463592233009708</v>
      </c>
      <c r="T33" s="236">
        <f t="shared" si="5"/>
        <v>103</v>
      </c>
      <c r="U33" s="357" t="str">
        <f t="shared" si="6"/>
        <v>0%</v>
      </c>
      <c r="V33" s="245">
        <f t="shared" si="7"/>
        <v>4.8543689320388349E-2</v>
      </c>
      <c r="W33" s="246">
        <f t="shared" si="8"/>
        <v>0.21359223300970873</v>
      </c>
    </row>
    <row r="34" spans="1:23" ht="12.75" customHeight="1" x14ac:dyDescent="0.2">
      <c r="A34" s="339" t="s">
        <v>354</v>
      </c>
      <c r="B34" s="340">
        <f t="shared" ref="B34:O34" si="18">SUM(B35:B36)</f>
        <v>151</v>
      </c>
      <c r="C34" s="341">
        <f t="shared" si="18"/>
        <v>393</v>
      </c>
      <c r="D34" s="342">
        <f t="shared" si="18"/>
        <v>49</v>
      </c>
      <c r="E34" s="342">
        <f t="shared" si="18"/>
        <v>96</v>
      </c>
      <c r="F34" s="343">
        <f t="shared" si="18"/>
        <v>33</v>
      </c>
      <c r="G34" s="341">
        <f t="shared" si="18"/>
        <v>19</v>
      </c>
      <c r="H34" s="342">
        <f t="shared" si="18"/>
        <v>3</v>
      </c>
      <c r="I34" s="343">
        <f t="shared" si="18"/>
        <v>5</v>
      </c>
      <c r="J34" s="341">
        <f t="shared" si="18"/>
        <v>59</v>
      </c>
      <c r="K34" s="343">
        <f t="shared" si="18"/>
        <v>130</v>
      </c>
      <c r="L34" s="341">
        <f t="shared" si="18"/>
        <v>25</v>
      </c>
      <c r="M34" s="343">
        <f t="shared" si="18"/>
        <v>4</v>
      </c>
      <c r="N34" s="341">
        <f t="shared" si="18"/>
        <v>4</v>
      </c>
      <c r="O34" s="343">
        <f t="shared" si="18"/>
        <v>1</v>
      </c>
      <c r="P34" s="344">
        <f t="shared" si="1"/>
        <v>0.24427480916030533</v>
      </c>
      <c r="Q34" s="345">
        <f t="shared" si="2"/>
        <v>0.3443708609271523</v>
      </c>
      <c r="R34" s="345">
        <f t="shared" si="3"/>
        <v>0.34605597964376589</v>
      </c>
      <c r="S34" s="346">
        <f t="shared" si="4"/>
        <v>0.69042684057091819</v>
      </c>
      <c r="T34" s="200">
        <f t="shared" si="5"/>
        <v>453</v>
      </c>
      <c r="U34" s="347">
        <f t="shared" si="6"/>
        <v>0.86206896551724133</v>
      </c>
      <c r="V34" s="208">
        <f t="shared" si="7"/>
        <v>0.13024282560706402</v>
      </c>
      <c r="W34" s="209">
        <f t="shared" si="8"/>
        <v>0.28697571743929362</v>
      </c>
    </row>
    <row r="35" spans="1:23" ht="12.75" customHeight="1" x14ac:dyDescent="0.2">
      <c r="A35" s="348" t="s">
        <v>68</v>
      </c>
      <c r="B35" s="212">
        <v>21</v>
      </c>
      <c r="C35" s="211">
        <v>30</v>
      </c>
      <c r="D35" s="213">
        <v>4</v>
      </c>
      <c r="E35" s="213">
        <v>6</v>
      </c>
      <c r="F35" s="214">
        <v>3</v>
      </c>
      <c r="G35" s="211">
        <v>1</v>
      </c>
      <c r="H35" s="213">
        <v>0</v>
      </c>
      <c r="I35" s="214">
        <v>1</v>
      </c>
      <c r="J35" s="211">
        <v>7</v>
      </c>
      <c r="K35" s="214">
        <v>9</v>
      </c>
      <c r="L35" s="211">
        <v>1</v>
      </c>
      <c r="M35" s="214">
        <v>0</v>
      </c>
      <c r="N35" s="215">
        <v>0</v>
      </c>
      <c r="O35" s="214">
        <v>0</v>
      </c>
      <c r="P35" s="216">
        <f t="shared" si="1"/>
        <v>0.2</v>
      </c>
      <c r="Q35" s="217">
        <f t="shared" si="2"/>
        <v>0.35135135135135137</v>
      </c>
      <c r="R35" s="218">
        <f t="shared" si="3"/>
        <v>0.33333333333333331</v>
      </c>
      <c r="S35" s="349">
        <f t="shared" si="4"/>
        <v>0.68468468468468469</v>
      </c>
      <c r="T35" s="212">
        <f t="shared" si="5"/>
        <v>37</v>
      </c>
      <c r="U35" s="350" t="str">
        <f t="shared" si="6"/>
        <v>100%</v>
      </c>
      <c r="V35" s="220">
        <f t="shared" si="7"/>
        <v>0.1891891891891892</v>
      </c>
      <c r="W35" s="221">
        <f t="shared" si="8"/>
        <v>0.24324324324324326</v>
      </c>
    </row>
    <row r="36" spans="1:23" ht="13.5" customHeight="1" thickBot="1" x14ac:dyDescent="0.25">
      <c r="A36" s="351" t="s">
        <v>64</v>
      </c>
      <c r="B36" s="352">
        <v>130</v>
      </c>
      <c r="C36" s="353">
        <v>363</v>
      </c>
      <c r="D36" s="354">
        <v>45</v>
      </c>
      <c r="E36" s="354">
        <v>90</v>
      </c>
      <c r="F36" s="355">
        <v>30</v>
      </c>
      <c r="G36" s="353">
        <v>18</v>
      </c>
      <c r="H36" s="354">
        <v>3</v>
      </c>
      <c r="I36" s="355">
        <v>4</v>
      </c>
      <c r="J36" s="353">
        <v>52</v>
      </c>
      <c r="K36" s="355">
        <v>121</v>
      </c>
      <c r="L36" s="353">
        <v>24</v>
      </c>
      <c r="M36" s="355">
        <v>4</v>
      </c>
      <c r="N36" s="237">
        <v>4</v>
      </c>
      <c r="O36" s="355">
        <v>1</v>
      </c>
      <c r="P36" s="241">
        <f t="shared" si="1"/>
        <v>0.24793388429752067</v>
      </c>
      <c r="Q36" s="243">
        <f t="shared" si="2"/>
        <v>0.34375</v>
      </c>
      <c r="R36" s="243">
        <f t="shared" si="3"/>
        <v>0.34710743801652894</v>
      </c>
      <c r="S36" s="356">
        <f t="shared" si="4"/>
        <v>0.69085743801652888</v>
      </c>
      <c r="T36" s="236">
        <f t="shared" si="5"/>
        <v>416</v>
      </c>
      <c r="U36" s="357">
        <f t="shared" si="6"/>
        <v>0.8571428571428571</v>
      </c>
      <c r="V36" s="245">
        <f t="shared" si="7"/>
        <v>0.125</v>
      </c>
      <c r="W36" s="246">
        <f t="shared" si="8"/>
        <v>0.29086538461538464</v>
      </c>
    </row>
    <row r="37" spans="1:23" ht="12.75" customHeight="1" x14ac:dyDescent="0.2">
      <c r="A37" s="339" t="s">
        <v>647</v>
      </c>
      <c r="B37" s="340">
        <f t="shared" ref="B37:O37" si="19">SUM(B38:B39)</f>
        <v>109</v>
      </c>
      <c r="C37" s="341">
        <f t="shared" si="19"/>
        <v>339</v>
      </c>
      <c r="D37" s="342">
        <f t="shared" si="19"/>
        <v>43</v>
      </c>
      <c r="E37" s="342">
        <f t="shared" si="19"/>
        <v>93</v>
      </c>
      <c r="F37" s="343">
        <f t="shared" si="19"/>
        <v>33</v>
      </c>
      <c r="G37" s="341">
        <f t="shared" si="19"/>
        <v>30</v>
      </c>
      <c r="H37" s="342">
        <f t="shared" si="19"/>
        <v>2</v>
      </c>
      <c r="I37" s="343">
        <f t="shared" si="19"/>
        <v>2</v>
      </c>
      <c r="J37" s="341">
        <f t="shared" si="19"/>
        <v>38</v>
      </c>
      <c r="K37" s="343">
        <f t="shared" si="19"/>
        <v>67</v>
      </c>
      <c r="L37" s="341">
        <f t="shared" si="19"/>
        <v>24</v>
      </c>
      <c r="M37" s="343">
        <f t="shared" si="19"/>
        <v>3</v>
      </c>
      <c r="N37" s="341">
        <f t="shared" si="19"/>
        <v>3</v>
      </c>
      <c r="O37" s="343">
        <f t="shared" si="19"/>
        <v>2</v>
      </c>
      <c r="P37" s="344">
        <f t="shared" si="1"/>
        <v>0.27433628318584069</v>
      </c>
      <c r="Q37" s="345">
        <f t="shared" si="2"/>
        <v>0.35092348284960423</v>
      </c>
      <c r="R37" s="345">
        <f t="shared" si="3"/>
        <v>0.39233038348082594</v>
      </c>
      <c r="S37" s="346">
        <f t="shared" si="4"/>
        <v>0.74325386633043022</v>
      </c>
      <c r="T37" s="200">
        <f t="shared" si="5"/>
        <v>379</v>
      </c>
      <c r="U37" s="347">
        <f t="shared" si="6"/>
        <v>0.88888888888888884</v>
      </c>
      <c r="V37" s="208">
        <f t="shared" si="7"/>
        <v>0.10026385224274406</v>
      </c>
      <c r="W37" s="209">
        <f t="shared" si="8"/>
        <v>0.17678100263852242</v>
      </c>
    </row>
    <row r="38" spans="1:23" ht="12.75" customHeight="1" x14ac:dyDescent="0.2">
      <c r="A38" s="348" t="s">
        <v>68</v>
      </c>
      <c r="B38" s="212">
        <v>30</v>
      </c>
      <c r="C38" s="211">
        <v>31</v>
      </c>
      <c r="D38" s="213">
        <v>3</v>
      </c>
      <c r="E38" s="213">
        <v>5</v>
      </c>
      <c r="F38" s="214">
        <v>2</v>
      </c>
      <c r="G38" s="211">
        <v>2</v>
      </c>
      <c r="H38" s="213">
        <v>0</v>
      </c>
      <c r="I38" s="214">
        <v>0</v>
      </c>
      <c r="J38" s="211">
        <v>3</v>
      </c>
      <c r="K38" s="214">
        <v>8</v>
      </c>
      <c r="L38" s="211">
        <v>1</v>
      </c>
      <c r="M38" s="214">
        <v>2</v>
      </c>
      <c r="N38" s="215">
        <v>0</v>
      </c>
      <c r="O38" s="214">
        <v>0</v>
      </c>
      <c r="P38" s="216">
        <f t="shared" si="1"/>
        <v>0.16129032258064516</v>
      </c>
      <c r="Q38" s="217">
        <f t="shared" si="2"/>
        <v>0.23529411764705882</v>
      </c>
      <c r="R38" s="218">
        <f t="shared" si="3"/>
        <v>0.22580645161290322</v>
      </c>
      <c r="S38" s="349">
        <f t="shared" si="4"/>
        <v>0.46110056925996201</v>
      </c>
      <c r="T38" s="212">
        <f t="shared" si="5"/>
        <v>34</v>
      </c>
      <c r="U38" s="350">
        <f t="shared" si="6"/>
        <v>0.33333333333333331</v>
      </c>
      <c r="V38" s="220">
        <f t="shared" si="7"/>
        <v>8.8235294117647065E-2</v>
      </c>
      <c r="W38" s="221">
        <f t="shared" si="8"/>
        <v>0.23529411764705882</v>
      </c>
    </row>
    <row r="39" spans="1:23" ht="13.5" customHeight="1" thickBot="1" x14ac:dyDescent="0.25">
      <c r="A39" s="351" t="s">
        <v>146</v>
      </c>
      <c r="B39" s="352">
        <v>79</v>
      </c>
      <c r="C39" s="353">
        <v>308</v>
      </c>
      <c r="D39" s="354">
        <v>40</v>
      </c>
      <c r="E39" s="354">
        <v>88</v>
      </c>
      <c r="F39" s="355">
        <v>31</v>
      </c>
      <c r="G39" s="353">
        <v>28</v>
      </c>
      <c r="H39" s="354">
        <v>2</v>
      </c>
      <c r="I39" s="355">
        <v>2</v>
      </c>
      <c r="J39" s="353">
        <v>35</v>
      </c>
      <c r="K39" s="355">
        <v>59</v>
      </c>
      <c r="L39" s="353">
        <v>23</v>
      </c>
      <c r="M39" s="355">
        <v>1</v>
      </c>
      <c r="N39" s="237">
        <v>3</v>
      </c>
      <c r="O39" s="355">
        <v>2</v>
      </c>
      <c r="P39" s="241">
        <f t="shared" si="1"/>
        <v>0.2857142857142857</v>
      </c>
      <c r="Q39" s="243">
        <f t="shared" si="2"/>
        <v>0.36231884057971014</v>
      </c>
      <c r="R39" s="243">
        <f t="shared" si="3"/>
        <v>0.40909090909090912</v>
      </c>
      <c r="S39" s="356">
        <f t="shared" si="4"/>
        <v>0.77140974967061926</v>
      </c>
      <c r="T39" s="236">
        <f t="shared" si="5"/>
        <v>345</v>
      </c>
      <c r="U39" s="357">
        <f t="shared" si="6"/>
        <v>0.95833333333333337</v>
      </c>
      <c r="V39" s="245">
        <f t="shared" si="7"/>
        <v>0.10144927536231885</v>
      </c>
      <c r="W39" s="246">
        <f t="shared" si="8"/>
        <v>0.17101449275362318</v>
      </c>
    </row>
    <row r="40" spans="1:23" ht="12.75" customHeight="1" x14ac:dyDescent="0.2">
      <c r="A40" s="339" t="s">
        <v>352</v>
      </c>
      <c r="B40" s="340">
        <f t="shared" ref="B40:O40" si="20">SUM(B41:B42)</f>
        <v>134</v>
      </c>
      <c r="C40" s="341">
        <f t="shared" si="20"/>
        <v>401</v>
      </c>
      <c r="D40" s="342">
        <f t="shared" si="20"/>
        <v>67</v>
      </c>
      <c r="E40" s="342">
        <f t="shared" si="20"/>
        <v>114</v>
      </c>
      <c r="F40" s="343">
        <f t="shared" si="20"/>
        <v>45</v>
      </c>
      <c r="G40" s="341">
        <f t="shared" si="20"/>
        <v>31</v>
      </c>
      <c r="H40" s="342">
        <f t="shared" si="20"/>
        <v>3</v>
      </c>
      <c r="I40" s="343">
        <f t="shared" si="20"/>
        <v>22</v>
      </c>
      <c r="J40" s="341">
        <f t="shared" si="20"/>
        <v>16</v>
      </c>
      <c r="K40" s="343">
        <f t="shared" si="20"/>
        <v>124</v>
      </c>
      <c r="L40" s="341">
        <f t="shared" si="20"/>
        <v>15</v>
      </c>
      <c r="M40" s="343">
        <f t="shared" si="20"/>
        <v>1</v>
      </c>
      <c r="N40" s="341">
        <f t="shared" si="20"/>
        <v>5</v>
      </c>
      <c r="O40" s="343">
        <f t="shared" si="20"/>
        <v>23</v>
      </c>
      <c r="P40" s="344">
        <f>IF(C40=0,".000",IF(C40="","",E40/C40))</f>
        <v>0.28428927680798005</v>
      </c>
      <c r="Q40" s="345">
        <f>IF(C40=0,".000",IF(C40="","",(E40+J40+O40)/(C40+J40+O40)))</f>
        <v>0.34772727272727272</v>
      </c>
      <c r="R40" s="345">
        <f>IF(C40=0,".000",IF(C40="","",(I40*3+H40*2+G40*1+E40)/C40))</f>
        <v>0.54114713216957611</v>
      </c>
      <c r="S40" s="346">
        <f>Q40+R40</f>
        <v>0.88887440489684888</v>
      </c>
      <c r="T40" s="200">
        <f>C40+J40+O40</f>
        <v>440</v>
      </c>
      <c r="U40" s="347">
        <f>IF(L40=0,"0%",IF(M40=0,"100%",L40/(L40+M40)))</f>
        <v>0.9375</v>
      </c>
      <c r="V40" s="208">
        <f>IF(J40=0,0,J40/(C40+J40+O40))</f>
        <v>3.6363636363636362E-2</v>
      </c>
      <c r="W40" s="209">
        <f>IF(K40=0,0,K40/(C40+J40+O40))</f>
        <v>0.2818181818181818</v>
      </c>
    </row>
    <row r="41" spans="1:23" ht="12.75" customHeight="1" x14ac:dyDescent="0.2">
      <c r="A41" s="348" t="s">
        <v>166</v>
      </c>
      <c r="B41" s="359">
        <v>93</v>
      </c>
      <c r="C41" s="360">
        <v>276</v>
      </c>
      <c r="D41" s="361">
        <v>46</v>
      </c>
      <c r="E41" s="361">
        <v>69</v>
      </c>
      <c r="F41" s="362">
        <v>27</v>
      </c>
      <c r="G41" s="360">
        <v>15</v>
      </c>
      <c r="H41" s="361">
        <v>2</v>
      </c>
      <c r="I41" s="362">
        <v>15</v>
      </c>
      <c r="J41" s="360">
        <v>14</v>
      </c>
      <c r="K41" s="362">
        <v>91</v>
      </c>
      <c r="L41" s="360">
        <v>10</v>
      </c>
      <c r="M41" s="362">
        <v>0</v>
      </c>
      <c r="N41" s="215">
        <v>1</v>
      </c>
      <c r="O41" s="362">
        <v>18</v>
      </c>
      <c r="P41" s="216">
        <f>IF(C41=0,".000",IF(C41="","",E41/C41))</f>
        <v>0.25</v>
      </c>
      <c r="Q41" s="217">
        <f>IF(C41=0,".000",IF(C41="","",(E41+J41+O41)/(C41+J41+O41)))</f>
        <v>0.32792207792207795</v>
      </c>
      <c r="R41" s="218">
        <f>IF(C41=0,".000",IF(C41="","",(I41*3+H41*2+G41*1+E41)/C41))</f>
        <v>0.48188405797101447</v>
      </c>
      <c r="S41" s="349">
        <f>Q41+R41</f>
        <v>0.80980613589309236</v>
      </c>
      <c r="T41" s="212">
        <f>C41+J41+O41</f>
        <v>308</v>
      </c>
      <c r="U41" s="350" t="str">
        <f>IF(L41=0,"0%",IF(M41=0,"100%",L41/(L41+M41)))</f>
        <v>100%</v>
      </c>
      <c r="V41" s="220">
        <f>IF(J41=0,0,J41/(C41+J41+O41))</f>
        <v>4.5454545454545456E-2</v>
      </c>
      <c r="W41" s="221">
        <f>IF(K41=0,0,K41/(C41+J41+O41))</f>
        <v>0.29545454545454547</v>
      </c>
    </row>
    <row r="42" spans="1:23" ht="13.5" customHeight="1" thickBot="1" x14ac:dyDescent="0.25">
      <c r="A42" s="351" t="s">
        <v>74</v>
      </c>
      <c r="B42" s="236">
        <v>41</v>
      </c>
      <c r="C42" s="237">
        <v>125</v>
      </c>
      <c r="D42" s="238">
        <v>21</v>
      </c>
      <c r="E42" s="238">
        <v>45</v>
      </c>
      <c r="F42" s="239">
        <v>18</v>
      </c>
      <c r="G42" s="237">
        <v>16</v>
      </c>
      <c r="H42" s="238">
        <v>1</v>
      </c>
      <c r="I42" s="239">
        <v>7</v>
      </c>
      <c r="J42" s="237">
        <v>2</v>
      </c>
      <c r="K42" s="239">
        <v>33</v>
      </c>
      <c r="L42" s="237">
        <v>5</v>
      </c>
      <c r="M42" s="239">
        <v>1</v>
      </c>
      <c r="N42" s="237">
        <v>4</v>
      </c>
      <c r="O42" s="239">
        <v>5</v>
      </c>
      <c r="P42" s="241">
        <f>IF(C42=0,".000",IF(C42="","",E42/C42))</f>
        <v>0.36</v>
      </c>
      <c r="Q42" s="243">
        <f>IF(C42=0,".000",IF(C42="","",(E42+J42+O42)/(C42+J42+O42)))</f>
        <v>0.39393939393939392</v>
      </c>
      <c r="R42" s="243">
        <f>IF(C42=0,".000",IF(C42="","",(I42*3+H42*2+G42*1+E42)/C42))</f>
        <v>0.67200000000000004</v>
      </c>
      <c r="S42" s="356">
        <f>Q42+R42</f>
        <v>1.065939393939394</v>
      </c>
      <c r="T42" s="236">
        <f>C42+J42+O42</f>
        <v>132</v>
      </c>
      <c r="U42" s="357">
        <f>IF(L42=0,"0%",IF(M42=0,"100%",L42/(L42+M42)))</f>
        <v>0.83333333333333337</v>
      </c>
      <c r="V42" s="245">
        <f>IF(J42=0,0,J42/(C42+J42+O42))</f>
        <v>1.5151515151515152E-2</v>
      </c>
      <c r="W42" s="246">
        <f>IF(K42=0,0,K42/(C42+J42+O42))</f>
        <v>0.25</v>
      </c>
    </row>
    <row r="43" spans="1:23" ht="12.75" customHeight="1" x14ac:dyDescent="0.2">
      <c r="A43" s="339" t="s">
        <v>859</v>
      </c>
      <c r="B43" s="340">
        <f t="shared" ref="B43:O43" si="21">SUM(B44:B45)</f>
        <v>33</v>
      </c>
      <c r="C43" s="341">
        <f t="shared" si="21"/>
        <v>59</v>
      </c>
      <c r="D43" s="342">
        <f t="shared" si="21"/>
        <v>5</v>
      </c>
      <c r="E43" s="342">
        <f t="shared" si="21"/>
        <v>9</v>
      </c>
      <c r="F43" s="343">
        <f t="shared" si="21"/>
        <v>6</v>
      </c>
      <c r="G43" s="341">
        <f t="shared" si="21"/>
        <v>3</v>
      </c>
      <c r="H43" s="342">
        <f t="shared" si="21"/>
        <v>0</v>
      </c>
      <c r="I43" s="343">
        <f t="shared" si="21"/>
        <v>2</v>
      </c>
      <c r="J43" s="341">
        <f t="shared" si="21"/>
        <v>9</v>
      </c>
      <c r="K43" s="343">
        <f t="shared" si="21"/>
        <v>14</v>
      </c>
      <c r="L43" s="341">
        <f t="shared" si="21"/>
        <v>0</v>
      </c>
      <c r="M43" s="343">
        <f t="shared" si="21"/>
        <v>1</v>
      </c>
      <c r="N43" s="341">
        <f t="shared" si="21"/>
        <v>1</v>
      </c>
      <c r="O43" s="343">
        <f t="shared" si="21"/>
        <v>0</v>
      </c>
      <c r="P43" s="344">
        <f t="shared" si="1"/>
        <v>0.15254237288135594</v>
      </c>
      <c r="Q43" s="345">
        <f t="shared" si="2"/>
        <v>0.26470588235294118</v>
      </c>
      <c r="R43" s="345">
        <f t="shared" si="3"/>
        <v>0.30508474576271188</v>
      </c>
      <c r="S43" s="346">
        <f t="shared" si="4"/>
        <v>0.56979062811565306</v>
      </c>
      <c r="T43" s="200">
        <f t="shared" si="5"/>
        <v>68</v>
      </c>
      <c r="U43" s="347" t="str">
        <f t="shared" si="6"/>
        <v>0%</v>
      </c>
      <c r="V43" s="208">
        <f t="shared" si="7"/>
        <v>0.13235294117647059</v>
      </c>
      <c r="W43" s="209">
        <f t="shared" si="8"/>
        <v>0.20588235294117646</v>
      </c>
    </row>
    <row r="44" spans="1:23" ht="12.75" customHeight="1" x14ac:dyDescent="0.2">
      <c r="A44" s="348" t="s">
        <v>75</v>
      </c>
      <c r="B44" s="212">
        <v>16</v>
      </c>
      <c r="C44" s="211">
        <v>38</v>
      </c>
      <c r="D44" s="213">
        <v>4</v>
      </c>
      <c r="E44" s="213">
        <v>6</v>
      </c>
      <c r="F44" s="214">
        <v>3</v>
      </c>
      <c r="G44" s="211">
        <v>1</v>
      </c>
      <c r="H44" s="213">
        <v>0</v>
      </c>
      <c r="I44" s="214">
        <v>2</v>
      </c>
      <c r="J44" s="211">
        <v>7</v>
      </c>
      <c r="K44" s="214">
        <v>8</v>
      </c>
      <c r="L44" s="211">
        <v>0</v>
      </c>
      <c r="M44" s="214">
        <v>1</v>
      </c>
      <c r="N44" s="215">
        <v>0</v>
      </c>
      <c r="O44" s="214">
        <v>0</v>
      </c>
      <c r="P44" s="216">
        <f t="shared" si="1"/>
        <v>0.15789473684210525</v>
      </c>
      <c r="Q44" s="217">
        <f t="shared" si="2"/>
        <v>0.28888888888888886</v>
      </c>
      <c r="R44" s="218">
        <f t="shared" si="3"/>
        <v>0.34210526315789475</v>
      </c>
      <c r="S44" s="349">
        <f t="shared" si="4"/>
        <v>0.63099415204678366</v>
      </c>
      <c r="T44" s="212">
        <f t="shared" si="5"/>
        <v>45</v>
      </c>
      <c r="U44" s="350" t="str">
        <f t="shared" si="6"/>
        <v>0%</v>
      </c>
      <c r="V44" s="220">
        <f t="shared" si="7"/>
        <v>0.15555555555555556</v>
      </c>
      <c r="W44" s="221">
        <f t="shared" si="8"/>
        <v>0.17777777777777778</v>
      </c>
    </row>
    <row r="45" spans="1:23" ht="13.5" customHeight="1" thickBot="1" x14ac:dyDescent="0.25">
      <c r="A45" s="351" t="s">
        <v>146</v>
      </c>
      <c r="B45" s="352">
        <v>17</v>
      </c>
      <c r="C45" s="353">
        <v>21</v>
      </c>
      <c r="D45" s="354">
        <v>1</v>
      </c>
      <c r="E45" s="354">
        <v>3</v>
      </c>
      <c r="F45" s="355">
        <v>3</v>
      </c>
      <c r="G45" s="353">
        <v>2</v>
      </c>
      <c r="H45" s="354">
        <v>0</v>
      </c>
      <c r="I45" s="355">
        <v>0</v>
      </c>
      <c r="J45" s="353">
        <v>2</v>
      </c>
      <c r="K45" s="355">
        <v>6</v>
      </c>
      <c r="L45" s="353">
        <v>0</v>
      </c>
      <c r="M45" s="355">
        <v>0</v>
      </c>
      <c r="N45" s="237">
        <v>1</v>
      </c>
      <c r="O45" s="355">
        <v>0</v>
      </c>
      <c r="P45" s="241">
        <f t="shared" si="1"/>
        <v>0.14285714285714285</v>
      </c>
      <c r="Q45" s="243">
        <f t="shared" si="2"/>
        <v>0.21739130434782608</v>
      </c>
      <c r="R45" s="243">
        <f t="shared" si="3"/>
        <v>0.23809523809523808</v>
      </c>
      <c r="S45" s="356">
        <f t="shared" si="4"/>
        <v>0.45548654244306419</v>
      </c>
      <c r="T45" s="236">
        <f t="shared" si="5"/>
        <v>23</v>
      </c>
      <c r="U45" s="357" t="str">
        <f t="shared" si="6"/>
        <v>0%</v>
      </c>
      <c r="V45" s="245">
        <f t="shared" si="7"/>
        <v>8.6956521739130432E-2</v>
      </c>
      <c r="W45" s="246">
        <f t="shared" si="8"/>
        <v>0.2608695652173913</v>
      </c>
    </row>
    <row r="46" spans="1:23" ht="12.75" customHeight="1" x14ac:dyDescent="0.2">
      <c r="A46" s="339" t="s">
        <v>371</v>
      </c>
      <c r="B46" s="340">
        <f t="shared" ref="B46:O46" si="22">SUM(B47:B48)</f>
        <v>134</v>
      </c>
      <c r="C46" s="341">
        <f t="shared" si="22"/>
        <v>257</v>
      </c>
      <c r="D46" s="342">
        <f t="shared" si="22"/>
        <v>41</v>
      </c>
      <c r="E46" s="342">
        <f t="shared" si="22"/>
        <v>74</v>
      </c>
      <c r="F46" s="343">
        <f t="shared" si="22"/>
        <v>23</v>
      </c>
      <c r="G46" s="341">
        <f t="shared" si="22"/>
        <v>26</v>
      </c>
      <c r="H46" s="342">
        <f t="shared" si="22"/>
        <v>2</v>
      </c>
      <c r="I46" s="343">
        <f t="shared" si="22"/>
        <v>3</v>
      </c>
      <c r="J46" s="341">
        <f t="shared" si="22"/>
        <v>20</v>
      </c>
      <c r="K46" s="343">
        <f t="shared" si="22"/>
        <v>61</v>
      </c>
      <c r="L46" s="341">
        <f t="shared" si="22"/>
        <v>36</v>
      </c>
      <c r="M46" s="343">
        <f t="shared" si="22"/>
        <v>2</v>
      </c>
      <c r="N46" s="341">
        <f t="shared" si="22"/>
        <v>2</v>
      </c>
      <c r="O46" s="343">
        <f t="shared" si="22"/>
        <v>9</v>
      </c>
      <c r="P46" s="344">
        <f>IF(C46=0,".000",IF(C46="","",E46/C46))</f>
        <v>0.28793774319066145</v>
      </c>
      <c r="Q46" s="345">
        <f>IF(C46=0,".000",IF(C46="","",(E46+J46+O46)/(C46+J46+O46)))</f>
        <v>0.36013986013986016</v>
      </c>
      <c r="R46" s="345">
        <f>IF(C46=0,".000",IF(C46="","",(I46*3+H46*2+G46*1+E46)/C46))</f>
        <v>0.43968871595330739</v>
      </c>
      <c r="S46" s="346">
        <f>Q46+R46</f>
        <v>0.7998285760931676</v>
      </c>
      <c r="T46" s="200">
        <f>C46+J46+O46</f>
        <v>286</v>
      </c>
      <c r="U46" s="347">
        <f>IF(L46=0,"0%",IF(M46=0,"100%",L46/(L46+M46)))</f>
        <v>0.94736842105263153</v>
      </c>
      <c r="V46" s="208">
        <f>IF(J46=0,0,J46/(C46+J46+O46))</f>
        <v>6.9930069930069935E-2</v>
      </c>
      <c r="W46" s="209">
        <f>IF(K46=0,0,K46/(C46+J46+O46))</f>
        <v>0.21328671328671328</v>
      </c>
    </row>
    <row r="47" spans="1:23" ht="12.75" customHeight="1" x14ac:dyDescent="0.2">
      <c r="A47" s="348" t="s">
        <v>166</v>
      </c>
      <c r="B47" s="359">
        <v>88</v>
      </c>
      <c r="C47" s="360">
        <v>187</v>
      </c>
      <c r="D47" s="361">
        <v>28</v>
      </c>
      <c r="E47" s="361">
        <v>55</v>
      </c>
      <c r="F47" s="362">
        <v>8</v>
      </c>
      <c r="G47" s="360">
        <v>19</v>
      </c>
      <c r="H47" s="361">
        <v>0</v>
      </c>
      <c r="I47" s="362">
        <v>1</v>
      </c>
      <c r="J47" s="360">
        <v>13</v>
      </c>
      <c r="K47" s="362">
        <v>43</v>
      </c>
      <c r="L47" s="360">
        <v>27</v>
      </c>
      <c r="M47" s="362">
        <v>2</v>
      </c>
      <c r="N47" s="215">
        <v>0</v>
      </c>
      <c r="O47" s="362">
        <v>8</v>
      </c>
      <c r="P47" s="216">
        <f>IF(C47=0,".000",IF(C47="","",E47/C47))</f>
        <v>0.29411764705882354</v>
      </c>
      <c r="Q47" s="217">
        <f>IF(C47=0,".000",IF(C47="","",(E47+J47+O47)/(C47+J47+O47)))</f>
        <v>0.36538461538461536</v>
      </c>
      <c r="R47" s="218">
        <f>IF(C47=0,".000",IF(C47="","",(I47*3+H47*2+G47*1+E47)/C47))</f>
        <v>0.41176470588235292</v>
      </c>
      <c r="S47" s="349">
        <f>Q47+R47</f>
        <v>0.77714932126696823</v>
      </c>
      <c r="T47" s="212">
        <f>C47+J47+O47</f>
        <v>208</v>
      </c>
      <c r="U47" s="350">
        <f>IF(L47=0,"0%",IF(M47=0,"100%",L47/(L47+M47)))</f>
        <v>0.93103448275862066</v>
      </c>
      <c r="V47" s="220">
        <f>IF(J47=0,0,J47/(C47+J47+O47))</f>
        <v>6.25E-2</v>
      </c>
      <c r="W47" s="221">
        <f>IF(K47=0,0,K47/(C47+J47+O47))</f>
        <v>0.20673076923076922</v>
      </c>
    </row>
    <row r="48" spans="1:23" ht="13.5" customHeight="1" thickBot="1" x14ac:dyDescent="0.25">
      <c r="A48" s="351" t="s">
        <v>72</v>
      </c>
      <c r="B48" s="236">
        <v>46</v>
      </c>
      <c r="C48" s="237">
        <v>70</v>
      </c>
      <c r="D48" s="238">
        <v>13</v>
      </c>
      <c r="E48" s="238">
        <v>19</v>
      </c>
      <c r="F48" s="239">
        <v>15</v>
      </c>
      <c r="G48" s="237">
        <v>7</v>
      </c>
      <c r="H48" s="238">
        <v>2</v>
      </c>
      <c r="I48" s="239">
        <v>2</v>
      </c>
      <c r="J48" s="237">
        <v>7</v>
      </c>
      <c r="K48" s="239">
        <v>18</v>
      </c>
      <c r="L48" s="237">
        <v>9</v>
      </c>
      <c r="M48" s="239">
        <v>0</v>
      </c>
      <c r="N48" s="237">
        <v>2</v>
      </c>
      <c r="O48" s="239">
        <v>1</v>
      </c>
      <c r="P48" s="241">
        <f>IF(C48=0,".000",IF(C48="","",E48/C48))</f>
        <v>0.27142857142857141</v>
      </c>
      <c r="Q48" s="243">
        <f>IF(C48=0,".000",IF(C48="","",(E48+J48+O48)/(C48+J48+O48)))</f>
        <v>0.34615384615384615</v>
      </c>
      <c r="R48" s="243">
        <f>IF(C48=0,".000",IF(C48="","",(I48*3+H48*2+G48*1+E48)/C48))</f>
        <v>0.51428571428571423</v>
      </c>
      <c r="S48" s="356">
        <f>Q48+R48</f>
        <v>0.86043956043956038</v>
      </c>
      <c r="T48" s="236">
        <f>C48+J48+O48</f>
        <v>78</v>
      </c>
      <c r="U48" s="357" t="str">
        <f>IF(L48=0,"0%",IF(M48=0,"100%",L48/(L48+M48)))</f>
        <v>100%</v>
      </c>
      <c r="V48" s="245">
        <f>IF(J48=0,0,J48/(C48+J48+O48))</f>
        <v>8.9743589743589744E-2</v>
      </c>
      <c r="W48" s="246">
        <f>IF(K48=0,0,K48/(C48+J48+O48))</f>
        <v>0.23076923076923078</v>
      </c>
    </row>
    <row r="49" spans="1:23" ht="12.75" customHeight="1" x14ac:dyDescent="0.2">
      <c r="A49" s="339" t="s">
        <v>942</v>
      </c>
      <c r="B49" s="340">
        <f t="shared" ref="B49:O49" si="23">SUM(B50:B51)</f>
        <v>156</v>
      </c>
      <c r="C49" s="341">
        <f t="shared" si="23"/>
        <v>497</v>
      </c>
      <c r="D49" s="342">
        <f t="shared" si="23"/>
        <v>52</v>
      </c>
      <c r="E49" s="342">
        <f t="shared" si="23"/>
        <v>109</v>
      </c>
      <c r="F49" s="343">
        <f t="shared" si="23"/>
        <v>66</v>
      </c>
      <c r="G49" s="341">
        <f t="shared" si="23"/>
        <v>22</v>
      </c>
      <c r="H49" s="342">
        <f t="shared" si="23"/>
        <v>2</v>
      </c>
      <c r="I49" s="343">
        <f t="shared" si="23"/>
        <v>24</v>
      </c>
      <c r="J49" s="341">
        <f t="shared" si="23"/>
        <v>61</v>
      </c>
      <c r="K49" s="343">
        <f t="shared" si="23"/>
        <v>122</v>
      </c>
      <c r="L49" s="341">
        <f t="shared" si="23"/>
        <v>4</v>
      </c>
      <c r="M49" s="343">
        <f t="shared" si="23"/>
        <v>0</v>
      </c>
      <c r="N49" s="341">
        <f t="shared" si="23"/>
        <v>7</v>
      </c>
      <c r="O49" s="343">
        <f t="shared" si="23"/>
        <v>1</v>
      </c>
      <c r="P49" s="344">
        <f t="shared" si="1"/>
        <v>0.21931589537223339</v>
      </c>
      <c r="Q49" s="345">
        <f t="shared" si="2"/>
        <v>0.30590339892665475</v>
      </c>
      <c r="R49" s="345">
        <f t="shared" si="3"/>
        <v>0.4164989939637827</v>
      </c>
      <c r="S49" s="346">
        <f t="shared" si="4"/>
        <v>0.72240239289043751</v>
      </c>
      <c r="T49" s="200">
        <f t="shared" si="5"/>
        <v>559</v>
      </c>
      <c r="U49" s="347" t="str">
        <f t="shared" si="6"/>
        <v>100%</v>
      </c>
      <c r="V49" s="208">
        <f t="shared" si="7"/>
        <v>0.10912343470483005</v>
      </c>
      <c r="W49" s="209">
        <f t="shared" si="8"/>
        <v>0.21824686940966009</v>
      </c>
    </row>
    <row r="50" spans="1:23" ht="12.75" customHeight="1" x14ac:dyDescent="0.2">
      <c r="A50" s="358" t="s">
        <v>75</v>
      </c>
      <c r="B50" s="359">
        <v>26</v>
      </c>
      <c r="C50" s="360">
        <v>93</v>
      </c>
      <c r="D50" s="361">
        <v>8</v>
      </c>
      <c r="E50" s="361">
        <v>15</v>
      </c>
      <c r="F50" s="362">
        <v>9</v>
      </c>
      <c r="G50" s="360">
        <v>4</v>
      </c>
      <c r="H50" s="361">
        <v>0</v>
      </c>
      <c r="I50" s="362">
        <v>5</v>
      </c>
      <c r="J50" s="360">
        <v>13</v>
      </c>
      <c r="K50" s="362">
        <v>25</v>
      </c>
      <c r="L50" s="360">
        <v>0</v>
      </c>
      <c r="M50" s="362">
        <v>0</v>
      </c>
      <c r="N50" s="215">
        <v>1</v>
      </c>
      <c r="O50" s="362">
        <v>0</v>
      </c>
      <c r="P50" s="216">
        <f>IF(C50=0,".000",IF(C50="","",E50/C50))</f>
        <v>0.16129032258064516</v>
      </c>
      <c r="Q50" s="217">
        <f>IF(C50=0,".000",IF(C50="","",(E50+J50+O50)/(C50+J50+O50)))</f>
        <v>0.26415094339622641</v>
      </c>
      <c r="R50" s="218">
        <f>IF(C50=0,".000",IF(C50="","",(I50*3+H50*2+G50*1+E50)/C50))</f>
        <v>0.36559139784946237</v>
      </c>
      <c r="S50" s="349">
        <f>Q50+R50</f>
        <v>0.62974234124568884</v>
      </c>
      <c r="T50" s="212">
        <f>C50+J50+O50</f>
        <v>106</v>
      </c>
      <c r="U50" s="350" t="str">
        <f>IF(L50=0,"0%",IF(M50=0,"100%",L50/(L50+M50)))</f>
        <v>0%</v>
      </c>
      <c r="V50" s="220">
        <f>IF(J50=0,0,J50/(C50+J50+O50))</f>
        <v>0.12264150943396226</v>
      </c>
      <c r="W50" s="221">
        <f>IF(K50=0,0,K50/(C50+J50+O50))</f>
        <v>0.23584905660377359</v>
      </c>
    </row>
    <row r="51" spans="1:23" ht="13.5" customHeight="1" thickBot="1" x14ac:dyDescent="0.25">
      <c r="A51" s="363" t="s">
        <v>146</v>
      </c>
      <c r="B51" s="236">
        <v>130</v>
      </c>
      <c r="C51" s="237">
        <v>404</v>
      </c>
      <c r="D51" s="238">
        <v>44</v>
      </c>
      <c r="E51" s="238">
        <v>94</v>
      </c>
      <c r="F51" s="239">
        <v>57</v>
      </c>
      <c r="G51" s="237">
        <v>18</v>
      </c>
      <c r="H51" s="238">
        <v>2</v>
      </c>
      <c r="I51" s="239">
        <v>19</v>
      </c>
      <c r="J51" s="237">
        <v>48</v>
      </c>
      <c r="K51" s="239">
        <v>97</v>
      </c>
      <c r="L51" s="237">
        <v>4</v>
      </c>
      <c r="M51" s="239">
        <v>0</v>
      </c>
      <c r="N51" s="237">
        <v>6</v>
      </c>
      <c r="O51" s="239">
        <v>1</v>
      </c>
      <c r="P51" s="241">
        <f>IF(C51=0,".000",IF(C51="","",E51/C51))</f>
        <v>0.23267326732673269</v>
      </c>
      <c r="Q51" s="243">
        <f>IF(C51=0,".000",IF(C51="","",(E51+J51+O51)/(C51+J51+O51)))</f>
        <v>0.31567328918322296</v>
      </c>
      <c r="R51" s="243">
        <f>IF(C51=0,".000",IF(C51="","",(I51*3+H51*2+G51*1+E51)/C51))</f>
        <v>0.42821782178217821</v>
      </c>
      <c r="S51" s="356">
        <f>Q51+R51</f>
        <v>0.74389111096540117</v>
      </c>
      <c r="T51" s="236">
        <f>C51+J51+O51</f>
        <v>453</v>
      </c>
      <c r="U51" s="357" t="str">
        <f>IF(L51=0,"0%",IF(M51=0,"100%",L51/(L51+M51)))</f>
        <v>100%</v>
      </c>
      <c r="V51" s="245">
        <f>IF(J51=0,0,J51/(C51+J51+O51))</f>
        <v>0.10596026490066225</v>
      </c>
      <c r="W51" s="246">
        <f>IF(K51=0,0,K51/(C51+J51+O51))</f>
        <v>0.21412803532008831</v>
      </c>
    </row>
    <row r="52" spans="1:23" ht="12.75" customHeight="1" x14ac:dyDescent="0.2">
      <c r="A52" s="339" t="s">
        <v>792</v>
      </c>
      <c r="B52" s="340">
        <f t="shared" ref="B52:O52" si="24">SUM(B53:B54)</f>
        <v>158</v>
      </c>
      <c r="C52" s="341">
        <f t="shared" si="24"/>
        <v>583</v>
      </c>
      <c r="D52" s="342">
        <f t="shared" si="24"/>
        <v>79</v>
      </c>
      <c r="E52" s="342">
        <f t="shared" si="24"/>
        <v>124</v>
      </c>
      <c r="F52" s="343">
        <f t="shared" si="24"/>
        <v>95</v>
      </c>
      <c r="G52" s="341">
        <f t="shared" si="24"/>
        <v>34</v>
      </c>
      <c r="H52" s="342">
        <f t="shared" si="24"/>
        <v>0</v>
      </c>
      <c r="I52" s="343">
        <f t="shared" si="24"/>
        <v>40</v>
      </c>
      <c r="J52" s="341">
        <f t="shared" si="24"/>
        <v>50</v>
      </c>
      <c r="K52" s="343">
        <f t="shared" si="24"/>
        <v>149</v>
      </c>
      <c r="L52" s="341">
        <f t="shared" si="24"/>
        <v>1</v>
      </c>
      <c r="M52" s="343">
        <f t="shared" si="24"/>
        <v>0</v>
      </c>
      <c r="N52" s="341">
        <f t="shared" si="24"/>
        <v>10</v>
      </c>
      <c r="O52" s="343">
        <f t="shared" si="24"/>
        <v>4</v>
      </c>
      <c r="P52" s="344">
        <f t="shared" si="1"/>
        <v>0.21269296740994853</v>
      </c>
      <c r="Q52" s="345">
        <f t="shared" si="2"/>
        <v>0.27943485086342229</v>
      </c>
      <c r="R52" s="345">
        <f t="shared" si="3"/>
        <v>0.47684391080617494</v>
      </c>
      <c r="S52" s="346">
        <f t="shared" si="4"/>
        <v>0.75627876166959718</v>
      </c>
      <c r="T52" s="200">
        <f t="shared" si="5"/>
        <v>637</v>
      </c>
      <c r="U52" s="347" t="str">
        <f t="shared" si="6"/>
        <v>100%</v>
      </c>
      <c r="V52" s="208">
        <f t="shared" si="7"/>
        <v>7.8492935635792779E-2</v>
      </c>
      <c r="W52" s="209">
        <f t="shared" si="8"/>
        <v>0.23390894819466249</v>
      </c>
    </row>
    <row r="53" spans="1:23" ht="12.75" customHeight="1" x14ac:dyDescent="0.2">
      <c r="A53" s="348" t="s">
        <v>75</v>
      </c>
      <c r="B53" s="212">
        <v>53</v>
      </c>
      <c r="C53" s="211">
        <v>197</v>
      </c>
      <c r="D53" s="213">
        <v>35</v>
      </c>
      <c r="E53" s="213">
        <v>44</v>
      </c>
      <c r="F53" s="214">
        <v>34</v>
      </c>
      <c r="G53" s="211">
        <v>12</v>
      </c>
      <c r="H53" s="213">
        <v>0</v>
      </c>
      <c r="I53" s="214">
        <v>14</v>
      </c>
      <c r="J53" s="211">
        <v>21</v>
      </c>
      <c r="K53" s="214">
        <v>56</v>
      </c>
      <c r="L53" s="211">
        <v>1</v>
      </c>
      <c r="M53" s="214">
        <v>0</v>
      </c>
      <c r="N53" s="215">
        <v>4</v>
      </c>
      <c r="O53" s="214">
        <v>0</v>
      </c>
      <c r="P53" s="216">
        <f t="shared" si="1"/>
        <v>0.2233502538071066</v>
      </c>
      <c r="Q53" s="217">
        <f t="shared" si="2"/>
        <v>0.29816513761467889</v>
      </c>
      <c r="R53" s="218">
        <f t="shared" si="3"/>
        <v>0.49746192893401014</v>
      </c>
      <c r="S53" s="349">
        <f t="shared" si="4"/>
        <v>0.79562706654868909</v>
      </c>
      <c r="T53" s="212">
        <f t="shared" si="5"/>
        <v>218</v>
      </c>
      <c r="U53" s="350" t="str">
        <f t="shared" si="6"/>
        <v>100%</v>
      </c>
      <c r="V53" s="220">
        <f t="shared" si="7"/>
        <v>9.6330275229357804E-2</v>
      </c>
      <c r="W53" s="221">
        <f t="shared" si="8"/>
        <v>0.25688073394495414</v>
      </c>
    </row>
    <row r="54" spans="1:23" ht="13.5" customHeight="1" thickBot="1" x14ac:dyDescent="0.25">
      <c r="A54" s="351" t="s">
        <v>76</v>
      </c>
      <c r="B54" s="352">
        <v>105</v>
      </c>
      <c r="C54" s="353">
        <v>386</v>
      </c>
      <c r="D54" s="354">
        <v>44</v>
      </c>
      <c r="E54" s="354">
        <v>80</v>
      </c>
      <c r="F54" s="355">
        <v>61</v>
      </c>
      <c r="G54" s="353">
        <v>22</v>
      </c>
      <c r="H54" s="354">
        <v>0</v>
      </c>
      <c r="I54" s="355">
        <v>26</v>
      </c>
      <c r="J54" s="353">
        <v>29</v>
      </c>
      <c r="K54" s="355">
        <v>93</v>
      </c>
      <c r="L54" s="353">
        <v>0</v>
      </c>
      <c r="M54" s="355">
        <v>0</v>
      </c>
      <c r="N54" s="237">
        <v>6</v>
      </c>
      <c r="O54" s="355">
        <v>4</v>
      </c>
      <c r="P54" s="241">
        <f t="shared" si="1"/>
        <v>0.20725388601036268</v>
      </c>
      <c r="Q54" s="243">
        <f t="shared" si="2"/>
        <v>0.26968973747016706</v>
      </c>
      <c r="R54" s="243">
        <f t="shared" si="3"/>
        <v>0.46632124352331605</v>
      </c>
      <c r="S54" s="356">
        <f t="shared" si="4"/>
        <v>0.73601098099348317</v>
      </c>
      <c r="T54" s="236">
        <f t="shared" si="5"/>
        <v>419</v>
      </c>
      <c r="U54" s="357" t="str">
        <f t="shared" si="6"/>
        <v>0%</v>
      </c>
      <c r="V54" s="245">
        <f t="shared" si="7"/>
        <v>6.9212410501193311E-2</v>
      </c>
      <c r="W54" s="246">
        <f t="shared" si="8"/>
        <v>0.22195704057279236</v>
      </c>
    </row>
    <row r="55" spans="1:23" ht="12.75" hidden="1" customHeight="1" x14ac:dyDescent="0.2">
      <c r="A55" s="339" t="s">
        <v>858</v>
      </c>
      <c r="B55" s="340">
        <f t="shared" ref="B55:O55" si="25">SUM(B56:B57)</f>
        <v>46</v>
      </c>
      <c r="C55" s="341">
        <f t="shared" si="25"/>
        <v>141</v>
      </c>
      <c r="D55" s="342">
        <f t="shared" si="25"/>
        <v>16</v>
      </c>
      <c r="E55" s="342">
        <f t="shared" si="25"/>
        <v>27</v>
      </c>
      <c r="F55" s="343">
        <f t="shared" si="25"/>
        <v>12</v>
      </c>
      <c r="G55" s="341">
        <f t="shared" si="25"/>
        <v>9</v>
      </c>
      <c r="H55" s="342">
        <f t="shared" si="25"/>
        <v>0</v>
      </c>
      <c r="I55" s="343">
        <f t="shared" si="25"/>
        <v>2</v>
      </c>
      <c r="J55" s="341">
        <f t="shared" si="25"/>
        <v>10</v>
      </c>
      <c r="K55" s="343">
        <f t="shared" si="25"/>
        <v>40</v>
      </c>
      <c r="L55" s="341">
        <f t="shared" si="25"/>
        <v>1</v>
      </c>
      <c r="M55" s="343">
        <f t="shared" si="25"/>
        <v>1</v>
      </c>
      <c r="N55" s="341">
        <f t="shared" si="25"/>
        <v>2</v>
      </c>
      <c r="O55" s="343">
        <f t="shared" si="25"/>
        <v>0</v>
      </c>
      <c r="P55" s="344">
        <f t="shared" si="1"/>
        <v>0.19148936170212766</v>
      </c>
      <c r="Q55" s="345">
        <f t="shared" si="2"/>
        <v>0.24503311258278146</v>
      </c>
      <c r="R55" s="345">
        <f t="shared" si="3"/>
        <v>0.2978723404255319</v>
      </c>
      <c r="S55" s="346">
        <f t="shared" si="4"/>
        <v>0.54290545300831339</v>
      </c>
      <c r="T55" s="200">
        <f t="shared" si="5"/>
        <v>151</v>
      </c>
      <c r="U55" s="347">
        <f t="shared" si="6"/>
        <v>0.5</v>
      </c>
      <c r="V55" s="208">
        <f t="shared" si="7"/>
        <v>6.6225165562913912E-2</v>
      </c>
      <c r="W55" s="209">
        <f t="shared" si="8"/>
        <v>0.26490066225165565</v>
      </c>
    </row>
    <row r="56" spans="1:23" ht="12.75" hidden="1" customHeight="1" x14ac:dyDescent="0.2">
      <c r="A56" s="358" t="s">
        <v>75</v>
      </c>
      <c r="B56" s="359">
        <v>46</v>
      </c>
      <c r="C56" s="360">
        <v>141</v>
      </c>
      <c r="D56" s="361">
        <v>16</v>
      </c>
      <c r="E56" s="361">
        <v>27</v>
      </c>
      <c r="F56" s="362">
        <v>12</v>
      </c>
      <c r="G56" s="360">
        <v>9</v>
      </c>
      <c r="H56" s="361">
        <v>0</v>
      </c>
      <c r="I56" s="362">
        <v>2</v>
      </c>
      <c r="J56" s="360">
        <v>10</v>
      </c>
      <c r="K56" s="362">
        <v>40</v>
      </c>
      <c r="L56" s="360">
        <v>1</v>
      </c>
      <c r="M56" s="362">
        <v>1</v>
      </c>
      <c r="N56" s="215">
        <v>2</v>
      </c>
      <c r="O56" s="362">
        <v>0</v>
      </c>
      <c r="P56" s="216">
        <f t="shared" si="1"/>
        <v>0.19148936170212766</v>
      </c>
      <c r="Q56" s="217">
        <f t="shared" si="2"/>
        <v>0.24503311258278146</v>
      </c>
      <c r="R56" s="218">
        <f t="shared" si="3"/>
        <v>0.2978723404255319</v>
      </c>
      <c r="S56" s="349">
        <f t="shared" si="4"/>
        <v>0.54290545300831339</v>
      </c>
      <c r="T56" s="212">
        <f t="shared" si="5"/>
        <v>151</v>
      </c>
      <c r="U56" s="350">
        <f t="shared" si="6"/>
        <v>0.5</v>
      </c>
      <c r="V56" s="220">
        <f t="shared" si="7"/>
        <v>6.6225165562913912E-2</v>
      </c>
      <c r="W56" s="221">
        <f t="shared" si="8"/>
        <v>0.26490066225165565</v>
      </c>
    </row>
    <row r="57" spans="1:23" ht="13.5" hidden="1" customHeight="1" thickBot="1" x14ac:dyDescent="0.25">
      <c r="A57" s="363"/>
      <c r="B57" s="236"/>
      <c r="C57" s="237"/>
      <c r="D57" s="238"/>
      <c r="E57" s="238"/>
      <c r="F57" s="239"/>
      <c r="G57" s="237"/>
      <c r="H57" s="238"/>
      <c r="I57" s="239"/>
      <c r="J57" s="237"/>
      <c r="K57" s="239"/>
      <c r="L57" s="237"/>
      <c r="M57" s="239"/>
      <c r="N57" s="237"/>
      <c r="O57" s="239"/>
      <c r="P57" s="241" t="str">
        <f t="shared" si="1"/>
        <v>.000</v>
      </c>
      <c r="Q57" s="243" t="str">
        <f t="shared" si="2"/>
        <v>.000</v>
      </c>
      <c r="R57" s="243" t="str">
        <f t="shared" si="3"/>
        <v>.000</v>
      </c>
      <c r="S57" s="356">
        <f t="shared" si="4"/>
        <v>0</v>
      </c>
      <c r="T57" s="236">
        <f t="shared" si="5"/>
        <v>0</v>
      </c>
      <c r="U57" s="357" t="str">
        <f t="shared" si="6"/>
        <v>0%</v>
      </c>
      <c r="V57" s="245">
        <f t="shared" si="7"/>
        <v>0</v>
      </c>
      <c r="W57" s="246">
        <f t="shared" si="8"/>
        <v>0</v>
      </c>
    </row>
    <row r="58" spans="1:23" ht="12.75" customHeight="1" x14ac:dyDescent="0.2">
      <c r="A58" s="339" t="s">
        <v>858</v>
      </c>
      <c r="B58" s="340">
        <f t="shared" ref="B58:O58" si="26">SUM(B59:B60)</f>
        <v>67</v>
      </c>
      <c r="C58" s="341">
        <f t="shared" si="26"/>
        <v>224</v>
      </c>
      <c r="D58" s="342">
        <f t="shared" si="26"/>
        <v>23</v>
      </c>
      <c r="E58" s="342">
        <f t="shared" si="26"/>
        <v>41</v>
      </c>
      <c r="F58" s="343">
        <f t="shared" si="26"/>
        <v>20</v>
      </c>
      <c r="G58" s="341">
        <f t="shared" si="26"/>
        <v>13</v>
      </c>
      <c r="H58" s="342">
        <f t="shared" si="26"/>
        <v>0</v>
      </c>
      <c r="I58" s="343">
        <f t="shared" si="26"/>
        <v>5</v>
      </c>
      <c r="J58" s="341">
        <f t="shared" si="26"/>
        <v>15</v>
      </c>
      <c r="K58" s="343">
        <f t="shared" si="26"/>
        <v>63</v>
      </c>
      <c r="L58" s="341">
        <f t="shared" si="26"/>
        <v>1</v>
      </c>
      <c r="M58" s="343">
        <f t="shared" si="26"/>
        <v>1</v>
      </c>
      <c r="N58" s="341">
        <f t="shared" si="26"/>
        <v>7</v>
      </c>
      <c r="O58" s="343">
        <f t="shared" si="26"/>
        <v>1</v>
      </c>
      <c r="P58" s="344">
        <f>IF(C58=0,".000",IF(C58="","",E58/C58))</f>
        <v>0.18303571428571427</v>
      </c>
      <c r="Q58" s="345">
        <f>IF(C58=0,".000",IF(C58="","",(E58+J58+O58)/(C58+J58+O58)))</f>
        <v>0.23749999999999999</v>
      </c>
      <c r="R58" s="345">
        <f>IF(C58=0,".000",IF(C58="","",(I58*3+H58*2+G58*1+E58)/C58))</f>
        <v>0.3080357142857143</v>
      </c>
      <c r="S58" s="346">
        <f>Q58+R58</f>
        <v>0.54553571428571423</v>
      </c>
      <c r="T58" s="200">
        <f>C58+J58+O58</f>
        <v>240</v>
      </c>
      <c r="U58" s="347">
        <f>IF(L58=0,"0%",IF(M58=0,"100%",L58/(L58+M58)))</f>
        <v>0.5</v>
      </c>
      <c r="V58" s="208">
        <f>IF(J58=0,0,J58/(C58+J58+O58))</f>
        <v>6.25E-2</v>
      </c>
      <c r="W58" s="209">
        <f>IF(K58=0,0,K58/(C58+J58+O58))</f>
        <v>0.26250000000000001</v>
      </c>
    </row>
    <row r="59" spans="1:23" ht="12.75" customHeight="1" x14ac:dyDescent="0.2">
      <c r="A59" s="348" t="s">
        <v>75</v>
      </c>
      <c r="B59" s="359">
        <v>46</v>
      </c>
      <c r="C59" s="360">
        <v>141</v>
      </c>
      <c r="D59" s="361">
        <v>16</v>
      </c>
      <c r="E59" s="361">
        <v>27</v>
      </c>
      <c r="F59" s="362">
        <v>12</v>
      </c>
      <c r="G59" s="360">
        <v>9</v>
      </c>
      <c r="H59" s="361">
        <v>0</v>
      </c>
      <c r="I59" s="362">
        <v>2</v>
      </c>
      <c r="J59" s="360">
        <v>10</v>
      </c>
      <c r="K59" s="362">
        <v>40</v>
      </c>
      <c r="L59" s="360">
        <v>1</v>
      </c>
      <c r="M59" s="362">
        <v>1</v>
      </c>
      <c r="N59" s="215">
        <v>2</v>
      </c>
      <c r="O59" s="362">
        <v>0</v>
      </c>
      <c r="P59" s="216">
        <f>IF(C59=0,".000",IF(C59="","",E59/C59))</f>
        <v>0.19148936170212766</v>
      </c>
      <c r="Q59" s="217">
        <f>IF(C59=0,".000",IF(C59="","",(E59+J59+O59)/(C59+J59+O59)))</f>
        <v>0.24503311258278146</v>
      </c>
      <c r="R59" s="218">
        <f>IF(C59=0,".000",IF(C59="","",(I59*3+H59*2+G59*1+E59)/C59))</f>
        <v>0.2978723404255319</v>
      </c>
      <c r="S59" s="349">
        <f>Q59+R59</f>
        <v>0.54290545300831339</v>
      </c>
      <c r="T59" s="212">
        <f>C59+J59+O59</f>
        <v>151</v>
      </c>
      <c r="U59" s="350">
        <f>IF(L59=0,"0%",IF(M59=0,"100%",L59/(L59+M59)))</f>
        <v>0.5</v>
      </c>
      <c r="V59" s="220">
        <f>IF(J59=0,0,J59/(C59+J59+O59))</f>
        <v>6.6225165562913912E-2</v>
      </c>
      <c r="W59" s="221">
        <f>IF(K59=0,0,K59/(C59+J59+O59))</f>
        <v>0.26490066225165565</v>
      </c>
    </row>
    <row r="60" spans="1:23" ht="13.5" customHeight="1" thickBot="1" x14ac:dyDescent="0.25">
      <c r="A60" s="351" t="s">
        <v>146</v>
      </c>
      <c r="B60" s="236">
        <v>21</v>
      </c>
      <c r="C60" s="237">
        <v>83</v>
      </c>
      <c r="D60" s="238">
        <v>7</v>
      </c>
      <c r="E60" s="238">
        <v>14</v>
      </c>
      <c r="F60" s="239">
        <v>8</v>
      </c>
      <c r="G60" s="237">
        <v>4</v>
      </c>
      <c r="H60" s="238">
        <v>0</v>
      </c>
      <c r="I60" s="239">
        <v>3</v>
      </c>
      <c r="J60" s="237">
        <v>5</v>
      </c>
      <c r="K60" s="239">
        <v>23</v>
      </c>
      <c r="L60" s="237">
        <v>0</v>
      </c>
      <c r="M60" s="239">
        <v>0</v>
      </c>
      <c r="N60" s="237">
        <v>5</v>
      </c>
      <c r="O60" s="239">
        <v>1</v>
      </c>
      <c r="P60" s="241">
        <f>IF(C60=0,".000",IF(C60="","",E60/C60))</f>
        <v>0.16867469879518071</v>
      </c>
      <c r="Q60" s="243">
        <f>IF(C60=0,".000",IF(C60="","",(E60+J60+O60)/(C60+J60+O60)))</f>
        <v>0.2247191011235955</v>
      </c>
      <c r="R60" s="243">
        <f>IF(C60=0,".000",IF(C60="","",(I60*3+H60*2+G60*1+E60)/C60))</f>
        <v>0.3253012048192771</v>
      </c>
      <c r="S60" s="356">
        <f>Q60+R60</f>
        <v>0.55002030594287254</v>
      </c>
      <c r="T60" s="236">
        <f>C60+J60+O60</f>
        <v>89</v>
      </c>
      <c r="U60" s="357" t="str">
        <f>IF(L60=0,"0%",IF(M60=0,"100%",L60/(L60+M60)))</f>
        <v>0%</v>
      </c>
      <c r="V60" s="245">
        <f>IF(J60=0,0,J60/(C60+J60+O60))</f>
        <v>5.6179775280898875E-2</v>
      </c>
      <c r="W60" s="246">
        <f>IF(K60=0,0,K60/(C60+J60+O60))</f>
        <v>0.25842696629213485</v>
      </c>
    </row>
    <row r="61" spans="1:23" ht="12.75" customHeight="1" x14ac:dyDescent="0.2">
      <c r="A61" s="339" t="s">
        <v>947</v>
      </c>
      <c r="B61" s="340">
        <f t="shared" ref="B61:O61" si="27">SUM(B62:B63)</f>
        <v>93</v>
      </c>
      <c r="C61" s="341">
        <f t="shared" si="27"/>
        <v>351</v>
      </c>
      <c r="D61" s="342">
        <f t="shared" si="27"/>
        <v>50</v>
      </c>
      <c r="E61" s="342">
        <f t="shared" si="27"/>
        <v>91</v>
      </c>
      <c r="F61" s="343">
        <f t="shared" si="27"/>
        <v>32</v>
      </c>
      <c r="G61" s="341">
        <f t="shared" si="27"/>
        <v>21</v>
      </c>
      <c r="H61" s="342">
        <f t="shared" si="27"/>
        <v>4</v>
      </c>
      <c r="I61" s="343">
        <f t="shared" si="27"/>
        <v>9</v>
      </c>
      <c r="J61" s="341">
        <f t="shared" si="27"/>
        <v>23</v>
      </c>
      <c r="K61" s="343">
        <f t="shared" si="27"/>
        <v>89</v>
      </c>
      <c r="L61" s="341">
        <f t="shared" si="27"/>
        <v>21</v>
      </c>
      <c r="M61" s="343">
        <f t="shared" si="27"/>
        <v>6</v>
      </c>
      <c r="N61" s="341">
        <f t="shared" si="27"/>
        <v>4</v>
      </c>
      <c r="O61" s="343">
        <f t="shared" si="27"/>
        <v>1</v>
      </c>
      <c r="P61" s="344">
        <f t="shared" si="1"/>
        <v>0.25925925925925924</v>
      </c>
      <c r="Q61" s="345">
        <f t="shared" si="2"/>
        <v>0.30666666666666664</v>
      </c>
      <c r="R61" s="345">
        <f t="shared" si="3"/>
        <v>0.41880341880341881</v>
      </c>
      <c r="S61" s="346">
        <f t="shared" si="4"/>
        <v>0.72547008547008551</v>
      </c>
      <c r="T61" s="200">
        <f t="shared" si="5"/>
        <v>375</v>
      </c>
      <c r="U61" s="347">
        <f t="shared" si="6"/>
        <v>0.77777777777777779</v>
      </c>
      <c r="V61" s="208">
        <f t="shared" si="7"/>
        <v>6.133333333333333E-2</v>
      </c>
      <c r="W61" s="209">
        <f t="shared" si="8"/>
        <v>0.23733333333333334</v>
      </c>
    </row>
    <row r="62" spans="1:23" ht="12.75" customHeight="1" x14ac:dyDescent="0.2">
      <c r="A62" s="348" t="s">
        <v>146</v>
      </c>
      <c r="B62" s="212">
        <v>12</v>
      </c>
      <c r="C62" s="211">
        <v>6</v>
      </c>
      <c r="D62" s="213">
        <v>1</v>
      </c>
      <c r="E62" s="213">
        <v>1</v>
      </c>
      <c r="F62" s="214">
        <v>2</v>
      </c>
      <c r="G62" s="211">
        <v>0</v>
      </c>
      <c r="H62" s="213">
        <v>1</v>
      </c>
      <c r="I62" s="214">
        <v>0</v>
      </c>
      <c r="J62" s="211">
        <v>0</v>
      </c>
      <c r="K62" s="214">
        <v>3</v>
      </c>
      <c r="L62" s="211">
        <v>0</v>
      </c>
      <c r="M62" s="214">
        <v>0</v>
      </c>
      <c r="N62" s="215">
        <v>0</v>
      </c>
      <c r="O62" s="214">
        <v>0</v>
      </c>
      <c r="P62" s="216">
        <f t="shared" si="1"/>
        <v>0.16666666666666666</v>
      </c>
      <c r="Q62" s="217">
        <f t="shared" si="2"/>
        <v>0.16666666666666666</v>
      </c>
      <c r="R62" s="218">
        <f t="shared" si="3"/>
        <v>0.5</v>
      </c>
      <c r="S62" s="349">
        <f t="shared" si="4"/>
        <v>0.66666666666666663</v>
      </c>
      <c r="T62" s="212">
        <f t="shared" si="5"/>
        <v>6</v>
      </c>
      <c r="U62" s="350" t="str">
        <f t="shared" si="6"/>
        <v>0%</v>
      </c>
      <c r="V62" s="220">
        <f t="shared" si="7"/>
        <v>0</v>
      </c>
      <c r="W62" s="221">
        <f t="shared" si="8"/>
        <v>0.5</v>
      </c>
    </row>
    <row r="63" spans="1:23" ht="13.5" customHeight="1" thickBot="1" x14ac:dyDescent="0.25">
      <c r="A63" s="351" t="s">
        <v>70</v>
      </c>
      <c r="B63" s="352">
        <v>81</v>
      </c>
      <c r="C63" s="353">
        <v>345</v>
      </c>
      <c r="D63" s="354">
        <v>49</v>
      </c>
      <c r="E63" s="354">
        <v>90</v>
      </c>
      <c r="F63" s="355">
        <v>30</v>
      </c>
      <c r="G63" s="353">
        <v>21</v>
      </c>
      <c r="H63" s="354">
        <v>3</v>
      </c>
      <c r="I63" s="355">
        <v>9</v>
      </c>
      <c r="J63" s="353">
        <v>23</v>
      </c>
      <c r="K63" s="355">
        <v>86</v>
      </c>
      <c r="L63" s="353">
        <v>21</v>
      </c>
      <c r="M63" s="355">
        <v>6</v>
      </c>
      <c r="N63" s="237">
        <v>4</v>
      </c>
      <c r="O63" s="355">
        <v>1</v>
      </c>
      <c r="P63" s="241">
        <f t="shared" si="1"/>
        <v>0.2608695652173913</v>
      </c>
      <c r="Q63" s="243">
        <f t="shared" si="2"/>
        <v>0.30894308943089432</v>
      </c>
      <c r="R63" s="243">
        <f t="shared" si="3"/>
        <v>0.41739130434782606</v>
      </c>
      <c r="S63" s="356">
        <f t="shared" si="4"/>
        <v>0.72633439377872033</v>
      </c>
      <c r="T63" s="236">
        <f t="shared" si="5"/>
        <v>369</v>
      </c>
      <c r="U63" s="357">
        <f t="shared" si="6"/>
        <v>0.77777777777777779</v>
      </c>
      <c r="V63" s="245">
        <f t="shared" si="7"/>
        <v>6.2330623306233061E-2</v>
      </c>
      <c r="W63" s="246">
        <f t="shared" si="8"/>
        <v>0.23306233062330622</v>
      </c>
    </row>
    <row r="64" spans="1:23" ht="12.75" customHeight="1" x14ac:dyDescent="0.2">
      <c r="A64" s="339" t="s">
        <v>909</v>
      </c>
      <c r="B64" s="340">
        <f t="shared" ref="B64:O64" si="28">SUM(B65:B66)</f>
        <v>92</v>
      </c>
      <c r="C64" s="341">
        <f t="shared" si="28"/>
        <v>247</v>
      </c>
      <c r="D64" s="342">
        <f t="shared" si="28"/>
        <v>29</v>
      </c>
      <c r="E64" s="342">
        <f t="shared" si="28"/>
        <v>51</v>
      </c>
      <c r="F64" s="343">
        <f t="shared" si="28"/>
        <v>36</v>
      </c>
      <c r="G64" s="341">
        <f t="shared" si="28"/>
        <v>12</v>
      </c>
      <c r="H64" s="342">
        <f t="shared" si="28"/>
        <v>3</v>
      </c>
      <c r="I64" s="343">
        <f t="shared" si="28"/>
        <v>12</v>
      </c>
      <c r="J64" s="341">
        <f t="shared" si="28"/>
        <v>21</v>
      </c>
      <c r="K64" s="343">
        <f t="shared" si="28"/>
        <v>66</v>
      </c>
      <c r="L64" s="341">
        <f t="shared" si="28"/>
        <v>2</v>
      </c>
      <c r="M64" s="343">
        <f t="shared" si="28"/>
        <v>1</v>
      </c>
      <c r="N64" s="341">
        <f t="shared" si="28"/>
        <v>6</v>
      </c>
      <c r="O64" s="343">
        <f t="shared" si="28"/>
        <v>4</v>
      </c>
      <c r="P64" s="344">
        <f t="shared" ref="P64" si="29">IF(C64=0,".000",IF(C64="","",E64/C64))</f>
        <v>0.20647773279352227</v>
      </c>
      <c r="Q64" s="345">
        <f t="shared" ref="Q64" si="30">IF(C64=0,".000",IF(C64="","",(E64+J64+O64)/(C64+J64+O64)))</f>
        <v>0.27941176470588236</v>
      </c>
      <c r="R64" s="345">
        <f t="shared" ref="R64" si="31">IF(C64=0,".000",IF(C64="","",(I64*3+H64*2+G64*1+E64)/C64))</f>
        <v>0.4251012145748988</v>
      </c>
      <c r="S64" s="346">
        <f t="shared" ref="S64" si="32">Q64+R64</f>
        <v>0.70451297928078116</v>
      </c>
      <c r="T64" s="200">
        <f t="shared" ref="T64" si="33">C64+J64+O64</f>
        <v>272</v>
      </c>
      <c r="U64" s="347">
        <f t="shared" ref="U64" si="34">IF(L64=0,"0%",IF(M64=0,"100%",L64/(L64+M64)))</f>
        <v>0.66666666666666663</v>
      </c>
      <c r="V64" s="208">
        <f t="shared" ref="V64" si="35">IF(J64=0,0,J64/(C64+J64+O64))</f>
        <v>7.720588235294118E-2</v>
      </c>
      <c r="W64" s="209">
        <f t="shared" ref="W64" si="36">IF(K64=0,0,K64/(C64+J64+O64))</f>
        <v>0.24264705882352941</v>
      </c>
    </row>
    <row r="65" spans="1:23" ht="12.75" customHeight="1" x14ac:dyDescent="0.2">
      <c r="A65" s="348" t="s">
        <v>72</v>
      </c>
      <c r="B65" s="359">
        <v>38</v>
      </c>
      <c r="C65" s="360">
        <v>64</v>
      </c>
      <c r="D65" s="361">
        <v>9</v>
      </c>
      <c r="E65" s="361">
        <v>19</v>
      </c>
      <c r="F65" s="362">
        <v>11</v>
      </c>
      <c r="G65" s="360">
        <v>4</v>
      </c>
      <c r="H65" s="361">
        <v>3</v>
      </c>
      <c r="I65" s="362">
        <v>3</v>
      </c>
      <c r="J65" s="360">
        <v>2</v>
      </c>
      <c r="K65" s="362">
        <v>20</v>
      </c>
      <c r="L65" s="360">
        <v>0</v>
      </c>
      <c r="M65" s="362">
        <v>0</v>
      </c>
      <c r="N65" s="215">
        <v>1</v>
      </c>
      <c r="O65" s="362">
        <v>0</v>
      </c>
      <c r="P65" s="216">
        <f>IF(C65=0,".000",IF(C65="","",E65/C65))</f>
        <v>0.296875</v>
      </c>
      <c r="Q65" s="217">
        <f>IF(C65=0,".000",IF(C65="","",(E65+J65+O65)/(C65+J65+O65)))</f>
        <v>0.31818181818181818</v>
      </c>
      <c r="R65" s="218">
        <f>IF(C65=0,".000",IF(C65="","",(I65*3+H65*2+G65*1+E65)/C65))</f>
        <v>0.59375</v>
      </c>
      <c r="S65" s="349">
        <f>Q65+R65</f>
        <v>0.91193181818181812</v>
      </c>
      <c r="T65" s="212">
        <f>C65+J65+O65</f>
        <v>66</v>
      </c>
      <c r="U65" s="350" t="str">
        <f>IF(L65=0,"0%",IF(M65=0,"100%",L65/(L65+M65)))</f>
        <v>0%</v>
      </c>
      <c r="V65" s="220">
        <f>IF(J65=0,0,J65/(C65+J65+O65))</f>
        <v>3.0303030303030304E-2</v>
      </c>
      <c r="W65" s="221">
        <f>IF(K65=0,0,K65/(C65+J65+O65))</f>
        <v>0.30303030303030304</v>
      </c>
    </row>
    <row r="66" spans="1:23" ht="13.5" customHeight="1" thickBot="1" x14ac:dyDescent="0.25">
      <c r="A66" s="351" t="s">
        <v>75</v>
      </c>
      <c r="B66" s="236">
        <v>54</v>
      </c>
      <c r="C66" s="237">
        <v>183</v>
      </c>
      <c r="D66" s="238">
        <v>20</v>
      </c>
      <c r="E66" s="238">
        <v>32</v>
      </c>
      <c r="F66" s="239">
        <v>25</v>
      </c>
      <c r="G66" s="237">
        <v>8</v>
      </c>
      <c r="H66" s="238">
        <v>0</v>
      </c>
      <c r="I66" s="239">
        <v>9</v>
      </c>
      <c r="J66" s="237">
        <v>19</v>
      </c>
      <c r="K66" s="239">
        <v>46</v>
      </c>
      <c r="L66" s="237">
        <v>2</v>
      </c>
      <c r="M66" s="239">
        <v>1</v>
      </c>
      <c r="N66" s="237">
        <v>5</v>
      </c>
      <c r="O66" s="239">
        <v>4</v>
      </c>
      <c r="P66" s="241">
        <f>IF(C66=0,".000",IF(C66="","",E66/C66))</f>
        <v>0.17486338797814208</v>
      </c>
      <c r="Q66" s="243">
        <f>IF(C66=0,".000",IF(C66="","",(E66+J66+O66)/(C66+J66+O66)))</f>
        <v>0.26699029126213591</v>
      </c>
      <c r="R66" s="243">
        <f>IF(C66=0,".000",IF(C66="","",(I66*3+H66*2+G66*1+E66)/C66))</f>
        <v>0.36612021857923499</v>
      </c>
      <c r="S66" s="356">
        <f>Q66+R66</f>
        <v>0.63311050984137096</v>
      </c>
      <c r="T66" s="236">
        <f>C66+J66+O66</f>
        <v>206</v>
      </c>
      <c r="U66" s="357">
        <f>IF(L66=0,"0%",IF(M66=0,"100%",L66/(L66+M66)))</f>
        <v>0.66666666666666663</v>
      </c>
      <c r="V66" s="245">
        <f>IF(J66=0,0,J66/(C66+J66+O66))</f>
        <v>9.2233009708737865E-2</v>
      </c>
      <c r="W66" s="246">
        <f>IF(K66=0,0,K66/(C66+J66+O66))</f>
        <v>0.22330097087378642</v>
      </c>
    </row>
    <row r="67" spans="1:23" ht="13.5" customHeight="1" thickBot="1" x14ac:dyDescent="0.25"/>
    <row r="68" spans="1:23" ht="13.5" thickBot="1" x14ac:dyDescent="0.25">
      <c r="A68" s="193" t="s">
        <v>531</v>
      </c>
      <c r="B68" s="192" t="s">
        <v>495</v>
      </c>
      <c r="C68" s="195" t="s">
        <v>532</v>
      </c>
      <c r="D68" s="192" t="s">
        <v>533</v>
      </c>
      <c r="E68" s="195" t="s">
        <v>534</v>
      </c>
      <c r="F68" s="192" t="s">
        <v>83</v>
      </c>
      <c r="G68" s="194" t="s">
        <v>84</v>
      </c>
      <c r="H68" s="196" t="s">
        <v>535</v>
      </c>
      <c r="I68" s="195" t="s">
        <v>536</v>
      </c>
      <c r="J68" s="197" t="s">
        <v>537</v>
      </c>
      <c r="K68" s="194" t="s">
        <v>497</v>
      </c>
      <c r="L68" s="194" t="s">
        <v>496</v>
      </c>
      <c r="M68" s="194" t="s">
        <v>538</v>
      </c>
      <c r="N68" s="194" t="s">
        <v>498</v>
      </c>
      <c r="O68" s="195" t="s">
        <v>499</v>
      </c>
      <c r="P68" s="193" t="s">
        <v>313</v>
      </c>
      <c r="Q68" s="192" t="s">
        <v>539</v>
      </c>
      <c r="R68" s="195" t="s">
        <v>540</v>
      </c>
      <c r="S68" s="192" t="s">
        <v>541</v>
      </c>
      <c r="T68" s="196" t="s">
        <v>542</v>
      </c>
      <c r="U68" s="194" t="s">
        <v>543</v>
      </c>
      <c r="V68" s="195" t="s">
        <v>544</v>
      </c>
    </row>
    <row r="69" spans="1:23" x14ac:dyDescent="0.2">
      <c r="A69" s="200" t="s">
        <v>800</v>
      </c>
      <c r="B69" s="199">
        <f t="shared" ref="B69:H69" si="37">SUM(B70:B71)</f>
        <v>36</v>
      </c>
      <c r="C69" s="202">
        <f t="shared" si="37"/>
        <v>0</v>
      </c>
      <c r="D69" s="199">
        <f t="shared" si="37"/>
        <v>0</v>
      </c>
      <c r="E69" s="202">
        <f t="shared" si="37"/>
        <v>0</v>
      </c>
      <c r="F69" s="199">
        <f t="shared" si="37"/>
        <v>5</v>
      </c>
      <c r="G69" s="201">
        <f t="shared" si="37"/>
        <v>1</v>
      </c>
      <c r="H69" s="268">
        <f t="shared" si="37"/>
        <v>0</v>
      </c>
      <c r="I69" s="346">
        <f t="shared" ref="I69" si="38">IF(F69=0,0,F69/(F69+G69))</f>
        <v>0.83333333333333337</v>
      </c>
      <c r="J69" s="270">
        <f t="shared" ref="J69:P69" si="39">SUM(J70:J71)</f>
        <v>34.666665999999999</v>
      </c>
      <c r="K69" s="201">
        <f t="shared" si="39"/>
        <v>14</v>
      </c>
      <c r="L69" s="201">
        <f t="shared" si="39"/>
        <v>9</v>
      </c>
      <c r="M69" s="201">
        <f t="shared" si="39"/>
        <v>8</v>
      </c>
      <c r="N69" s="201">
        <f t="shared" si="39"/>
        <v>17</v>
      </c>
      <c r="O69" s="202">
        <f t="shared" si="39"/>
        <v>24</v>
      </c>
      <c r="P69" s="200">
        <f t="shared" si="39"/>
        <v>4</v>
      </c>
      <c r="Q69" s="364">
        <f t="shared" ref="Q69:Q74" si="40">IF(B69=0,"0.00",IF(B69="","",M69*9/J69))</f>
        <v>2.076923116863906</v>
      </c>
      <c r="R69" s="365">
        <f t="shared" ref="R69:R74" si="41">IF(B69=0,"0.000",IF(B69="","",(N69+K69)/J69))</f>
        <v>0.89423078642751519</v>
      </c>
      <c r="S69" s="364">
        <f t="shared" ref="S69:S74" si="42">IF(J69=0,0,K69*9/J69)</f>
        <v>3.6346154545118359</v>
      </c>
      <c r="T69" s="366">
        <f t="shared" ref="T69:T74" si="43">IF(J69=0,0,N69*9/J69)</f>
        <v>4.4134616233358006</v>
      </c>
      <c r="U69" s="283">
        <f t="shared" ref="U69:U74" si="44">IF(J69=0,0,O69*9/J69)</f>
        <v>6.2307693505917188</v>
      </c>
      <c r="V69" s="284">
        <f t="shared" ref="V69:V74" si="45">IF(J69=0,0,P69*9/J69)</f>
        <v>1.038461558431953</v>
      </c>
    </row>
    <row r="70" spans="1:23" x14ac:dyDescent="0.2">
      <c r="A70" s="358" t="s">
        <v>76</v>
      </c>
      <c r="B70" s="360">
        <v>14</v>
      </c>
      <c r="C70" s="362">
        <v>0</v>
      </c>
      <c r="D70" s="360">
        <v>0</v>
      </c>
      <c r="E70" s="362">
        <v>0</v>
      </c>
      <c r="F70" s="360">
        <v>4</v>
      </c>
      <c r="G70" s="361">
        <v>0</v>
      </c>
      <c r="H70" s="367">
        <v>0</v>
      </c>
      <c r="I70" s="368">
        <v>1</v>
      </c>
      <c r="J70" s="369">
        <v>10.666665999999999</v>
      </c>
      <c r="K70" s="361">
        <v>6</v>
      </c>
      <c r="L70" s="361">
        <v>3</v>
      </c>
      <c r="M70" s="361">
        <v>2</v>
      </c>
      <c r="N70" s="361">
        <v>5</v>
      </c>
      <c r="O70" s="362">
        <v>2</v>
      </c>
      <c r="P70" s="359">
        <v>1</v>
      </c>
      <c r="Q70" s="281">
        <f t="shared" si="40"/>
        <v>1.6875001054687566</v>
      </c>
      <c r="R70" s="365">
        <f t="shared" si="41"/>
        <v>1.0312500644531291</v>
      </c>
      <c r="S70" s="281">
        <f t="shared" si="42"/>
        <v>5.0625003164062701</v>
      </c>
      <c r="T70" s="366">
        <f t="shared" si="43"/>
        <v>4.2187502636718914</v>
      </c>
      <c r="U70" s="283">
        <f t="shared" si="44"/>
        <v>1.6875001054687566</v>
      </c>
      <c r="V70" s="284">
        <f t="shared" si="45"/>
        <v>0.84375005273437831</v>
      </c>
    </row>
    <row r="71" spans="1:23" ht="13.5" thickBot="1" x14ac:dyDescent="0.25">
      <c r="A71" s="351" t="s">
        <v>74</v>
      </c>
      <c r="B71" s="353">
        <v>22</v>
      </c>
      <c r="C71" s="355">
        <v>0</v>
      </c>
      <c r="D71" s="353">
        <v>0</v>
      </c>
      <c r="E71" s="355">
        <v>0</v>
      </c>
      <c r="F71" s="353">
        <v>1</v>
      </c>
      <c r="G71" s="354">
        <v>1</v>
      </c>
      <c r="H71" s="370">
        <v>0</v>
      </c>
      <c r="I71" s="371">
        <v>0.5</v>
      </c>
      <c r="J71" s="372">
        <v>24</v>
      </c>
      <c r="K71" s="354">
        <v>8</v>
      </c>
      <c r="L71" s="354">
        <v>6</v>
      </c>
      <c r="M71" s="354">
        <v>6</v>
      </c>
      <c r="N71" s="354">
        <v>12</v>
      </c>
      <c r="O71" s="355">
        <v>22</v>
      </c>
      <c r="P71" s="352">
        <v>3</v>
      </c>
      <c r="Q71" s="373">
        <f t="shared" si="40"/>
        <v>2.25</v>
      </c>
      <c r="R71" s="374">
        <f t="shared" si="41"/>
        <v>0.83333333333333337</v>
      </c>
      <c r="S71" s="373">
        <f t="shared" si="42"/>
        <v>3</v>
      </c>
      <c r="T71" s="375">
        <f t="shared" si="43"/>
        <v>4.5</v>
      </c>
      <c r="U71" s="376">
        <f t="shared" si="44"/>
        <v>8.25</v>
      </c>
      <c r="V71" s="301">
        <f t="shared" si="45"/>
        <v>1.125</v>
      </c>
    </row>
    <row r="72" spans="1:23" x14ac:dyDescent="0.2">
      <c r="A72" s="200" t="s">
        <v>842</v>
      </c>
      <c r="B72" s="199">
        <f t="shared" ref="B72:H72" si="46">SUM(B73:B74)</f>
        <v>23</v>
      </c>
      <c r="C72" s="202">
        <f t="shared" si="46"/>
        <v>0</v>
      </c>
      <c r="D72" s="199">
        <f t="shared" si="46"/>
        <v>0</v>
      </c>
      <c r="E72" s="202">
        <f t="shared" si="46"/>
        <v>0</v>
      </c>
      <c r="F72" s="199">
        <f t="shared" si="46"/>
        <v>3</v>
      </c>
      <c r="G72" s="201">
        <f t="shared" si="46"/>
        <v>2</v>
      </c>
      <c r="H72" s="268">
        <f t="shared" si="46"/>
        <v>1</v>
      </c>
      <c r="I72" s="346">
        <f t="shared" ref="I72" si="47">IF(F72=0,0,F72/(F72+G72))</f>
        <v>0.6</v>
      </c>
      <c r="J72" s="270">
        <f t="shared" ref="J72:P72" si="48">SUM(J73:J74)</f>
        <v>29.333333</v>
      </c>
      <c r="K72" s="201">
        <f t="shared" si="48"/>
        <v>18</v>
      </c>
      <c r="L72" s="201">
        <f t="shared" si="48"/>
        <v>6</v>
      </c>
      <c r="M72" s="201">
        <f t="shared" si="48"/>
        <v>6</v>
      </c>
      <c r="N72" s="201">
        <f t="shared" si="48"/>
        <v>8</v>
      </c>
      <c r="O72" s="202">
        <f t="shared" si="48"/>
        <v>33</v>
      </c>
      <c r="P72" s="200">
        <f t="shared" si="48"/>
        <v>4</v>
      </c>
      <c r="Q72" s="364">
        <f t="shared" si="40"/>
        <v>1.8409091118285126</v>
      </c>
      <c r="R72" s="365">
        <f t="shared" si="41"/>
        <v>0.88636364643595056</v>
      </c>
      <c r="S72" s="364">
        <f t="shared" si="42"/>
        <v>5.5227273354855377</v>
      </c>
      <c r="T72" s="366">
        <f t="shared" si="43"/>
        <v>2.4545454824380171</v>
      </c>
      <c r="U72" s="283">
        <f t="shared" si="44"/>
        <v>10.125000115056819</v>
      </c>
      <c r="V72" s="284">
        <f t="shared" si="45"/>
        <v>1.2272727412190085</v>
      </c>
    </row>
    <row r="73" spans="1:23" x14ac:dyDescent="0.2">
      <c r="A73" s="358" t="s">
        <v>147</v>
      </c>
      <c r="B73" s="360">
        <v>11</v>
      </c>
      <c r="C73" s="362">
        <v>0</v>
      </c>
      <c r="D73" s="360">
        <v>0</v>
      </c>
      <c r="E73" s="362">
        <v>0</v>
      </c>
      <c r="F73" s="360">
        <v>0</v>
      </c>
      <c r="G73" s="361">
        <v>0</v>
      </c>
      <c r="H73" s="367">
        <v>0</v>
      </c>
      <c r="I73" s="368">
        <v>0</v>
      </c>
      <c r="J73" s="369">
        <v>7.9999989999999999</v>
      </c>
      <c r="K73" s="361">
        <v>6</v>
      </c>
      <c r="L73" s="361">
        <v>1</v>
      </c>
      <c r="M73" s="361">
        <v>1</v>
      </c>
      <c r="N73" s="361">
        <v>2</v>
      </c>
      <c r="O73" s="362">
        <v>6</v>
      </c>
      <c r="P73" s="359">
        <v>0</v>
      </c>
      <c r="Q73" s="281">
        <f t="shared" si="40"/>
        <v>1.1250001406250176</v>
      </c>
      <c r="R73" s="365">
        <f t="shared" si="41"/>
        <v>1.0000001250000157</v>
      </c>
      <c r="S73" s="281">
        <f t="shared" si="42"/>
        <v>6.7500008437501053</v>
      </c>
      <c r="T73" s="366">
        <f t="shared" si="43"/>
        <v>2.2500002812500353</v>
      </c>
      <c r="U73" s="283">
        <f t="shared" si="44"/>
        <v>6.7500008437501053</v>
      </c>
      <c r="V73" s="284">
        <f t="shared" si="45"/>
        <v>0</v>
      </c>
    </row>
    <row r="74" spans="1:23" ht="13.5" thickBot="1" x14ac:dyDescent="0.25">
      <c r="A74" s="351" t="s">
        <v>74</v>
      </c>
      <c r="B74" s="353">
        <v>12</v>
      </c>
      <c r="C74" s="355">
        <v>0</v>
      </c>
      <c r="D74" s="353">
        <v>0</v>
      </c>
      <c r="E74" s="355">
        <v>0</v>
      </c>
      <c r="F74" s="353">
        <v>3</v>
      </c>
      <c r="G74" s="354">
        <v>2</v>
      </c>
      <c r="H74" s="370">
        <v>1</v>
      </c>
      <c r="I74" s="371">
        <v>0.6</v>
      </c>
      <c r="J74" s="372">
        <v>21.333334000000001</v>
      </c>
      <c r="K74" s="354">
        <v>12</v>
      </c>
      <c r="L74" s="354">
        <v>5</v>
      </c>
      <c r="M74" s="354">
        <v>5</v>
      </c>
      <c r="N74" s="354">
        <v>6</v>
      </c>
      <c r="O74" s="355">
        <v>27</v>
      </c>
      <c r="P74" s="352">
        <v>4</v>
      </c>
      <c r="Q74" s="373">
        <f t="shared" si="40"/>
        <v>2.1093749340820334</v>
      </c>
      <c r="R74" s="374">
        <f t="shared" si="41"/>
        <v>0.84374997363281334</v>
      </c>
      <c r="S74" s="373">
        <f t="shared" si="42"/>
        <v>5.0624998417968801</v>
      </c>
      <c r="T74" s="375">
        <f t="shared" si="43"/>
        <v>2.53124992089844</v>
      </c>
      <c r="U74" s="376">
        <f t="shared" si="44"/>
        <v>11.39062464404298</v>
      </c>
      <c r="V74" s="301">
        <f t="shared" si="45"/>
        <v>1.6874999472656267</v>
      </c>
    </row>
    <row r="75" spans="1:23" hidden="1" x14ac:dyDescent="0.2">
      <c r="A75" s="200" t="s">
        <v>715</v>
      </c>
      <c r="B75" s="199">
        <f t="shared" ref="B75:H75" si="49">SUM(B76:B77)</f>
        <v>7</v>
      </c>
      <c r="C75" s="202">
        <f t="shared" si="49"/>
        <v>0</v>
      </c>
      <c r="D75" s="199">
        <f t="shared" si="49"/>
        <v>0</v>
      </c>
      <c r="E75" s="202">
        <f t="shared" si="49"/>
        <v>0</v>
      </c>
      <c r="F75" s="199">
        <f t="shared" si="49"/>
        <v>0</v>
      </c>
      <c r="G75" s="201">
        <f t="shared" si="49"/>
        <v>1</v>
      </c>
      <c r="H75" s="268">
        <f t="shared" si="49"/>
        <v>0</v>
      </c>
      <c r="I75" s="346">
        <f t="shared" ref="I75" si="50">IF(F75=0,0,F75/(F75+G75))</f>
        <v>0</v>
      </c>
      <c r="J75" s="270">
        <f t="shared" ref="J75:P75" si="51">SUM(J76:J77)</f>
        <v>15.333332</v>
      </c>
      <c r="K75" s="201">
        <f t="shared" si="51"/>
        <v>14</v>
      </c>
      <c r="L75" s="201">
        <f t="shared" si="51"/>
        <v>4</v>
      </c>
      <c r="M75" s="201">
        <f t="shared" si="51"/>
        <v>4</v>
      </c>
      <c r="N75" s="201">
        <f t="shared" si="51"/>
        <v>6</v>
      </c>
      <c r="O75" s="202">
        <f t="shared" si="51"/>
        <v>11</v>
      </c>
      <c r="P75" s="200">
        <f t="shared" si="51"/>
        <v>1</v>
      </c>
      <c r="Q75" s="364">
        <f t="shared" ref="Q75:Q131" si="52">IF(B75=0,"0.00",IF(B75="","",M75*9/J75))</f>
        <v>2.3478262911153296</v>
      </c>
      <c r="R75" s="365">
        <f t="shared" ref="R75:R131" si="53">IF(B75=0,"0.000",IF(B75="","",(N75+K75)/J75))</f>
        <v>1.3043479395085165</v>
      </c>
      <c r="S75" s="364">
        <f t="shared" ref="S75:S116" si="54">IF(J75=0,0,K75*9/J75)</f>
        <v>8.217392018903654</v>
      </c>
      <c r="T75" s="366">
        <f t="shared" ref="T75:T116" si="55">IF(J75=0,0,N75*9/J75)</f>
        <v>3.5217394366729944</v>
      </c>
      <c r="U75" s="283">
        <f t="shared" ref="U75:U116" si="56">IF(J75=0,0,O75*9/J75)</f>
        <v>6.4565223005671566</v>
      </c>
      <c r="V75" s="284">
        <f t="shared" ref="V75:V116" si="57">IF(J75=0,0,P75*9/J75)</f>
        <v>0.5869565727788324</v>
      </c>
    </row>
    <row r="76" spans="1:23" hidden="1" x14ac:dyDescent="0.2">
      <c r="A76" s="358" t="s">
        <v>70</v>
      </c>
      <c r="B76" s="360">
        <v>7</v>
      </c>
      <c r="C76" s="362">
        <v>0</v>
      </c>
      <c r="D76" s="360">
        <v>0</v>
      </c>
      <c r="E76" s="362">
        <v>0</v>
      </c>
      <c r="F76" s="360">
        <v>0</v>
      </c>
      <c r="G76" s="361">
        <v>1</v>
      </c>
      <c r="H76" s="367">
        <v>0</v>
      </c>
      <c r="I76" s="368">
        <v>0</v>
      </c>
      <c r="J76" s="369">
        <v>15.333332</v>
      </c>
      <c r="K76" s="361">
        <v>14</v>
      </c>
      <c r="L76" s="361">
        <v>4</v>
      </c>
      <c r="M76" s="361">
        <v>4</v>
      </c>
      <c r="N76" s="361">
        <v>6</v>
      </c>
      <c r="O76" s="362">
        <v>11</v>
      </c>
      <c r="P76" s="359">
        <v>1</v>
      </c>
      <c r="Q76" s="281">
        <f t="shared" si="52"/>
        <v>2.3478262911153296</v>
      </c>
      <c r="R76" s="365">
        <f t="shared" si="53"/>
        <v>1.3043479395085165</v>
      </c>
      <c r="S76" s="281">
        <f t="shared" si="54"/>
        <v>8.217392018903654</v>
      </c>
      <c r="T76" s="366">
        <f t="shared" si="55"/>
        <v>3.5217394366729944</v>
      </c>
      <c r="U76" s="283">
        <f t="shared" si="56"/>
        <v>6.4565223005671566</v>
      </c>
      <c r="V76" s="284">
        <f t="shared" si="57"/>
        <v>0.5869565727788324</v>
      </c>
    </row>
    <row r="77" spans="1:23" ht="13.5" hidden="1" thickBot="1" x14ac:dyDescent="0.25">
      <c r="A77" s="351" t="s">
        <v>146</v>
      </c>
      <c r="B77" s="353">
        <v>0</v>
      </c>
      <c r="C77" s="355">
        <v>0</v>
      </c>
      <c r="D77" s="353">
        <v>0</v>
      </c>
      <c r="E77" s="355">
        <v>0</v>
      </c>
      <c r="F77" s="353">
        <v>0</v>
      </c>
      <c r="G77" s="354">
        <v>0</v>
      </c>
      <c r="H77" s="370">
        <v>0</v>
      </c>
      <c r="I77" s="371">
        <v>0</v>
      </c>
      <c r="J77" s="372">
        <v>0</v>
      </c>
      <c r="K77" s="354">
        <v>0</v>
      </c>
      <c r="L77" s="354">
        <v>0</v>
      </c>
      <c r="M77" s="354">
        <v>0</v>
      </c>
      <c r="N77" s="354">
        <v>0</v>
      </c>
      <c r="O77" s="355">
        <v>0</v>
      </c>
      <c r="P77" s="352">
        <v>0</v>
      </c>
      <c r="Q77" s="373" t="str">
        <f t="shared" si="52"/>
        <v>0.00</v>
      </c>
      <c r="R77" s="374" t="str">
        <f t="shared" si="53"/>
        <v>0.000</v>
      </c>
      <c r="S77" s="373">
        <f t="shared" si="54"/>
        <v>0</v>
      </c>
      <c r="T77" s="375">
        <f t="shared" si="55"/>
        <v>0</v>
      </c>
      <c r="U77" s="376">
        <f t="shared" si="56"/>
        <v>0</v>
      </c>
      <c r="V77" s="301">
        <f t="shared" si="57"/>
        <v>0</v>
      </c>
    </row>
    <row r="78" spans="1:23" x14ac:dyDescent="0.2">
      <c r="A78" s="200" t="s">
        <v>804</v>
      </c>
      <c r="B78" s="199">
        <f t="shared" ref="B78:H78" si="58">SUM(B79:B80)</f>
        <v>33</v>
      </c>
      <c r="C78" s="202">
        <f t="shared" si="58"/>
        <v>0</v>
      </c>
      <c r="D78" s="199">
        <f t="shared" si="58"/>
        <v>0</v>
      </c>
      <c r="E78" s="202">
        <f t="shared" si="58"/>
        <v>0</v>
      </c>
      <c r="F78" s="199">
        <f t="shared" si="58"/>
        <v>3</v>
      </c>
      <c r="G78" s="201">
        <f t="shared" si="58"/>
        <v>2</v>
      </c>
      <c r="H78" s="268">
        <f t="shared" si="58"/>
        <v>0</v>
      </c>
      <c r="I78" s="346">
        <f t="shared" ref="I78" si="59">IF(F78=0,0,F78/(F78+G78))</f>
        <v>0.6</v>
      </c>
      <c r="J78" s="270">
        <f t="shared" ref="J78:P78" si="60">SUM(J79:J80)</f>
        <v>35.666665999999999</v>
      </c>
      <c r="K78" s="201">
        <f t="shared" si="60"/>
        <v>28</v>
      </c>
      <c r="L78" s="201">
        <f t="shared" si="60"/>
        <v>20</v>
      </c>
      <c r="M78" s="201">
        <f t="shared" si="60"/>
        <v>20</v>
      </c>
      <c r="N78" s="201">
        <f t="shared" si="60"/>
        <v>16</v>
      </c>
      <c r="O78" s="202">
        <f t="shared" si="60"/>
        <v>44</v>
      </c>
      <c r="P78" s="200">
        <f t="shared" si="60"/>
        <v>8</v>
      </c>
      <c r="Q78" s="364">
        <f t="shared" ref="Q78:Q83" si="61">IF(B78=0,"0.00",IF(B78="","",M78*9/J78))</f>
        <v>5.0467290662940014</v>
      </c>
      <c r="R78" s="365">
        <f t="shared" ref="R78:R83" si="62">IF(B78=0,"0.000",IF(B78="","",(N78+K78)/J78))</f>
        <v>1.2336448828718669</v>
      </c>
      <c r="S78" s="364">
        <f t="shared" ref="S78:S83" si="63">IF(J78=0,0,K78*9/J78)</f>
        <v>7.0654206928116015</v>
      </c>
      <c r="T78" s="366">
        <f t="shared" ref="T78:T83" si="64">IF(J78=0,0,N78*9/J78)</f>
        <v>4.037383253035201</v>
      </c>
      <c r="U78" s="283">
        <f t="shared" ref="U78:U83" si="65">IF(J78=0,0,O78*9/J78)</f>
        <v>11.102803945846803</v>
      </c>
      <c r="V78" s="284">
        <f t="shared" ref="V78:V83" si="66">IF(J78=0,0,P78*9/J78)</f>
        <v>2.0186916265176005</v>
      </c>
    </row>
    <row r="79" spans="1:23" x14ac:dyDescent="0.2">
      <c r="A79" s="358" t="s">
        <v>76</v>
      </c>
      <c r="B79" s="360">
        <v>14</v>
      </c>
      <c r="C79" s="362">
        <v>0</v>
      </c>
      <c r="D79" s="360">
        <v>0</v>
      </c>
      <c r="E79" s="362">
        <v>0</v>
      </c>
      <c r="F79" s="360">
        <v>1</v>
      </c>
      <c r="G79" s="361">
        <v>1</v>
      </c>
      <c r="H79" s="367">
        <v>0</v>
      </c>
      <c r="I79" s="368">
        <v>0.5</v>
      </c>
      <c r="J79" s="369">
        <v>14.333333</v>
      </c>
      <c r="K79" s="361">
        <v>8</v>
      </c>
      <c r="L79" s="361">
        <v>6</v>
      </c>
      <c r="M79" s="361">
        <v>6</v>
      </c>
      <c r="N79" s="361">
        <v>7</v>
      </c>
      <c r="O79" s="362">
        <v>19</v>
      </c>
      <c r="P79" s="359">
        <v>2</v>
      </c>
      <c r="Q79" s="281">
        <f t="shared" si="61"/>
        <v>3.7674419480800454</v>
      </c>
      <c r="R79" s="365">
        <f t="shared" si="62"/>
        <v>1.0465116522444571</v>
      </c>
      <c r="S79" s="281">
        <f t="shared" si="63"/>
        <v>5.0232559307733942</v>
      </c>
      <c r="T79" s="366">
        <f t="shared" si="64"/>
        <v>4.3953489394267198</v>
      </c>
      <c r="U79" s="283">
        <f t="shared" si="65"/>
        <v>11.930232835586811</v>
      </c>
      <c r="V79" s="284">
        <f t="shared" si="66"/>
        <v>1.2558139826933485</v>
      </c>
    </row>
    <row r="80" spans="1:23" ht="13.5" thickBot="1" x14ac:dyDescent="0.25">
      <c r="A80" s="351" t="s">
        <v>68</v>
      </c>
      <c r="B80" s="353">
        <v>19</v>
      </c>
      <c r="C80" s="355">
        <v>0</v>
      </c>
      <c r="D80" s="353">
        <v>0</v>
      </c>
      <c r="E80" s="355">
        <v>0</v>
      </c>
      <c r="F80" s="353">
        <v>2</v>
      </c>
      <c r="G80" s="354">
        <v>1</v>
      </c>
      <c r="H80" s="370">
        <v>0</v>
      </c>
      <c r="I80" s="371">
        <v>0.66669999999999996</v>
      </c>
      <c r="J80" s="372">
        <v>21.333333</v>
      </c>
      <c r="K80" s="354">
        <v>20</v>
      </c>
      <c r="L80" s="354">
        <v>14</v>
      </c>
      <c r="M80" s="354">
        <v>14</v>
      </c>
      <c r="N80" s="354">
        <v>9</v>
      </c>
      <c r="O80" s="355">
        <v>25</v>
      </c>
      <c r="P80" s="352">
        <v>6</v>
      </c>
      <c r="Q80" s="373">
        <f t="shared" si="61"/>
        <v>5.9062500922851582</v>
      </c>
      <c r="R80" s="374">
        <f t="shared" si="62"/>
        <v>1.3593750212402347</v>
      </c>
      <c r="S80" s="373">
        <f t="shared" si="63"/>
        <v>8.4375001318359395</v>
      </c>
      <c r="T80" s="375">
        <f t="shared" si="64"/>
        <v>3.7968750593261729</v>
      </c>
      <c r="U80" s="376">
        <f t="shared" si="65"/>
        <v>10.546875164794924</v>
      </c>
      <c r="V80" s="301">
        <f t="shared" si="66"/>
        <v>2.5312500395507818</v>
      </c>
    </row>
    <row r="81" spans="1:22" x14ac:dyDescent="0.2">
      <c r="A81" s="200" t="s">
        <v>394</v>
      </c>
      <c r="B81" s="199">
        <f t="shared" ref="B81:H81" si="67">SUM(B82:B83)</f>
        <v>84</v>
      </c>
      <c r="C81" s="202">
        <f t="shared" si="67"/>
        <v>0</v>
      </c>
      <c r="D81" s="199">
        <f t="shared" si="67"/>
        <v>0</v>
      </c>
      <c r="E81" s="202">
        <f t="shared" si="67"/>
        <v>0</v>
      </c>
      <c r="F81" s="199">
        <f t="shared" si="67"/>
        <v>5</v>
      </c>
      <c r="G81" s="201">
        <f t="shared" si="67"/>
        <v>1</v>
      </c>
      <c r="H81" s="268">
        <f t="shared" si="67"/>
        <v>1</v>
      </c>
      <c r="I81" s="346">
        <f t="shared" ref="I81" si="68">IF(F81=0,0,F81/(F81+G81))</f>
        <v>0.83333333333333337</v>
      </c>
      <c r="J81" s="270">
        <f t="shared" ref="J81:P81" si="69">SUM(J82:J83)</f>
        <v>50.999997999999998</v>
      </c>
      <c r="K81" s="201">
        <f t="shared" si="69"/>
        <v>30</v>
      </c>
      <c r="L81" s="201">
        <f t="shared" si="69"/>
        <v>17</v>
      </c>
      <c r="M81" s="201">
        <f t="shared" si="69"/>
        <v>17</v>
      </c>
      <c r="N81" s="201">
        <f t="shared" si="69"/>
        <v>5</v>
      </c>
      <c r="O81" s="202">
        <f t="shared" si="69"/>
        <v>49</v>
      </c>
      <c r="P81" s="200">
        <f t="shared" si="69"/>
        <v>11</v>
      </c>
      <c r="Q81" s="364">
        <f t="shared" si="61"/>
        <v>3.0000001176470636</v>
      </c>
      <c r="R81" s="365">
        <f t="shared" si="62"/>
        <v>0.68627453671664851</v>
      </c>
      <c r="S81" s="364">
        <f t="shared" si="63"/>
        <v>5.2941178546712884</v>
      </c>
      <c r="T81" s="366">
        <f t="shared" si="64"/>
        <v>0.8823529757785481</v>
      </c>
      <c r="U81" s="283">
        <f t="shared" si="65"/>
        <v>8.6470591626297715</v>
      </c>
      <c r="V81" s="284">
        <f t="shared" si="66"/>
        <v>1.9411765467128059</v>
      </c>
    </row>
    <row r="82" spans="1:22" x14ac:dyDescent="0.2">
      <c r="A82" s="358" t="s">
        <v>65</v>
      </c>
      <c r="B82" s="360">
        <v>67</v>
      </c>
      <c r="C82" s="362">
        <v>0</v>
      </c>
      <c r="D82" s="360">
        <v>0</v>
      </c>
      <c r="E82" s="362">
        <v>0</v>
      </c>
      <c r="F82" s="360">
        <v>3</v>
      </c>
      <c r="G82" s="361">
        <v>1</v>
      </c>
      <c r="H82" s="367">
        <v>0</v>
      </c>
      <c r="I82" s="368">
        <v>0.75</v>
      </c>
      <c r="J82" s="369">
        <v>27.999998999999999</v>
      </c>
      <c r="K82" s="361">
        <v>20</v>
      </c>
      <c r="L82" s="361">
        <v>12</v>
      </c>
      <c r="M82" s="361">
        <v>12</v>
      </c>
      <c r="N82" s="361">
        <v>1</v>
      </c>
      <c r="O82" s="362">
        <v>28</v>
      </c>
      <c r="P82" s="359">
        <v>7</v>
      </c>
      <c r="Q82" s="281">
        <f t="shared" si="61"/>
        <v>3.8571429948979641</v>
      </c>
      <c r="R82" s="365">
        <f t="shared" si="62"/>
        <v>0.75000002678571531</v>
      </c>
      <c r="S82" s="281">
        <f t="shared" si="63"/>
        <v>6.4285716581632739</v>
      </c>
      <c r="T82" s="366">
        <f t="shared" si="64"/>
        <v>0.32142858290816367</v>
      </c>
      <c r="U82" s="283">
        <f t="shared" si="65"/>
        <v>9.0000003214285833</v>
      </c>
      <c r="V82" s="284">
        <f t="shared" si="66"/>
        <v>2.2500000803571458</v>
      </c>
    </row>
    <row r="83" spans="1:22" ht="13.5" thickBot="1" x14ac:dyDescent="0.25">
      <c r="A83" s="351" t="s">
        <v>73</v>
      </c>
      <c r="B83" s="353">
        <v>17</v>
      </c>
      <c r="C83" s="355">
        <v>0</v>
      </c>
      <c r="D83" s="353">
        <v>0</v>
      </c>
      <c r="E83" s="355">
        <v>0</v>
      </c>
      <c r="F83" s="353">
        <v>2</v>
      </c>
      <c r="G83" s="354">
        <v>0</v>
      </c>
      <c r="H83" s="370">
        <v>1</v>
      </c>
      <c r="I83" s="371">
        <v>1</v>
      </c>
      <c r="J83" s="372">
        <v>22.999998999999999</v>
      </c>
      <c r="K83" s="354">
        <v>10</v>
      </c>
      <c r="L83" s="354">
        <v>5</v>
      </c>
      <c r="M83" s="354">
        <v>5</v>
      </c>
      <c r="N83" s="354">
        <v>4</v>
      </c>
      <c r="O83" s="355">
        <v>21</v>
      </c>
      <c r="P83" s="352">
        <v>4</v>
      </c>
      <c r="Q83" s="373">
        <f t="shared" si="61"/>
        <v>1.9565218241966011</v>
      </c>
      <c r="R83" s="374">
        <f t="shared" si="62"/>
        <v>0.60869567863894258</v>
      </c>
      <c r="S83" s="373">
        <f t="shared" si="63"/>
        <v>3.9130436483932023</v>
      </c>
      <c r="T83" s="375">
        <f t="shared" si="64"/>
        <v>1.565217459357281</v>
      </c>
      <c r="U83" s="376">
        <f t="shared" si="65"/>
        <v>8.2173916616257241</v>
      </c>
      <c r="V83" s="301">
        <f t="shared" si="66"/>
        <v>1.565217459357281</v>
      </c>
    </row>
    <row r="84" spans="1:22" x14ac:dyDescent="0.2">
      <c r="A84" s="200" t="s">
        <v>429</v>
      </c>
      <c r="B84" s="199">
        <f t="shared" ref="B84:H84" si="70">SUM(B85:B86)</f>
        <v>55</v>
      </c>
      <c r="C84" s="202">
        <f t="shared" si="70"/>
        <v>0</v>
      </c>
      <c r="D84" s="199">
        <f t="shared" si="70"/>
        <v>0</v>
      </c>
      <c r="E84" s="202">
        <f t="shared" si="70"/>
        <v>0</v>
      </c>
      <c r="F84" s="199">
        <f t="shared" si="70"/>
        <v>6</v>
      </c>
      <c r="G84" s="201">
        <f t="shared" si="70"/>
        <v>3</v>
      </c>
      <c r="H84" s="268">
        <f t="shared" si="70"/>
        <v>34</v>
      </c>
      <c r="I84" s="346">
        <f t="shared" ref="I84" si="71">IF(F84=0,0,F84/(F84+G84))</f>
        <v>0.66666666666666663</v>
      </c>
      <c r="J84" s="270">
        <f t="shared" ref="J84:P84" si="72">SUM(J85:J86)</f>
        <v>63.333332999999996</v>
      </c>
      <c r="K84" s="201">
        <f t="shared" si="72"/>
        <v>38</v>
      </c>
      <c r="L84" s="201">
        <f t="shared" si="72"/>
        <v>17</v>
      </c>
      <c r="M84" s="201">
        <f t="shared" si="72"/>
        <v>17</v>
      </c>
      <c r="N84" s="201">
        <f t="shared" si="72"/>
        <v>21</v>
      </c>
      <c r="O84" s="202">
        <f t="shared" si="72"/>
        <v>74</v>
      </c>
      <c r="P84" s="200">
        <f t="shared" si="72"/>
        <v>7</v>
      </c>
      <c r="Q84" s="364">
        <f t="shared" si="52"/>
        <v>2.415789486398892</v>
      </c>
      <c r="R84" s="365">
        <f t="shared" si="53"/>
        <v>0.93157895227146825</v>
      </c>
      <c r="S84" s="364">
        <f t="shared" si="54"/>
        <v>5.4000000284210534</v>
      </c>
      <c r="T84" s="366">
        <f t="shared" si="55"/>
        <v>2.984210542022161</v>
      </c>
      <c r="U84" s="283">
        <f t="shared" si="56"/>
        <v>10.515789529030473</v>
      </c>
      <c r="V84" s="284">
        <f t="shared" si="57"/>
        <v>0.99473684734072032</v>
      </c>
    </row>
    <row r="85" spans="1:22" x14ac:dyDescent="0.2">
      <c r="A85" s="358" t="s">
        <v>68</v>
      </c>
      <c r="B85" s="360">
        <v>27</v>
      </c>
      <c r="C85" s="362">
        <v>0</v>
      </c>
      <c r="D85" s="360">
        <v>0</v>
      </c>
      <c r="E85" s="362">
        <v>0</v>
      </c>
      <c r="F85" s="360">
        <v>3</v>
      </c>
      <c r="G85" s="361">
        <v>2</v>
      </c>
      <c r="H85" s="367">
        <v>15</v>
      </c>
      <c r="I85" s="368">
        <v>0.6</v>
      </c>
      <c r="J85" s="369">
        <v>27.666667</v>
      </c>
      <c r="K85" s="361">
        <v>16</v>
      </c>
      <c r="L85" s="361">
        <v>10</v>
      </c>
      <c r="M85" s="361">
        <v>10</v>
      </c>
      <c r="N85" s="361">
        <v>9</v>
      </c>
      <c r="O85" s="362">
        <v>30</v>
      </c>
      <c r="P85" s="359">
        <v>6</v>
      </c>
      <c r="Q85" s="281">
        <f t="shared" ref="Q85:Q95" si="73">IF(B85=0,"0.00",IF(B85="","",M85*9/J85))</f>
        <v>3.2530120089998551</v>
      </c>
      <c r="R85" s="365">
        <f t="shared" ref="R85:R95" si="74">IF(B85=0,"0.000",IF(B85="","",(N85+K85)/J85))</f>
        <v>0.90361444694440429</v>
      </c>
      <c r="S85" s="281">
        <f t="shared" ref="S85:S95" si="75">IF(J85=0,0,K85*9/J85)</f>
        <v>5.2048192143997687</v>
      </c>
      <c r="T85" s="366">
        <f t="shared" ref="T85:T95" si="76">IF(J85=0,0,N85*9/J85)</f>
        <v>2.9277108080998699</v>
      </c>
      <c r="U85" s="283">
        <f t="shared" ref="U85:U95" si="77">IF(J85=0,0,O85*9/J85)</f>
        <v>9.7590360269995653</v>
      </c>
      <c r="V85" s="284">
        <f t="shared" ref="V85:V95" si="78">IF(J85=0,0,P85*9/J85)</f>
        <v>1.9518072053999131</v>
      </c>
    </row>
    <row r="86" spans="1:22" ht="13.5" thickBot="1" x14ac:dyDescent="0.25">
      <c r="A86" s="351" t="s">
        <v>70</v>
      </c>
      <c r="B86" s="353">
        <v>28</v>
      </c>
      <c r="C86" s="355">
        <v>0</v>
      </c>
      <c r="D86" s="353">
        <v>0</v>
      </c>
      <c r="E86" s="355">
        <v>0</v>
      </c>
      <c r="F86" s="353">
        <v>3</v>
      </c>
      <c r="G86" s="354">
        <v>1</v>
      </c>
      <c r="H86" s="370">
        <v>19</v>
      </c>
      <c r="I86" s="371">
        <v>0.75</v>
      </c>
      <c r="J86" s="372">
        <v>35.666665999999999</v>
      </c>
      <c r="K86" s="354">
        <v>22</v>
      </c>
      <c r="L86" s="354">
        <v>7</v>
      </c>
      <c r="M86" s="354">
        <v>7</v>
      </c>
      <c r="N86" s="354">
        <v>12</v>
      </c>
      <c r="O86" s="355">
        <v>44</v>
      </c>
      <c r="P86" s="352">
        <v>1</v>
      </c>
      <c r="Q86" s="373">
        <f t="shared" si="73"/>
        <v>1.7663551732029004</v>
      </c>
      <c r="R86" s="374">
        <f t="shared" si="74"/>
        <v>0.95327104585553357</v>
      </c>
      <c r="S86" s="373">
        <f t="shared" si="75"/>
        <v>5.5514019729234017</v>
      </c>
      <c r="T86" s="375">
        <f t="shared" si="76"/>
        <v>3.0280374397764009</v>
      </c>
      <c r="U86" s="376">
        <f t="shared" si="77"/>
        <v>11.102803945846803</v>
      </c>
      <c r="V86" s="301">
        <f t="shared" si="78"/>
        <v>0.25233645331470006</v>
      </c>
    </row>
    <row r="87" spans="1:22" x14ac:dyDescent="0.2">
      <c r="A87" s="200" t="s">
        <v>870</v>
      </c>
      <c r="B87" s="199">
        <f t="shared" ref="B87:H87" si="79">SUM(B88:B89)</f>
        <v>50</v>
      </c>
      <c r="C87" s="202">
        <f t="shared" si="79"/>
        <v>0</v>
      </c>
      <c r="D87" s="199">
        <f t="shared" si="79"/>
        <v>0</v>
      </c>
      <c r="E87" s="202">
        <f t="shared" si="79"/>
        <v>0</v>
      </c>
      <c r="F87" s="199">
        <f t="shared" si="79"/>
        <v>2</v>
      </c>
      <c r="G87" s="201">
        <f t="shared" si="79"/>
        <v>4</v>
      </c>
      <c r="H87" s="268">
        <f t="shared" si="79"/>
        <v>30</v>
      </c>
      <c r="I87" s="346">
        <f t="shared" ref="I87" si="80">IF(F87=0,0,F87/(F87+G87))</f>
        <v>0.33333333333333331</v>
      </c>
      <c r="J87" s="270">
        <f t="shared" ref="J87:P87" si="81">SUM(J88:J89)</f>
        <v>57.666667000000004</v>
      </c>
      <c r="K87" s="201">
        <f t="shared" si="81"/>
        <v>40</v>
      </c>
      <c r="L87" s="201">
        <f t="shared" si="81"/>
        <v>17</v>
      </c>
      <c r="M87" s="201">
        <f t="shared" si="81"/>
        <v>17</v>
      </c>
      <c r="N87" s="201">
        <f t="shared" si="81"/>
        <v>9</v>
      </c>
      <c r="O87" s="202">
        <f t="shared" si="81"/>
        <v>73</v>
      </c>
      <c r="P87" s="200">
        <f t="shared" si="81"/>
        <v>8</v>
      </c>
      <c r="Q87" s="364">
        <f t="shared" si="73"/>
        <v>2.6531791754151492</v>
      </c>
      <c r="R87" s="365">
        <f t="shared" si="74"/>
        <v>0.84971097774733528</v>
      </c>
      <c r="S87" s="364">
        <f t="shared" si="75"/>
        <v>6.2427745303885862</v>
      </c>
      <c r="T87" s="366">
        <f t="shared" si="76"/>
        <v>1.4046242693374318</v>
      </c>
      <c r="U87" s="283">
        <f t="shared" si="77"/>
        <v>11.39306351795917</v>
      </c>
      <c r="V87" s="284">
        <f t="shared" si="78"/>
        <v>1.2485549060777172</v>
      </c>
    </row>
    <row r="88" spans="1:22" x14ac:dyDescent="0.2">
      <c r="A88" s="358" t="s">
        <v>75</v>
      </c>
      <c r="B88" s="360">
        <v>33</v>
      </c>
      <c r="C88" s="362">
        <v>0</v>
      </c>
      <c r="D88" s="360">
        <v>0</v>
      </c>
      <c r="E88" s="362">
        <v>0</v>
      </c>
      <c r="F88" s="360">
        <v>0</v>
      </c>
      <c r="G88" s="361">
        <v>3</v>
      </c>
      <c r="H88" s="367">
        <v>20</v>
      </c>
      <c r="I88" s="368">
        <v>0</v>
      </c>
      <c r="J88" s="369">
        <v>33</v>
      </c>
      <c r="K88" s="361">
        <v>25</v>
      </c>
      <c r="L88" s="361">
        <v>13</v>
      </c>
      <c r="M88" s="361">
        <v>13</v>
      </c>
      <c r="N88" s="361">
        <v>5</v>
      </c>
      <c r="O88" s="362">
        <v>38</v>
      </c>
      <c r="P88" s="359">
        <v>5</v>
      </c>
      <c r="Q88" s="281">
        <f t="shared" si="73"/>
        <v>3.5454545454545454</v>
      </c>
      <c r="R88" s="365">
        <f t="shared" si="74"/>
        <v>0.90909090909090906</v>
      </c>
      <c r="S88" s="281">
        <f t="shared" si="75"/>
        <v>6.8181818181818183</v>
      </c>
      <c r="T88" s="366">
        <f t="shared" si="76"/>
        <v>1.3636363636363635</v>
      </c>
      <c r="U88" s="283">
        <f t="shared" si="77"/>
        <v>10.363636363636363</v>
      </c>
      <c r="V88" s="284">
        <f t="shared" si="78"/>
        <v>1.3636363636363635</v>
      </c>
    </row>
    <row r="89" spans="1:22" ht="13.5" thickBot="1" x14ac:dyDescent="0.25">
      <c r="A89" s="351" t="s">
        <v>64</v>
      </c>
      <c r="B89" s="353">
        <v>17</v>
      </c>
      <c r="C89" s="355">
        <v>0</v>
      </c>
      <c r="D89" s="353">
        <v>0</v>
      </c>
      <c r="E89" s="355">
        <v>0</v>
      </c>
      <c r="F89" s="353">
        <v>2</v>
      </c>
      <c r="G89" s="354">
        <v>1</v>
      </c>
      <c r="H89" s="370">
        <v>10</v>
      </c>
      <c r="I89" s="371">
        <v>0.66669999999999996</v>
      </c>
      <c r="J89" s="372">
        <v>24.666667</v>
      </c>
      <c r="K89" s="354">
        <v>15</v>
      </c>
      <c r="L89" s="354">
        <v>4</v>
      </c>
      <c r="M89" s="354">
        <v>4</v>
      </c>
      <c r="N89" s="354">
        <v>4</v>
      </c>
      <c r="O89" s="355">
        <v>35</v>
      </c>
      <c r="P89" s="352">
        <v>3</v>
      </c>
      <c r="Q89" s="373">
        <f t="shared" si="73"/>
        <v>1.4594594397370346</v>
      </c>
      <c r="R89" s="374">
        <f t="shared" si="74"/>
        <v>0.77027025986121267</v>
      </c>
      <c r="S89" s="373">
        <f t="shared" si="75"/>
        <v>5.4729728990138797</v>
      </c>
      <c r="T89" s="375">
        <f t="shared" si="76"/>
        <v>1.4594594397370346</v>
      </c>
      <c r="U89" s="376">
        <f t="shared" si="77"/>
        <v>12.770270097699052</v>
      </c>
      <c r="V89" s="301">
        <f t="shared" si="78"/>
        <v>1.0945945798027759</v>
      </c>
    </row>
    <row r="90" spans="1:22" hidden="1" x14ac:dyDescent="0.2">
      <c r="A90" s="200" t="s">
        <v>688</v>
      </c>
      <c r="B90" s="199">
        <f t="shared" ref="B90:H90" si="82">SUM(B91:B92)</f>
        <v>9</v>
      </c>
      <c r="C90" s="202">
        <f t="shared" si="82"/>
        <v>9</v>
      </c>
      <c r="D90" s="199">
        <f t="shared" si="82"/>
        <v>1</v>
      </c>
      <c r="E90" s="202">
        <f t="shared" si="82"/>
        <v>0</v>
      </c>
      <c r="F90" s="199">
        <f t="shared" si="82"/>
        <v>1</v>
      </c>
      <c r="G90" s="201">
        <f t="shared" si="82"/>
        <v>1</v>
      </c>
      <c r="H90" s="268">
        <f t="shared" si="82"/>
        <v>0</v>
      </c>
      <c r="I90" s="346">
        <f t="shared" ref="I90" si="83">IF(F90=0,0,F90/(F90+G90))</f>
        <v>0.5</v>
      </c>
      <c r="J90" s="270">
        <f t="shared" ref="J90:P90" si="84">SUM(J91:J92)</f>
        <v>44</v>
      </c>
      <c r="K90" s="201">
        <f t="shared" si="84"/>
        <v>51</v>
      </c>
      <c r="L90" s="201">
        <f t="shared" si="84"/>
        <v>19</v>
      </c>
      <c r="M90" s="201">
        <f t="shared" si="84"/>
        <v>19</v>
      </c>
      <c r="N90" s="201">
        <f t="shared" si="84"/>
        <v>11</v>
      </c>
      <c r="O90" s="202">
        <f t="shared" si="84"/>
        <v>13</v>
      </c>
      <c r="P90" s="200">
        <f t="shared" si="84"/>
        <v>2</v>
      </c>
      <c r="Q90" s="364">
        <f t="shared" si="73"/>
        <v>3.8863636363636362</v>
      </c>
      <c r="R90" s="365">
        <f t="shared" si="74"/>
        <v>1.4090909090909092</v>
      </c>
      <c r="S90" s="364">
        <f t="shared" si="75"/>
        <v>10.431818181818182</v>
      </c>
      <c r="T90" s="366">
        <f t="shared" si="76"/>
        <v>2.25</v>
      </c>
      <c r="U90" s="283">
        <f t="shared" si="77"/>
        <v>2.6590909090909092</v>
      </c>
      <c r="V90" s="284">
        <f t="shared" si="78"/>
        <v>0.40909090909090912</v>
      </c>
    </row>
    <row r="91" spans="1:22" hidden="1" x14ac:dyDescent="0.2">
      <c r="A91" s="358" t="s">
        <v>64</v>
      </c>
      <c r="B91" s="360">
        <v>9</v>
      </c>
      <c r="C91" s="362">
        <v>9</v>
      </c>
      <c r="D91" s="360">
        <v>1</v>
      </c>
      <c r="E91" s="362">
        <v>0</v>
      </c>
      <c r="F91" s="360">
        <v>1</v>
      </c>
      <c r="G91" s="361">
        <v>1</v>
      </c>
      <c r="H91" s="367">
        <v>0</v>
      </c>
      <c r="I91" s="368">
        <v>0.5</v>
      </c>
      <c r="J91" s="369">
        <v>44</v>
      </c>
      <c r="K91" s="361">
        <v>51</v>
      </c>
      <c r="L91" s="361">
        <v>19</v>
      </c>
      <c r="M91" s="361">
        <v>19</v>
      </c>
      <c r="N91" s="361">
        <v>11</v>
      </c>
      <c r="O91" s="362">
        <v>13</v>
      </c>
      <c r="P91" s="359">
        <v>2</v>
      </c>
      <c r="Q91" s="281">
        <f t="shared" si="73"/>
        <v>3.8863636363636362</v>
      </c>
      <c r="R91" s="365">
        <f t="shared" si="74"/>
        <v>1.4090909090909092</v>
      </c>
      <c r="S91" s="281">
        <f t="shared" si="75"/>
        <v>10.431818181818182</v>
      </c>
      <c r="T91" s="366">
        <f t="shared" si="76"/>
        <v>2.25</v>
      </c>
      <c r="U91" s="283">
        <f t="shared" si="77"/>
        <v>2.6590909090909092</v>
      </c>
      <c r="V91" s="284">
        <f t="shared" si="78"/>
        <v>0.40909090909090912</v>
      </c>
    </row>
    <row r="92" spans="1:22" ht="13.5" hidden="1" thickBot="1" x14ac:dyDescent="0.25">
      <c r="A92" s="351" t="s">
        <v>70</v>
      </c>
      <c r="B92" s="353">
        <v>0</v>
      </c>
      <c r="C92" s="355">
        <v>0</v>
      </c>
      <c r="D92" s="353">
        <v>0</v>
      </c>
      <c r="E92" s="355">
        <v>0</v>
      </c>
      <c r="F92" s="353">
        <v>0</v>
      </c>
      <c r="G92" s="354">
        <v>0</v>
      </c>
      <c r="H92" s="370">
        <v>0</v>
      </c>
      <c r="I92" s="371">
        <v>0</v>
      </c>
      <c r="J92" s="372">
        <v>0</v>
      </c>
      <c r="K92" s="354">
        <v>0</v>
      </c>
      <c r="L92" s="354">
        <v>0</v>
      </c>
      <c r="M92" s="354">
        <v>0</v>
      </c>
      <c r="N92" s="354">
        <v>0</v>
      </c>
      <c r="O92" s="355">
        <v>0</v>
      </c>
      <c r="P92" s="352">
        <v>0</v>
      </c>
      <c r="Q92" s="373" t="str">
        <f t="shared" si="73"/>
        <v>0.00</v>
      </c>
      <c r="R92" s="374" t="str">
        <f t="shared" si="74"/>
        <v>0.000</v>
      </c>
      <c r="S92" s="373">
        <f t="shared" si="75"/>
        <v>0</v>
      </c>
      <c r="T92" s="375">
        <f t="shared" si="76"/>
        <v>0</v>
      </c>
      <c r="U92" s="376">
        <f t="shared" si="77"/>
        <v>0</v>
      </c>
      <c r="V92" s="301">
        <f t="shared" si="78"/>
        <v>0</v>
      </c>
    </row>
    <row r="93" spans="1:22" x14ac:dyDescent="0.2">
      <c r="A93" s="200" t="s">
        <v>898</v>
      </c>
      <c r="B93" s="199">
        <f t="shared" ref="B93:H93" si="85">SUM(B94:B95)</f>
        <v>27</v>
      </c>
      <c r="C93" s="202">
        <f t="shared" si="85"/>
        <v>0</v>
      </c>
      <c r="D93" s="199">
        <f t="shared" si="85"/>
        <v>0</v>
      </c>
      <c r="E93" s="202">
        <f t="shared" si="85"/>
        <v>0</v>
      </c>
      <c r="F93" s="199">
        <f t="shared" si="85"/>
        <v>3</v>
      </c>
      <c r="G93" s="201">
        <f t="shared" si="85"/>
        <v>3</v>
      </c>
      <c r="H93" s="268">
        <f t="shared" si="85"/>
        <v>0</v>
      </c>
      <c r="I93" s="346">
        <f t="shared" ref="I93" si="86">IF(F93=0,0,F93/(F93+G93))</f>
        <v>0.5</v>
      </c>
      <c r="J93" s="270">
        <f t="shared" ref="J93:P93" si="87">SUM(J94:J95)</f>
        <v>54.666665999999999</v>
      </c>
      <c r="K93" s="201">
        <f t="shared" si="87"/>
        <v>43</v>
      </c>
      <c r="L93" s="201">
        <f t="shared" si="87"/>
        <v>20</v>
      </c>
      <c r="M93" s="201">
        <f t="shared" si="87"/>
        <v>20</v>
      </c>
      <c r="N93" s="201">
        <f t="shared" si="87"/>
        <v>12</v>
      </c>
      <c r="O93" s="202">
        <f t="shared" si="87"/>
        <v>48</v>
      </c>
      <c r="P93" s="200">
        <f t="shared" si="87"/>
        <v>8</v>
      </c>
      <c r="Q93" s="364">
        <f t="shared" si="73"/>
        <v>3.2926829669839388</v>
      </c>
      <c r="R93" s="365">
        <f t="shared" si="74"/>
        <v>1.0060975732450923</v>
      </c>
      <c r="S93" s="364">
        <f t="shared" si="75"/>
        <v>7.0792683790154678</v>
      </c>
      <c r="T93" s="366">
        <f t="shared" si="76"/>
        <v>1.9756097801903632</v>
      </c>
      <c r="U93" s="283">
        <f t="shared" si="77"/>
        <v>7.9024391207614526</v>
      </c>
      <c r="V93" s="284">
        <f t="shared" si="78"/>
        <v>1.3170731867935754</v>
      </c>
    </row>
    <row r="94" spans="1:22" x14ac:dyDescent="0.2">
      <c r="A94" s="358" t="s">
        <v>74</v>
      </c>
      <c r="B94" s="360">
        <v>24</v>
      </c>
      <c r="C94" s="362">
        <v>0</v>
      </c>
      <c r="D94" s="360">
        <v>0</v>
      </c>
      <c r="E94" s="362">
        <v>0</v>
      </c>
      <c r="F94" s="360">
        <v>3</v>
      </c>
      <c r="G94" s="361">
        <v>2</v>
      </c>
      <c r="H94" s="367">
        <v>0</v>
      </c>
      <c r="I94" s="368">
        <v>0.6</v>
      </c>
      <c r="J94" s="369">
        <v>51.666665999999999</v>
      </c>
      <c r="K94" s="361">
        <v>38</v>
      </c>
      <c r="L94" s="361">
        <v>17</v>
      </c>
      <c r="M94" s="361">
        <v>17</v>
      </c>
      <c r="N94" s="361">
        <v>11</v>
      </c>
      <c r="O94" s="362">
        <v>44</v>
      </c>
      <c r="P94" s="359">
        <v>7</v>
      </c>
      <c r="Q94" s="281">
        <f t="shared" si="73"/>
        <v>2.9612903607908434</v>
      </c>
      <c r="R94" s="365">
        <f t="shared" si="74"/>
        <v>0.94838710901144663</v>
      </c>
      <c r="S94" s="281">
        <f t="shared" si="75"/>
        <v>6.6193549241207084</v>
      </c>
      <c r="T94" s="366">
        <f t="shared" si="76"/>
        <v>1.9161290569823104</v>
      </c>
      <c r="U94" s="283">
        <f t="shared" si="77"/>
        <v>7.6645162279292416</v>
      </c>
      <c r="V94" s="284">
        <f t="shared" si="78"/>
        <v>1.2193548544432884</v>
      </c>
    </row>
    <row r="95" spans="1:22" ht="13.5" thickBot="1" x14ac:dyDescent="0.25">
      <c r="A95" s="351" t="s">
        <v>76</v>
      </c>
      <c r="B95" s="353">
        <v>3</v>
      </c>
      <c r="C95" s="355">
        <v>0</v>
      </c>
      <c r="D95" s="353">
        <v>0</v>
      </c>
      <c r="E95" s="355">
        <v>0</v>
      </c>
      <c r="F95" s="353">
        <v>0</v>
      </c>
      <c r="G95" s="354">
        <v>1</v>
      </c>
      <c r="H95" s="370">
        <v>0</v>
      </c>
      <c r="I95" s="371">
        <v>0</v>
      </c>
      <c r="J95" s="372">
        <v>3</v>
      </c>
      <c r="K95" s="354">
        <v>5</v>
      </c>
      <c r="L95" s="354">
        <v>3</v>
      </c>
      <c r="M95" s="354">
        <v>3</v>
      </c>
      <c r="N95" s="354">
        <v>1</v>
      </c>
      <c r="O95" s="355">
        <v>4</v>
      </c>
      <c r="P95" s="352">
        <v>1</v>
      </c>
      <c r="Q95" s="373">
        <f t="shared" si="73"/>
        <v>9</v>
      </c>
      <c r="R95" s="374">
        <f t="shared" si="74"/>
        <v>2</v>
      </c>
      <c r="S95" s="373">
        <f t="shared" si="75"/>
        <v>15</v>
      </c>
      <c r="T95" s="375">
        <f t="shared" si="76"/>
        <v>3</v>
      </c>
      <c r="U95" s="376">
        <f t="shared" si="77"/>
        <v>12</v>
      </c>
      <c r="V95" s="301">
        <f t="shared" si="78"/>
        <v>3</v>
      </c>
    </row>
    <row r="96" spans="1:22" x14ac:dyDescent="0.2">
      <c r="A96" s="200" t="s">
        <v>776</v>
      </c>
      <c r="B96" s="199">
        <f t="shared" ref="B96:H96" si="88">SUM(B97:B98)</f>
        <v>63</v>
      </c>
      <c r="C96" s="202">
        <f t="shared" si="88"/>
        <v>0</v>
      </c>
      <c r="D96" s="199">
        <f t="shared" si="88"/>
        <v>0</v>
      </c>
      <c r="E96" s="202">
        <f t="shared" si="88"/>
        <v>0</v>
      </c>
      <c r="F96" s="199">
        <f t="shared" si="88"/>
        <v>6</v>
      </c>
      <c r="G96" s="201">
        <f t="shared" si="88"/>
        <v>8</v>
      </c>
      <c r="H96" s="268">
        <f t="shared" si="88"/>
        <v>3</v>
      </c>
      <c r="I96" s="346">
        <f t="shared" ref="I96" si="89">IF(F96=0,0,F96/(F96+G96))</f>
        <v>0.42857142857142855</v>
      </c>
      <c r="J96" s="270">
        <f t="shared" ref="J96:P96" si="90">SUM(J97:J98)</f>
        <v>81.999998000000005</v>
      </c>
      <c r="K96" s="201">
        <f t="shared" si="90"/>
        <v>62</v>
      </c>
      <c r="L96" s="201">
        <f t="shared" si="90"/>
        <v>41</v>
      </c>
      <c r="M96" s="201">
        <f t="shared" si="90"/>
        <v>38</v>
      </c>
      <c r="N96" s="201">
        <f t="shared" si="90"/>
        <v>23</v>
      </c>
      <c r="O96" s="202">
        <f t="shared" si="90"/>
        <v>68</v>
      </c>
      <c r="P96" s="200">
        <f t="shared" si="90"/>
        <v>13</v>
      </c>
      <c r="Q96" s="364">
        <f t="shared" ref="Q96" si="91">IF(B96=0,"0.00",IF(B96="","",M96*9/J96))</f>
        <v>4.1707318090422394</v>
      </c>
      <c r="R96" s="365">
        <f t="shared" ref="R96" si="92">IF(B96=0,"0.000",IF(B96="","",(N96+K96)/J96))</f>
        <v>1.0365853911362291</v>
      </c>
      <c r="S96" s="364">
        <f t="shared" ref="S96" si="93">IF(J96=0,0,K96*9/J96)</f>
        <v>6.8048782147531268</v>
      </c>
      <c r="T96" s="366">
        <f t="shared" ref="T96" si="94">IF(J96=0,0,N96*9/J96)</f>
        <v>2.524390305472934</v>
      </c>
      <c r="U96" s="283">
        <f t="shared" ref="U96" si="95">IF(J96=0,0,O96*9/J96)</f>
        <v>7.4634148161808485</v>
      </c>
      <c r="V96" s="284">
        <f t="shared" ref="V96" si="96">IF(J96=0,0,P96*9/J96)</f>
        <v>1.4268293030933976</v>
      </c>
    </row>
    <row r="97" spans="1:22" x14ac:dyDescent="0.2">
      <c r="A97" s="358" t="s">
        <v>75</v>
      </c>
      <c r="B97" s="360">
        <v>25</v>
      </c>
      <c r="C97" s="362">
        <v>0</v>
      </c>
      <c r="D97" s="360">
        <v>0</v>
      </c>
      <c r="E97" s="362">
        <v>0</v>
      </c>
      <c r="F97" s="360">
        <v>2</v>
      </c>
      <c r="G97" s="361">
        <v>5</v>
      </c>
      <c r="H97" s="367">
        <v>2</v>
      </c>
      <c r="I97" s="368">
        <v>0.28570000000000001</v>
      </c>
      <c r="J97" s="369">
        <v>26.000001000000001</v>
      </c>
      <c r="K97" s="361">
        <v>19</v>
      </c>
      <c r="L97" s="361">
        <v>14</v>
      </c>
      <c r="M97" s="361">
        <v>14</v>
      </c>
      <c r="N97" s="361">
        <v>13</v>
      </c>
      <c r="O97" s="362">
        <v>18</v>
      </c>
      <c r="P97" s="359">
        <v>5</v>
      </c>
      <c r="Q97" s="281">
        <f>IF(B97=0,"0.00",IF(B97="","",M97*9/J97))</f>
        <v>4.8461536597633206</v>
      </c>
      <c r="R97" s="365">
        <f>IF(B97=0,"0.000",IF(B97="","",(N97+K97)/J97))</f>
        <v>1.2307691834319545</v>
      </c>
      <c r="S97" s="281">
        <f>IF(J97=0,0,K97*9/J97)</f>
        <v>6.5769228239645061</v>
      </c>
      <c r="T97" s="366">
        <f>IF(J97=0,0,N97*9/J97)</f>
        <v>4.4999998269230836</v>
      </c>
      <c r="U97" s="283">
        <f>IF(J97=0,0,O97*9/J97)</f>
        <v>6.2307689911242692</v>
      </c>
      <c r="V97" s="284">
        <f>IF(J97=0,0,P97*9/J97)</f>
        <v>1.730769164201186</v>
      </c>
    </row>
    <row r="98" spans="1:22" ht="13.5" thickBot="1" x14ac:dyDescent="0.25">
      <c r="A98" s="351" t="s">
        <v>73</v>
      </c>
      <c r="B98" s="353">
        <v>38</v>
      </c>
      <c r="C98" s="355">
        <v>0</v>
      </c>
      <c r="D98" s="353">
        <v>0</v>
      </c>
      <c r="E98" s="355">
        <v>0</v>
      </c>
      <c r="F98" s="353">
        <v>4</v>
      </c>
      <c r="G98" s="354">
        <v>3</v>
      </c>
      <c r="H98" s="370">
        <v>1</v>
      </c>
      <c r="I98" s="371">
        <v>0.57140000000000002</v>
      </c>
      <c r="J98" s="372">
        <v>55.999997</v>
      </c>
      <c r="K98" s="354">
        <v>43</v>
      </c>
      <c r="L98" s="354">
        <v>27</v>
      </c>
      <c r="M98" s="354">
        <v>24</v>
      </c>
      <c r="N98" s="354">
        <v>10</v>
      </c>
      <c r="O98" s="355">
        <v>50</v>
      </c>
      <c r="P98" s="352">
        <v>8</v>
      </c>
      <c r="Q98" s="373">
        <f>IF(B98=0,"0.00",IF(B98="","",M98*9/J98))</f>
        <v>3.8571430637755211</v>
      </c>
      <c r="R98" s="374">
        <f>IF(B98=0,"0.000",IF(B98="","",(N98+K98)/J98))</f>
        <v>0.9464286221301047</v>
      </c>
      <c r="S98" s="373">
        <f>IF(J98=0,0,K98*9/J98)</f>
        <v>6.9107146559311419</v>
      </c>
      <c r="T98" s="375">
        <f>IF(J98=0,0,N98*9/J98)</f>
        <v>1.6071429432398006</v>
      </c>
      <c r="U98" s="376">
        <f>IF(J98=0,0,O98*9/J98)</f>
        <v>8.0357147161990028</v>
      </c>
      <c r="V98" s="301">
        <f>IF(J98=0,0,P98*9/J98)</f>
        <v>1.2857143545918404</v>
      </c>
    </row>
    <row r="99" spans="1:22" x14ac:dyDescent="0.2">
      <c r="A99" s="200" t="s">
        <v>457</v>
      </c>
      <c r="B99" s="199">
        <f>SUM(B100:B103)</f>
        <v>24</v>
      </c>
      <c r="C99" s="202">
        <f t="shared" ref="C99:H99" si="97">SUM(C100:C103)</f>
        <v>24</v>
      </c>
      <c r="D99" s="199">
        <f t="shared" si="97"/>
        <v>16</v>
      </c>
      <c r="E99" s="202">
        <f t="shared" si="97"/>
        <v>2</v>
      </c>
      <c r="F99" s="199">
        <f t="shared" si="97"/>
        <v>10</v>
      </c>
      <c r="G99" s="201">
        <f t="shared" si="97"/>
        <v>12</v>
      </c>
      <c r="H99" s="268">
        <f t="shared" si="97"/>
        <v>0</v>
      </c>
      <c r="I99" s="346">
        <f t="shared" ref="I99" si="98">IF(F99=0,0,F99/(F99+G99))</f>
        <v>0.45454545454545453</v>
      </c>
      <c r="J99" s="270">
        <f t="shared" ref="J99:P99" si="99">SUM(J100:J103)</f>
        <v>190.66666699999999</v>
      </c>
      <c r="K99" s="201">
        <f t="shared" si="99"/>
        <v>130</v>
      </c>
      <c r="L99" s="201">
        <f t="shared" si="99"/>
        <v>75</v>
      </c>
      <c r="M99" s="201">
        <f t="shared" si="99"/>
        <v>70</v>
      </c>
      <c r="N99" s="201">
        <f t="shared" si="99"/>
        <v>71</v>
      </c>
      <c r="O99" s="202">
        <f t="shared" si="99"/>
        <v>186</v>
      </c>
      <c r="P99" s="200">
        <f t="shared" si="99"/>
        <v>30</v>
      </c>
      <c r="Q99" s="621">
        <f t="shared" si="52"/>
        <v>3.3041957984192383</v>
      </c>
      <c r="R99" s="622">
        <f t="shared" si="53"/>
        <v>1.0541958023528046</v>
      </c>
      <c r="S99" s="621">
        <f t="shared" si="54"/>
        <v>6.1363636256357283</v>
      </c>
      <c r="T99" s="623">
        <f t="shared" si="55"/>
        <v>3.3513985955395129</v>
      </c>
      <c r="U99" s="624">
        <f t="shared" si="56"/>
        <v>8.7797202643711181</v>
      </c>
      <c r="V99" s="276">
        <f t="shared" si="57"/>
        <v>1.416083913608245</v>
      </c>
    </row>
    <row r="100" spans="1:22" x14ac:dyDescent="0.2">
      <c r="A100" s="358" t="s">
        <v>146</v>
      </c>
      <c r="B100" s="360">
        <v>10</v>
      </c>
      <c r="C100" s="362">
        <v>10</v>
      </c>
      <c r="D100" s="360">
        <v>9</v>
      </c>
      <c r="E100" s="362">
        <v>2</v>
      </c>
      <c r="F100" s="360">
        <v>4</v>
      </c>
      <c r="G100" s="361">
        <v>6</v>
      </c>
      <c r="H100" s="367">
        <v>0</v>
      </c>
      <c r="I100" s="368">
        <v>0.4</v>
      </c>
      <c r="J100" s="369">
        <v>81.666667000000004</v>
      </c>
      <c r="K100" s="361">
        <v>48</v>
      </c>
      <c r="L100" s="361">
        <v>35</v>
      </c>
      <c r="M100" s="361">
        <v>32</v>
      </c>
      <c r="N100" s="361">
        <v>32</v>
      </c>
      <c r="O100" s="362">
        <v>82</v>
      </c>
      <c r="P100" s="359">
        <v>13</v>
      </c>
      <c r="Q100" s="281">
        <f>IF(B100=0,"0.00",IF(B100="","",M100*9/J100))</f>
        <v>3.5265305978508952</v>
      </c>
      <c r="R100" s="365">
        <f>IF(B100=0,"0.000",IF(B100="","",(N100+K100)/J100))</f>
        <v>0.97959183273635986</v>
      </c>
      <c r="S100" s="281">
        <f>IF(J100=0,0,K100*9/J100)</f>
        <v>5.2897958967763428</v>
      </c>
      <c r="T100" s="366">
        <f>IF(J100=0,0,N100*9/J100)</f>
        <v>3.5265305978508952</v>
      </c>
      <c r="U100" s="283">
        <f>IF(J100=0,0,O100*9/J100)</f>
        <v>9.0367346569929197</v>
      </c>
      <c r="V100" s="284">
        <f>IF(J100=0,0,P100*9/J100)</f>
        <v>1.4326530553769263</v>
      </c>
    </row>
    <row r="101" spans="1:22" x14ac:dyDescent="0.2">
      <c r="A101" s="358" t="s">
        <v>70</v>
      </c>
      <c r="B101" s="360">
        <v>7</v>
      </c>
      <c r="C101" s="362">
        <v>7</v>
      </c>
      <c r="D101" s="360">
        <v>2</v>
      </c>
      <c r="E101" s="362">
        <v>0</v>
      </c>
      <c r="F101" s="360">
        <v>1</v>
      </c>
      <c r="G101" s="361">
        <v>4</v>
      </c>
      <c r="H101" s="367">
        <v>0</v>
      </c>
      <c r="I101" s="368">
        <v>0.2</v>
      </c>
      <c r="J101" s="369">
        <v>50.333333000000003</v>
      </c>
      <c r="K101" s="361">
        <v>41</v>
      </c>
      <c r="L101" s="361">
        <v>22</v>
      </c>
      <c r="M101" s="361">
        <v>22</v>
      </c>
      <c r="N101" s="361">
        <v>25</v>
      </c>
      <c r="O101" s="362">
        <v>46</v>
      </c>
      <c r="P101" s="359">
        <v>8</v>
      </c>
      <c r="Q101" s="281">
        <v>3.9337748604885752</v>
      </c>
      <c r="R101" s="365">
        <v>1.3112582868295251</v>
      </c>
      <c r="S101" s="281">
        <v>7.3311258763650713</v>
      </c>
      <c r="T101" s="366">
        <v>4.4701987051006533</v>
      </c>
      <c r="U101" s="283">
        <v>8.225165617385203</v>
      </c>
      <c r="V101" s="284">
        <v>1.430463585632209</v>
      </c>
    </row>
    <row r="102" spans="1:22" ht="13.5" thickBot="1" x14ac:dyDescent="0.25">
      <c r="A102" s="625" t="s">
        <v>64</v>
      </c>
      <c r="B102" s="353">
        <v>7</v>
      </c>
      <c r="C102" s="355">
        <v>7</v>
      </c>
      <c r="D102" s="353">
        <v>5</v>
      </c>
      <c r="E102" s="355">
        <v>0</v>
      </c>
      <c r="F102" s="353">
        <v>5</v>
      </c>
      <c r="G102" s="354">
        <v>2</v>
      </c>
      <c r="H102" s="370">
        <v>0</v>
      </c>
      <c r="I102" s="371">
        <v>0.71430000000000005</v>
      </c>
      <c r="J102" s="372">
        <v>58.666666999999997</v>
      </c>
      <c r="K102" s="354">
        <v>41</v>
      </c>
      <c r="L102" s="354">
        <v>18</v>
      </c>
      <c r="M102" s="354">
        <v>16</v>
      </c>
      <c r="N102" s="354">
        <v>14</v>
      </c>
      <c r="O102" s="355">
        <v>58</v>
      </c>
      <c r="P102" s="352">
        <v>9</v>
      </c>
      <c r="Q102" s="373">
        <f>IF(B102=0,"0.00",IF(B102="","",M102*9/J102))</f>
        <v>2.4545454405991736</v>
      </c>
      <c r="R102" s="374">
        <f>IF(B102=0,"0.000",IF(B102="","",(N102+K102)/J102))</f>
        <v>0.93749999467329559</v>
      </c>
      <c r="S102" s="373">
        <f>IF(J102=0,0,K102*9/J102)</f>
        <v>6.2897726915353829</v>
      </c>
      <c r="T102" s="375">
        <f>IF(J102=0,0,N102*9/J102)</f>
        <v>2.147727260524277</v>
      </c>
      <c r="U102" s="376">
        <f>IF(J102=0,0,O102*9/J102)</f>
        <v>8.897727222172005</v>
      </c>
      <c r="V102" s="301">
        <f>IF(J102=0,0,P102*9/J102)</f>
        <v>1.3806818103370353</v>
      </c>
    </row>
    <row r="103" spans="1:22" ht="13.5" hidden="1" thickBot="1" x14ac:dyDescent="0.25">
      <c r="A103" s="351" t="s">
        <v>64</v>
      </c>
      <c r="B103" s="599">
        <v>0</v>
      </c>
      <c r="C103" s="600">
        <v>0</v>
      </c>
      <c r="D103" s="599">
        <v>0</v>
      </c>
      <c r="E103" s="600">
        <v>0</v>
      </c>
      <c r="F103" s="599">
        <v>0</v>
      </c>
      <c r="G103" s="601">
        <v>0</v>
      </c>
      <c r="H103" s="602">
        <v>0</v>
      </c>
      <c r="I103" s="603">
        <v>0</v>
      </c>
      <c r="J103" s="604">
        <v>0</v>
      </c>
      <c r="K103" s="601">
        <v>0</v>
      </c>
      <c r="L103" s="601">
        <v>0</v>
      </c>
      <c r="M103" s="601">
        <v>0</v>
      </c>
      <c r="N103" s="601">
        <v>0</v>
      </c>
      <c r="O103" s="600">
        <v>0</v>
      </c>
      <c r="P103" s="24">
        <v>0</v>
      </c>
      <c r="Q103" s="605" t="str">
        <f>IF(B103=0,"0.00",IF(B103="","",M103*9/J103))</f>
        <v>0.00</v>
      </c>
      <c r="R103" s="606" t="str">
        <f>IF(B103=0,"0.000",IF(B103="","",(N103+K103)/J103))</f>
        <v>0.000</v>
      </c>
      <c r="S103" s="605">
        <f>IF(J103=0,0,K103*9/J103)</f>
        <v>0</v>
      </c>
      <c r="T103" s="607">
        <f>IF(J103=0,0,N103*9/J103)</f>
        <v>0</v>
      </c>
      <c r="U103" s="608">
        <f>IF(J103=0,0,O103*9/J103)</f>
        <v>0</v>
      </c>
      <c r="V103" s="325">
        <f>IF(J103=0,0,P103*9/J103)</f>
        <v>0</v>
      </c>
    </row>
    <row r="104" spans="1:22" x14ac:dyDescent="0.2">
      <c r="A104" s="200" t="s">
        <v>447</v>
      </c>
      <c r="B104" s="199">
        <f t="shared" ref="B104:H104" si="100">SUM(B105:B106)</f>
        <v>33</v>
      </c>
      <c r="C104" s="667">
        <f t="shared" si="100"/>
        <v>33</v>
      </c>
      <c r="D104" s="199">
        <f t="shared" si="100"/>
        <v>12</v>
      </c>
      <c r="E104" s="202">
        <f t="shared" si="100"/>
        <v>1</v>
      </c>
      <c r="F104" s="199">
        <f t="shared" si="100"/>
        <v>12</v>
      </c>
      <c r="G104" s="201">
        <f t="shared" si="100"/>
        <v>14</v>
      </c>
      <c r="H104" s="268">
        <f t="shared" si="100"/>
        <v>0</v>
      </c>
      <c r="I104" s="346">
        <f t="shared" ref="I104" si="101">IF(F104=0,0,F104/(F104+G104))</f>
        <v>0.46153846153846156</v>
      </c>
      <c r="J104" s="270">
        <f t="shared" ref="J104:P104" si="102">SUM(J105:J106)</f>
        <v>238.33333199999998</v>
      </c>
      <c r="K104" s="201">
        <f t="shared" si="102"/>
        <v>236</v>
      </c>
      <c r="L104" s="201">
        <f t="shared" si="102"/>
        <v>136</v>
      </c>
      <c r="M104" s="201">
        <f t="shared" si="102"/>
        <v>130</v>
      </c>
      <c r="N104" s="201">
        <f t="shared" si="102"/>
        <v>81</v>
      </c>
      <c r="O104" s="202">
        <f t="shared" si="102"/>
        <v>203</v>
      </c>
      <c r="P104" s="677">
        <f t="shared" si="102"/>
        <v>47</v>
      </c>
      <c r="Q104" s="364">
        <f t="shared" si="52"/>
        <v>4.9090909365543549</v>
      </c>
      <c r="R104" s="365">
        <f t="shared" si="53"/>
        <v>1.3300699375108809</v>
      </c>
      <c r="S104" s="364">
        <f t="shared" si="54"/>
        <v>8.9118881617448302</v>
      </c>
      <c r="T104" s="366">
        <f t="shared" si="55"/>
        <v>3.0587412758530981</v>
      </c>
      <c r="U104" s="283">
        <f t="shared" si="56"/>
        <v>7.6657343086194931</v>
      </c>
      <c r="V104" s="284">
        <f t="shared" si="57"/>
        <v>1.7748251847542669</v>
      </c>
    </row>
    <row r="105" spans="1:22" x14ac:dyDescent="0.2">
      <c r="A105" s="358" t="s">
        <v>68</v>
      </c>
      <c r="B105" s="360">
        <v>15</v>
      </c>
      <c r="C105" s="362">
        <v>15</v>
      </c>
      <c r="D105" s="360">
        <v>5</v>
      </c>
      <c r="E105" s="362">
        <v>1</v>
      </c>
      <c r="F105" s="360">
        <v>7</v>
      </c>
      <c r="G105" s="361">
        <v>5</v>
      </c>
      <c r="H105" s="367">
        <v>0</v>
      </c>
      <c r="I105" s="368">
        <v>0.58330000000000004</v>
      </c>
      <c r="J105" s="369">
        <v>106.66666600000001</v>
      </c>
      <c r="K105" s="361">
        <v>96</v>
      </c>
      <c r="L105" s="361">
        <v>57</v>
      </c>
      <c r="M105" s="361">
        <v>53</v>
      </c>
      <c r="N105" s="361">
        <v>37</v>
      </c>
      <c r="O105" s="362">
        <v>98</v>
      </c>
      <c r="P105" s="359">
        <v>24</v>
      </c>
      <c r="Q105" s="281">
        <f>IF(B105=0,"0.00",IF(B105="","",M105*9/J105))</f>
        <v>4.4718750279492188</v>
      </c>
      <c r="R105" s="365">
        <f>IF(B105=0,"0.000",IF(B105="","",(N105+K105)/J105))</f>
        <v>1.2468750077929687</v>
      </c>
      <c r="S105" s="281">
        <f>IF(J105=0,0,K105*9/J105)</f>
        <v>8.1000000506249989</v>
      </c>
      <c r="T105" s="366">
        <f>IF(J105=0,0,N105*9/J105)</f>
        <v>3.1218750195117186</v>
      </c>
      <c r="U105" s="283">
        <f>IF(J105=0,0,O105*9/J105)</f>
        <v>8.268750051679687</v>
      </c>
      <c r="V105" s="284">
        <f>IF(J105=0,0,P105*9/J105)</f>
        <v>2.0250000126562497</v>
      </c>
    </row>
    <row r="106" spans="1:22" ht="13.5" thickBot="1" x14ac:dyDescent="0.25">
      <c r="A106" s="351" t="s">
        <v>70</v>
      </c>
      <c r="B106" s="353">
        <v>18</v>
      </c>
      <c r="C106" s="355">
        <v>18</v>
      </c>
      <c r="D106" s="353">
        <v>7</v>
      </c>
      <c r="E106" s="355">
        <v>0</v>
      </c>
      <c r="F106" s="353">
        <v>5</v>
      </c>
      <c r="G106" s="354">
        <v>9</v>
      </c>
      <c r="H106" s="370">
        <v>0</v>
      </c>
      <c r="I106" s="371">
        <v>0.35709999999999997</v>
      </c>
      <c r="J106" s="372">
        <v>131.66666599999999</v>
      </c>
      <c r="K106" s="354">
        <v>140</v>
      </c>
      <c r="L106" s="354">
        <v>79</v>
      </c>
      <c r="M106" s="354">
        <v>77</v>
      </c>
      <c r="N106" s="354">
        <v>44</v>
      </c>
      <c r="O106" s="355">
        <v>105</v>
      </c>
      <c r="P106" s="352">
        <v>23</v>
      </c>
      <c r="Q106" s="373">
        <f>IF(B106=0,"0.00",IF(B106="","",M106*9/J106))</f>
        <v>5.2632911658900818</v>
      </c>
      <c r="R106" s="374">
        <f>IF(B106=0,"0.000",IF(B106="","",(N106+K106)/J106))</f>
        <v>1.3974683615061689</v>
      </c>
      <c r="S106" s="373">
        <f>IF(J106=0,0,K106*9/J106)</f>
        <v>9.5696203016183308</v>
      </c>
      <c r="T106" s="375">
        <f>IF(J106=0,0,N106*9/J106)</f>
        <v>3.0075949519371896</v>
      </c>
      <c r="U106" s="376">
        <f>IF(J106=0,0,O106*9/J106)</f>
        <v>7.1772152262137485</v>
      </c>
      <c r="V106" s="301">
        <f>IF(J106=0,0,P106*9/J106)</f>
        <v>1.57215190669444</v>
      </c>
    </row>
    <row r="107" spans="1:22" x14ac:dyDescent="0.2">
      <c r="A107" s="200" t="s">
        <v>473</v>
      </c>
      <c r="B107" s="199">
        <f t="shared" ref="B107:H107" si="103">SUM(B108:B109)</f>
        <v>51</v>
      </c>
      <c r="C107" s="202">
        <f t="shared" si="103"/>
        <v>0</v>
      </c>
      <c r="D107" s="199">
        <f t="shared" si="103"/>
        <v>0</v>
      </c>
      <c r="E107" s="202">
        <f t="shared" si="103"/>
        <v>0</v>
      </c>
      <c r="F107" s="199">
        <f t="shared" si="103"/>
        <v>8</v>
      </c>
      <c r="G107" s="201">
        <f t="shared" si="103"/>
        <v>6</v>
      </c>
      <c r="H107" s="268">
        <f t="shared" si="103"/>
        <v>10</v>
      </c>
      <c r="I107" s="346">
        <f t="shared" ref="I107" si="104">IF(F107=0,0,F107/(F107+G107))</f>
        <v>0.5714285714285714</v>
      </c>
      <c r="J107" s="270">
        <f t="shared" ref="J107:P107" si="105">SUM(J108:J109)</f>
        <v>61.666667000000004</v>
      </c>
      <c r="K107" s="201">
        <f t="shared" si="105"/>
        <v>39</v>
      </c>
      <c r="L107" s="201">
        <f t="shared" si="105"/>
        <v>18</v>
      </c>
      <c r="M107" s="201">
        <f t="shared" si="105"/>
        <v>15</v>
      </c>
      <c r="N107" s="201">
        <f t="shared" si="105"/>
        <v>15</v>
      </c>
      <c r="O107" s="202">
        <f t="shared" si="105"/>
        <v>52</v>
      </c>
      <c r="P107" s="200">
        <f t="shared" si="105"/>
        <v>5</v>
      </c>
      <c r="Q107" s="364">
        <f t="shared" si="52"/>
        <v>2.1891891773557339</v>
      </c>
      <c r="R107" s="365">
        <f t="shared" si="53"/>
        <v>0.87567567094229359</v>
      </c>
      <c r="S107" s="364">
        <f t="shared" si="54"/>
        <v>5.6918918611249083</v>
      </c>
      <c r="T107" s="366">
        <f t="shared" si="55"/>
        <v>2.1891891773557339</v>
      </c>
      <c r="U107" s="283">
        <f t="shared" si="56"/>
        <v>7.589189148166545</v>
      </c>
      <c r="V107" s="284">
        <f t="shared" si="57"/>
        <v>0.72972972578524464</v>
      </c>
    </row>
    <row r="108" spans="1:22" x14ac:dyDescent="0.2">
      <c r="A108" s="358" t="s">
        <v>68</v>
      </c>
      <c r="B108" s="360">
        <v>22</v>
      </c>
      <c r="C108" s="362">
        <v>0</v>
      </c>
      <c r="D108" s="360">
        <v>0</v>
      </c>
      <c r="E108" s="362">
        <v>0</v>
      </c>
      <c r="F108" s="360">
        <v>4</v>
      </c>
      <c r="G108" s="361">
        <v>3</v>
      </c>
      <c r="H108" s="367">
        <v>0</v>
      </c>
      <c r="I108" s="368">
        <v>0.57140000000000002</v>
      </c>
      <c r="J108" s="369">
        <v>26.333334000000001</v>
      </c>
      <c r="K108" s="361">
        <v>13</v>
      </c>
      <c r="L108" s="361">
        <v>6</v>
      </c>
      <c r="M108" s="361">
        <v>6</v>
      </c>
      <c r="N108" s="361">
        <v>4</v>
      </c>
      <c r="O108" s="362">
        <v>21</v>
      </c>
      <c r="P108" s="359">
        <v>2</v>
      </c>
      <c r="Q108" s="281">
        <f>IF(B108=0,"0.00",IF(B108="","",M108*9/J108))</f>
        <v>2.0506328594776493</v>
      </c>
      <c r="R108" s="365">
        <f>IF(B108=0,"0.000",IF(B108="","",(N108+K108)/J108))</f>
        <v>0.64556960390963025</v>
      </c>
      <c r="S108" s="281">
        <f>IF(J108=0,0,K108*9/J108)</f>
        <v>4.4430378622015727</v>
      </c>
      <c r="T108" s="366">
        <f>IF(J108=0,0,N108*9/J108)</f>
        <v>1.3670885729850994</v>
      </c>
      <c r="U108" s="283">
        <f>IF(J108=0,0,O108*9/J108)</f>
        <v>7.177215008171772</v>
      </c>
      <c r="V108" s="284">
        <f>IF(J108=0,0,P108*9/J108)</f>
        <v>0.68354428649254972</v>
      </c>
    </row>
    <row r="109" spans="1:22" ht="13.5" thickBot="1" x14ac:dyDescent="0.25">
      <c r="A109" s="351" t="s">
        <v>72</v>
      </c>
      <c r="B109" s="353">
        <v>29</v>
      </c>
      <c r="C109" s="355">
        <v>0</v>
      </c>
      <c r="D109" s="353">
        <v>0</v>
      </c>
      <c r="E109" s="355">
        <v>0</v>
      </c>
      <c r="F109" s="353">
        <v>4</v>
      </c>
      <c r="G109" s="354">
        <v>3</v>
      </c>
      <c r="H109" s="370">
        <v>10</v>
      </c>
      <c r="I109" s="371">
        <v>0.57140000000000002</v>
      </c>
      <c r="J109" s="372">
        <v>35.333333000000003</v>
      </c>
      <c r="K109" s="354">
        <v>26</v>
      </c>
      <c r="L109" s="354">
        <v>12</v>
      </c>
      <c r="M109" s="354">
        <v>9</v>
      </c>
      <c r="N109" s="354">
        <v>11</v>
      </c>
      <c r="O109" s="355">
        <v>31</v>
      </c>
      <c r="P109" s="352">
        <v>3</v>
      </c>
      <c r="Q109" s="373">
        <f>IF(B109=0,"0.00",IF(B109="","",M109*9/J109))</f>
        <v>2.2924528518155927</v>
      </c>
      <c r="R109" s="374">
        <f>IF(B109=0,"0.000",IF(B109="","",(N109+K109)/J109))</f>
        <v>1.0471698211997151</v>
      </c>
      <c r="S109" s="373">
        <f>IF(J109=0,0,K109*9/J109)</f>
        <v>6.6226415719117124</v>
      </c>
      <c r="T109" s="375">
        <f>IF(J109=0,0,N109*9/J109)</f>
        <v>2.8018868188857247</v>
      </c>
      <c r="U109" s="376">
        <f>IF(J109=0,0,O109*9/J109)</f>
        <v>7.8962264895870415</v>
      </c>
      <c r="V109" s="301">
        <f>IF(J109=0,0,P109*9/J109)</f>
        <v>0.76415095060519755</v>
      </c>
    </row>
    <row r="110" spans="1:22" x14ac:dyDescent="0.2">
      <c r="A110" s="200" t="s">
        <v>657</v>
      </c>
      <c r="B110" s="199">
        <f t="shared" ref="B110:H110" si="106">SUM(B111:B112)</f>
        <v>33</v>
      </c>
      <c r="C110" s="202">
        <f t="shared" si="106"/>
        <v>0</v>
      </c>
      <c r="D110" s="199">
        <f t="shared" si="106"/>
        <v>0</v>
      </c>
      <c r="E110" s="202">
        <f t="shared" si="106"/>
        <v>0</v>
      </c>
      <c r="F110" s="199">
        <f t="shared" si="106"/>
        <v>1</v>
      </c>
      <c r="G110" s="201">
        <f t="shared" si="106"/>
        <v>5</v>
      </c>
      <c r="H110" s="268">
        <f t="shared" si="106"/>
        <v>0</v>
      </c>
      <c r="I110" s="346">
        <f t="shared" ref="I110" si="107">IF(F110=0,0,F110/(F110+G110))</f>
        <v>0.16666666666666666</v>
      </c>
      <c r="J110" s="270">
        <f t="shared" ref="J110:P110" si="108">SUM(J111:J112)</f>
        <v>30.333333</v>
      </c>
      <c r="K110" s="201">
        <f t="shared" si="108"/>
        <v>29</v>
      </c>
      <c r="L110" s="201">
        <f t="shared" si="108"/>
        <v>16</v>
      </c>
      <c r="M110" s="201">
        <f t="shared" si="108"/>
        <v>16</v>
      </c>
      <c r="N110" s="201">
        <f t="shared" si="108"/>
        <v>10</v>
      </c>
      <c r="O110" s="202">
        <f t="shared" si="108"/>
        <v>37</v>
      </c>
      <c r="P110" s="200">
        <f t="shared" si="108"/>
        <v>6</v>
      </c>
      <c r="Q110" s="364">
        <f t="shared" si="52"/>
        <v>4.7472527994203606</v>
      </c>
      <c r="R110" s="365">
        <f t="shared" si="53"/>
        <v>1.2857142998430142</v>
      </c>
      <c r="S110" s="364">
        <f t="shared" si="54"/>
        <v>8.6043956989494035</v>
      </c>
      <c r="T110" s="366">
        <f t="shared" si="55"/>
        <v>2.9670329996377252</v>
      </c>
      <c r="U110" s="283">
        <f t="shared" si="56"/>
        <v>10.978022098659583</v>
      </c>
      <c r="V110" s="284">
        <f t="shared" si="57"/>
        <v>1.7802197997826352</v>
      </c>
    </row>
    <row r="111" spans="1:22" x14ac:dyDescent="0.2">
      <c r="A111" s="358" t="s">
        <v>68</v>
      </c>
      <c r="B111" s="360">
        <v>17</v>
      </c>
      <c r="C111" s="362">
        <v>0</v>
      </c>
      <c r="D111" s="360">
        <v>0</v>
      </c>
      <c r="E111" s="362">
        <v>0</v>
      </c>
      <c r="F111" s="360">
        <v>1</v>
      </c>
      <c r="G111" s="361">
        <v>3</v>
      </c>
      <c r="H111" s="367">
        <v>0</v>
      </c>
      <c r="I111" s="368">
        <v>0.25</v>
      </c>
      <c r="J111" s="369">
        <v>16.333333</v>
      </c>
      <c r="K111" s="361">
        <v>12</v>
      </c>
      <c r="L111" s="361">
        <v>7</v>
      </c>
      <c r="M111" s="361">
        <v>7</v>
      </c>
      <c r="N111" s="361">
        <v>8</v>
      </c>
      <c r="O111" s="362">
        <v>21</v>
      </c>
      <c r="P111" s="359">
        <v>2</v>
      </c>
      <c r="Q111" s="281">
        <f>IF(B111=0,"0.00",IF(B111="","",M111*9/J111))</f>
        <v>3.8571429358600602</v>
      </c>
      <c r="R111" s="365">
        <f>IF(B111=0,"0.000",IF(B111="","",(N111+K111)/J111))</f>
        <v>1.2244898209079556</v>
      </c>
      <c r="S111" s="281">
        <f>IF(J111=0,0,K111*9/J111)</f>
        <v>6.6122450329029601</v>
      </c>
      <c r="T111" s="366">
        <f>IF(J111=0,0,N111*9/J111)</f>
        <v>4.4081633552686403</v>
      </c>
      <c r="U111" s="283">
        <f>IF(J111=0,0,O111*9/J111)</f>
        <v>11.57142880758018</v>
      </c>
      <c r="V111" s="284">
        <f>IF(J111=0,0,P111*9/J111)</f>
        <v>1.1020408388171601</v>
      </c>
    </row>
    <row r="112" spans="1:22" ht="13.5" thickBot="1" x14ac:dyDescent="0.25">
      <c r="A112" s="351" t="s">
        <v>70</v>
      </c>
      <c r="B112" s="353">
        <v>16</v>
      </c>
      <c r="C112" s="355">
        <v>0</v>
      </c>
      <c r="D112" s="353">
        <v>0</v>
      </c>
      <c r="E112" s="355">
        <v>0</v>
      </c>
      <c r="F112" s="353">
        <v>0</v>
      </c>
      <c r="G112" s="354">
        <v>2</v>
      </c>
      <c r="H112" s="370">
        <v>0</v>
      </c>
      <c r="I112" s="371">
        <v>0</v>
      </c>
      <c r="J112" s="372">
        <v>14</v>
      </c>
      <c r="K112" s="354">
        <v>17</v>
      </c>
      <c r="L112" s="354">
        <v>9</v>
      </c>
      <c r="M112" s="354">
        <v>9</v>
      </c>
      <c r="N112" s="354">
        <v>2</v>
      </c>
      <c r="O112" s="355">
        <v>16</v>
      </c>
      <c r="P112" s="352">
        <v>4</v>
      </c>
      <c r="Q112" s="373">
        <f>IF(B112=0,"0.00",IF(B112="","",M112*9/J112))</f>
        <v>5.7857142857142856</v>
      </c>
      <c r="R112" s="374">
        <f>IF(B112=0,"0.000",IF(B112="","",(N112+K112)/J112))</f>
        <v>1.3571428571428572</v>
      </c>
      <c r="S112" s="373">
        <f>IF(J112=0,0,K112*9/J112)</f>
        <v>10.928571428571429</v>
      </c>
      <c r="T112" s="375">
        <f>IF(J112=0,0,N112*9/J112)</f>
        <v>1.2857142857142858</v>
      </c>
      <c r="U112" s="376">
        <f>IF(J112=0,0,O112*9/J112)</f>
        <v>10.285714285714286</v>
      </c>
      <c r="V112" s="301">
        <f>IF(J112=0,0,P112*9/J112)</f>
        <v>2.5714285714285716</v>
      </c>
    </row>
    <row r="113" spans="1:22" x14ac:dyDescent="0.2">
      <c r="A113" s="200" t="s">
        <v>464</v>
      </c>
      <c r="B113" s="199">
        <f t="shared" ref="B113:H113" si="109">SUM(B114:B115)</f>
        <v>64</v>
      </c>
      <c r="C113" s="202">
        <f t="shared" si="109"/>
        <v>0</v>
      </c>
      <c r="D113" s="199">
        <f t="shared" si="109"/>
        <v>0</v>
      </c>
      <c r="E113" s="202">
        <f t="shared" si="109"/>
        <v>0</v>
      </c>
      <c r="F113" s="199">
        <f t="shared" si="109"/>
        <v>3</v>
      </c>
      <c r="G113" s="201">
        <f t="shared" si="109"/>
        <v>4</v>
      </c>
      <c r="H113" s="268">
        <f t="shared" si="109"/>
        <v>0</v>
      </c>
      <c r="I113" s="346">
        <f t="shared" ref="I113" si="110">IF(F113=0,0,F113/(F113+G113))</f>
        <v>0.42857142857142855</v>
      </c>
      <c r="J113" s="270">
        <f t="shared" ref="J113:P113" si="111">SUM(J114:J115)</f>
        <v>69.000003000000007</v>
      </c>
      <c r="K113" s="201">
        <f t="shared" si="111"/>
        <v>39</v>
      </c>
      <c r="L113" s="201">
        <f t="shared" si="111"/>
        <v>20</v>
      </c>
      <c r="M113" s="201">
        <f t="shared" si="111"/>
        <v>19</v>
      </c>
      <c r="N113" s="201">
        <f t="shared" si="111"/>
        <v>31</v>
      </c>
      <c r="O113" s="202">
        <f t="shared" si="111"/>
        <v>57</v>
      </c>
      <c r="P113" s="200">
        <f t="shared" si="111"/>
        <v>7</v>
      </c>
      <c r="Q113" s="364">
        <f t="shared" si="52"/>
        <v>2.4782607618147492</v>
      </c>
      <c r="R113" s="365">
        <f t="shared" si="53"/>
        <v>1.0144927095148097</v>
      </c>
      <c r="S113" s="364">
        <f t="shared" si="54"/>
        <v>5.0869563005671168</v>
      </c>
      <c r="T113" s="366">
        <f t="shared" si="55"/>
        <v>4.0434780850661696</v>
      </c>
      <c r="U113" s="283">
        <f t="shared" si="56"/>
        <v>7.434782285444248</v>
      </c>
      <c r="V113" s="284">
        <f t="shared" si="57"/>
        <v>0.9130434385633287</v>
      </c>
    </row>
    <row r="114" spans="1:22" x14ac:dyDescent="0.2">
      <c r="A114" s="358" t="s">
        <v>65</v>
      </c>
      <c r="B114" s="360">
        <v>50</v>
      </c>
      <c r="C114" s="362">
        <v>0</v>
      </c>
      <c r="D114" s="360">
        <v>0</v>
      </c>
      <c r="E114" s="362">
        <v>0</v>
      </c>
      <c r="F114" s="360">
        <v>1</v>
      </c>
      <c r="G114" s="361">
        <v>4</v>
      </c>
      <c r="H114" s="367">
        <v>0</v>
      </c>
      <c r="I114" s="368">
        <v>0.2</v>
      </c>
      <c r="J114" s="369">
        <v>51.000002000000002</v>
      </c>
      <c r="K114" s="361">
        <v>27</v>
      </c>
      <c r="L114" s="361">
        <v>13</v>
      </c>
      <c r="M114" s="361">
        <v>13</v>
      </c>
      <c r="N114" s="361">
        <v>21</v>
      </c>
      <c r="O114" s="362">
        <v>45</v>
      </c>
      <c r="P114" s="359">
        <v>6</v>
      </c>
      <c r="Q114" s="281">
        <f>IF(B114=0,"0.00",IF(B114="","",M114*9/J114))</f>
        <v>2.2941175570934291</v>
      </c>
      <c r="R114" s="365">
        <f>IF(B114=0,"0.000",IF(B114="","",(N114+K114)/J114))</f>
        <v>0.94117643367935555</v>
      </c>
      <c r="S114" s="281">
        <f>IF(J114=0,0,K114*9/J114)</f>
        <v>4.7647056955017373</v>
      </c>
      <c r="T114" s="366">
        <f>IF(J114=0,0,N114*9/J114)</f>
        <v>3.7058822076124622</v>
      </c>
      <c r="U114" s="283">
        <f>IF(J114=0,0,O114*9/J114)</f>
        <v>7.9411761591695624</v>
      </c>
      <c r="V114" s="284">
        <f>IF(J114=0,0,P114*9/J114)</f>
        <v>1.0588234878892751</v>
      </c>
    </row>
    <row r="115" spans="1:22" ht="13.5" thickBot="1" x14ac:dyDescent="0.25">
      <c r="A115" s="351" t="s">
        <v>73</v>
      </c>
      <c r="B115" s="353">
        <v>14</v>
      </c>
      <c r="C115" s="355">
        <v>0</v>
      </c>
      <c r="D115" s="353">
        <v>0</v>
      </c>
      <c r="E115" s="355">
        <v>0</v>
      </c>
      <c r="F115" s="353">
        <v>2</v>
      </c>
      <c r="G115" s="354">
        <v>0</v>
      </c>
      <c r="H115" s="370">
        <v>0</v>
      </c>
      <c r="I115" s="371">
        <v>1</v>
      </c>
      <c r="J115" s="372">
        <v>18.000001000000001</v>
      </c>
      <c r="K115" s="354">
        <v>12</v>
      </c>
      <c r="L115" s="354">
        <v>7</v>
      </c>
      <c r="M115" s="354">
        <v>6</v>
      </c>
      <c r="N115" s="354">
        <v>10</v>
      </c>
      <c r="O115" s="355">
        <v>12</v>
      </c>
      <c r="P115" s="352">
        <v>1</v>
      </c>
      <c r="Q115" s="373">
        <f>IF(B115=0,"0.00",IF(B115="","",M115*9/J115))</f>
        <v>2.9999998333333426</v>
      </c>
      <c r="R115" s="374">
        <f>IF(B115=0,"0.000",IF(B115="","",(N115+K115)/J115))</f>
        <v>1.2222221543209915</v>
      </c>
      <c r="S115" s="373">
        <f>IF(J115=0,0,K115*9/J115)</f>
        <v>5.9999996666666853</v>
      </c>
      <c r="T115" s="375">
        <f>IF(J115=0,0,N115*9/J115)</f>
        <v>4.9999997222222374</v>
      </c>
      <c r="U115" s="376">
        <f>IF(J115=0,0,O115*9/J115)</f>
        <v>5.9999996666666853</v>
      </c>
      <c r="V115" s="301">
        <f>IF(J115=0,0,P115*9/J115)</f>
        <v>0.49999997222222375</v>
      </c>
    </row>
    <row r="116" spans="1:22" x14ac:dyDescent="0.2">
      <c r="A116" s="200" t="s">
        <v>981</v>
      </c>
      <c r="B116" s="199">
        <f t="shared" ref="B116:H116" si="112">SUM(B117:B118)</f>
        <v>42</v>
      </c>
      <c r="C116" s="202">
        <f t="shared" si="112"/>
        <v>0</v>
      </c>
      <c r="D116" s="199">
        <f t="shared" si="112"/>
        <v>0</v>
      </c>
      <c r="E116" s="202">
        <f t="shared" si="112"/>
        <v>0</v>
      </c>
      <c r="F116" s="199">
        <f t="shared" si="112"/>
        <v>5</v>
      </c>
      <c r="G116" s="201">
        <f t="shared" si="112"/>
        <v>2</v>
      </c>
      <c r="H116" s="268">
        <f t="shared" si="112"/>
        <v>2</v>
      </c>
      <c r="I116" s="346">
        <f t="shared" ref="I116" si="113">IF(F116=0,0,F116/(F116+G116))</f>
        <v>0.7142857142857143</v>
      </c>
      <c r="J116" s="270">
        <f t="shared" ref="J116:P116" si="114">SUM(J117:J118)</f>
        <v>42.333334000000001</v>
      </c>
      <c r="K116" s="201">
        <f t="shared" si="114"/>
        <v>23</v>
      </c>
      <c r="L116" s="201">
        <f t="shared" si="114"/>
        <v>10</v>
      </c>
      <c r="M116" s="201">
        <f t="shared" si="114"/>
        <v>9</v>
      </c>
      <c r="N116" s="201">
        <f t="shared" si="114"/>
        <v>9</v>
      </c>
      <c r="O116" s="202">
        <f t="shared" si="114"/>
        <v>38</v>
      </c>
      <c r="P116" s="200">
        <f t="shared" si="114"/>
        <v>3</v>
      </c>
      <c r="Q116" s="364">
        <f t="shared" si="52"/>
        <v>1.9133857966395937</v>
      </c>
      <c r="R116" s="365">
        <f t="shared" si="53"/>
        <v>0.75590549990699996</v>
      </c>
      <c r="S116" s="364">
        <f t="shared" si="54"/>
        <v>4.889763702523406</v>
      </c>
      <c r="T116" s="366">
        <f t="shared" si="55"/>
        <v>1.9133857966395937</v>
      </c>
      <c r="U116" s="283">
        <f t="shared" si="56"/>
        <v>8.0787400302560624</v>
      </c>
      <c r="V116" s="284">
        <f t="shared" si="57"/>
        <v>0.63779526554653121</v>
      </c>
    </row>
    <row r="117" spans="1:22" x14ac:dyDescent="0.2">
      <c r="A117" s="358" t="s">
        <v>166</v>
      </c>
      <c r="B117" s="360">
        <v>23</v>
      </c>
      <c r="C117" s="362">
        <v>0</v>
      </c>
      <c r="D117" s="360">
        <v>0</v>
      </c>
      <c r="E117" s="362">
        <v>0</v>
      </c>
      <c r="F117" s="360">
        <v>4</v>
      </c>
      <c r="G117" s="361">
        <v>1</v>
      </c>
      <c r="H117" s="367">
        <v>1</v>
      </c>
      <c r="I117" s="368">
        <v>0.8</v>
      </c>
      <c r="J117" s="369">
        <v>19.666667</v>
      </c>
      <c r="K117" s="361">
        <v>11</v>
      </c>
      <c r="L117" s="361">
        <v>6</v>
      </c>
      <c r="M117" s="361">
        <v>5</v>
      </c>
      <c r="N117" s="361">
        <v>2</v>
      </c>
      <c r="O117" s="362">
        <v>17</v>
      </c>
      <c r="P117" s="359">
        <v>2</v>
      </c>
      <c r="Q117" s="281">
        <f>IF(B117=0,"0.00",IF(B117="","",M117*9/J117))</f>
        <v>2.2881355544383806</v>
      </c>
      <c r="R117" s="365">
        <f>IF(B117=0,"0.000",IF(B117="","",(N117+K117)/J117))</f>
        <v>0.6610169379488654</v>
      </c>
      <c r="S117" s="281">
        <f t="shared" ref="S117:S125" si="115">IF(J117=0,0,K117*9/J117)</f>
        <v>5.0338982197644366</v>
      </c>
      <c r="T117" s="366">
        <f t="shared" ref="T117:T125" si="116">IF(J117=0,0,N117*9/J117)</f>
        <v>0.91525422177535221</v>
      </c>
      <c r="U117" s="283">
        <f t="shared" ref="U117:U125" si="117">IF(J117=0,0,O117*9/J117)</f>
        <v>7.7796608850904931</v>
      </c>
      <c r="V117" s="284">
        <f t="shared" ref="V117:V125" si="118">IF(J117=0,0,P117*9/J117)</f>
        <v>0.91525422177535221</v>
      </c>
    </row>
    <row r="118" spans="1:22" ht="13.5" thickBot="1" x14ac:dyDescent="0.25">
      <c r="A118" s="351" t="s">
        <v>72</v>
      </c>
      <c r="B118" s="353">
        <v>19</v>
      </c>
      <c r="C118" s="355">
        <v>0</v>
      </c>
      <c r="D118" s="353">
        <v>0</v>
      </c>
      <c r="E118" s="355">
        <v>0</v>
      </c>
      <c r="F118" s="353">
        <v>1</v>
      </c>
      <c r="G118" s="354">
        <v>1</v>
      </c>
      <c r="H118" s="370">
        <v>1</v>
      </c>
      <c r="I118" s="371">
        <v>0.5</v>
      </c>
      <c r="J118" s="372">
        <v>22.666667</v>
      </c>
      <c r="K118" s="354">
        <v>12</v>
      </c>
      <c r="L118" s="354">
        <v>4</v>
      </c>
      <c r="M118" s="354">
        <v>4</v>
      </c>
      <c r="N118" s="354">
        <v>7</v>
      </c>
      <c r="O118" s="355">
        <v>21</v>
      </c>
      <c r="P118" s="352">
        <v>1</v>
      </c>
      <c r="Q118" s="373">
        <f>IF(B118=0,"0.00",IF(B118="","",M118*9/J118))</f>
        <v>1.5882352707612459</v>
      </c>
      <c r="R118" s="374">
        <f>IF(B118=0,"0.000",IF(B118="","",(N118+K118)/J118))</f>
        <v>0.83823528179065765</v>
      </c>
      <c r="S118" s="373">
        <f t="shared" si="115"/>
        <v>4.7647058122837382</v>
      </c>
      <c r="T118" s="375">
        <f t="shared" si="116"/>
        <v>2.7794117238321805</v>
      </c>
      <c r="U118" s="376">
        <f t="shared" si="117"/>
        <v>8.3382351714965406</v>
      </c>
      <c r="V118" s="301">
        <f t="shared" si="118"/>
        <v>0.39705881769031148</v>
      </c>
    </row>
    <row r="119" spans="1:22" x14ac:dyDescent="0.2">
      <c r="A119" s="200" t="s">
        <v>799</v>
      </c>
      <c r="B119" s="199">
        <f t="shared" ref="B119:H119" si="119">SUM(B120:B121)</f>
        <v>38</v>
      </c>
      <c r="C119" s="202">
        <f t="shared" si="119"/>
        <v>0</v>
      </c>
      <c r="D119" s="199">
        <f t="shared" si="119"/>
        <v>0</v>
      </c>
      <c r="E119" s="202">
        <f t="shared" si="119"/>
        <v>0</v>
      </c>
      <c r="F119" s="199">
        <f t="shared" si="119"/>
        <v>3</v>
      </c>
      <c r="G119" s="201">
        <f t="shared" si="119"/>
        <v>0</v>
      </c>
      <c r="H119" s="268">
        <f t="shared" si="119"/>
        <v>12</v>
      </c>
      <c r="I119" s="346">
        <f>IF(F119=0,0,F119/(F119+G119))</f>
        <v>1</v>
      </c>
      <c r="J119" s="270">
        <f t="shared" ref="J119:P119" si="120">SUM(J120:J121)</f>
        <v>44.000000999999997</v>
      </c>
      <c r="K119" s="201">
        <f t="shared" si="120"/>
        <v>28</v>
      </c>
      <c r="L119" s="201">
        <f t="shared" si="120"/>
        <v>17</v>
      </c>
      <c r="M119" s="201">
        <f t="shared" si="120"/>
        <v>17</v>
      </c>
      <c r="N119" s="201">
        <f t="shared" si="120"/>
        <v>16</v>
      </c>
      <c r="O119" s="202">
        <f t="shared" si="120"/>
        <v>43</v>
      </c>
      <c r="P119" s="200">
        <f t="shared" si="120"/>
        <v>6</v>
      </c>
      <c r="Q119" s="364">
        <f t="shared" si="52"/>
        <v>3.4772726482438037</v>
      </c>
      <c r="R119" s="365">
        <f t="shared" si="53"/>
        <v>0.99999997727272782</v>
      </c>
      <c r="S119" s="364">
        <f t="shared" si="115"/>
        <v>5.727272597107441</v>
      </c>
      <c r="T119" s="366">
        <f t="shared" si="116"/>
        <v>3.2727271983471091</v>
      </c>
      <c r="U119" s="283">
        <f t="shared" si="117"/>
        <v>8.7954543455578555</v>
      </c>
      <c r="V119" s="284">
        <f t="shared" si="118"/>
        <v>1.2272726993801659</v>
      </c>
    </row>
    <row r="120" spans="1:22" x14ac:dyDescent="0.2">
      <c r="A120" s="358" t="s">
        <v>76</v>
      </c>
      <c r="B120" s="360">
        <v>22</v>
      </c>
      <c r="C120" s="362">
        <v>0</v>
      </c>
      <c r="D120" s="360">
        <v>0</v>
      </c>
      <c r="E120" s="362">
        <v>0</v>
      </c>
      <c r="F120" s="360">
        <v>2</v>
      </c>
      <c r="G120" s="361">
        <v>0</v>
      </c>
      <c r="H120" s="367">
        <v>9</v>
      </c>
      <c r="I120" s="368">
        <v>1</v>
      </c>
      <c r="J120" s="369">
        <v>24</v>
      </c>
      <c r="K120" s="361">
        <v>13</v>
      </c>
      <c r="L120" s="361">
        <v>8</v>
      </c>
      <c r="M120" s="361">
        <v>8</v>
      </c>
      <c r="N120" s="361">
        <v>7</v>
      </c>
      <c r="O120" s="362">
        <v>26</v>
      </c>
      <c r="P120" s="359">
        <v>3</v>
      </c>
      <c r="Q120" s="281">
        <f>IF(B120=0,"0.00",IF(B120="","",M120*9/J120))</f>
        <v>3</v>
      </c>
      <c r="R120" s="365">
        <f>IF(B120=0,"0.000",IF(B120="","",(N120+K120)/J120))</f>
        <v>0.83333333333333337</v>
      </c>
      <c r="S120" s="281">
        <f t="shared" si="115"/>
        <v>4.875</v>
      </c>
      <c r="T120" s="366">
        <f t="shared" si="116"/>
        <v>2.625</v>
      </c>
      <c r="U120" s="283">
        <f t="shared" si="117"/>
        <v>9.75</v>
      </c>
      <c r="V120" s="284">
        <f t="shared" si="118"/>
        <v>1.125</v>
      </c>
    </row>
    <row r="121" spans="1:22" ht="13.5" thickBot="1" x14ac:dyDescent="0.25">
      <c r="A121" s="351" t="s">
        <v>74</v>
      </c>
      <c r="B121" s="353">
        <v>16</v>
      </c>
      <c r="C121" s="355">
        <v>0</v>
      </c>
      <c r="D121" s="353">
        <v>0</v>
      </c>
      <c r="E121" s="355">
        <v>0</v>
      </c>
      <c r="F121" s="353">
        <v>1</v>
      </c>
      <c r="G121" s="354">
        <v>0</v>
      </c>
      <c r="H121" s="370">
        <v>3</v>
      </c>
      <c r="I121" s="371">
        <v>1</v>
      </c>
      <c r="J121" s="372">
        <v>20.000001000000001</v>
      </c>
      <c r="K121" s="354">
        <v>15</v>
      </c>
      <c r="L121" s="354">
        <v>9</v>
      </c>
      <c r="M121" s="354">
        <v>9</v>
      </c>
      <c r="N121" s="354">
        <v>9</v>
      </c>
      <c r="O121" s="355">
        <v>17</v>
      </c>
      <c r="P121" s="352">
        <v>3</v>
      </c>
      <c r="Q121" s="373">
        <f>IF(B121=0,"0.00",IF(B121="","",M121*9/J121))</f>
        <v>4.0499997975000097</v>
      </c>
      <c r="R121" s="374">
        <f>IF(B121=0,"0.000",IF(B121="","",(N121+K121)/J121))</f>
        <v>1.199999940000003</v>
      </c>
      <c r="S121" s="373">
        <f t="shared" si="115"/>
        <v>6.7499996625000165</v>
      </c>
      <c r="T121" s="375">
        <f t="shared" si="116"/>
        <v>4.0499997975000097</v>
      </c>
      <c r="U121" s="376">
        <f t="shared" si="117"/>
        <v>7.6499996175000184</v>
      </c>
      <c r="V121" s="301">
        <f t="shared" si="118"/>
        <v>1.3499999325000034</v>
      </c>
    </row>
    <row r="122" spans="1:22" x14ac:dyDescent="0.2">
      <c r="A122" s="200" t="s">
        <v>397</v>
      </c>
      <c r="B122" s="668">
        <f t="shared" ref="B122:H122" si="121">SUM(B123:B124)</f>
        <v>89</v>
      </c>
      <c r="C122" s="202">
        <f t="shared" si="121"/>
        <v>3</v>
      </c>
      <c r="D122" s="199">
        <f t="shared" si="121"/>
        <v>0</v>
      </c>
      <c r="E122" s="202">
        <f t="shared" si="121"/>
        <v>0</v>
      </c>
      <c r="F122" s="199">
        <f t="shared" si="121"/>
        <v>12</v>
      </c>
      <c r="G122" s="201">
        <f t="shared" si="121"/>
        <v>5</v>
      </c>
      <c r="H122" s="268">
        <f t="shared" si="121"/>
        <v>1</v>
      </c>
      <c r="I122" s="346">
        <f>IF(F122=0,0,F122/(F122+G122))</f>
        <v>0.70588235294117652</v>
      </c>
      <c r="J122" s="270">
        <f t="shared" ref="J122:P122" si="122">SUM(J123:J124)</f>
        <v>160.66666600000002</v>
      </c>
      <c r="K122" s="201">
        <f t="shared" si="122"/>
        <v>135</v>
      </c>
      <c r="L122" s="201">
        <f t="shared" si="122"/>
        <v>77</v>
      </c>
      <c r="M122" s="201">
        <f t="shared" si="122"/>
        <v>70</v>
      </c>
      <c r="N122" s="201">
        <f t="shared" si="122"/>
        <v>59</v>
      </c>
      <c r="O122" s="202">
        <f t="shared" si="122"/>
        <v>136</v>
      </c>
      <c r="P122" s="200">
        <f t="shared" si="122"/>
        <v>25</v>
      </c>
      <c r="Q122" s="364">
        <f t="shared" si="52"/>
        <v>3.9211618419965215</v>
      </c>
      <c r="R122" s="365">
        <f t="shared" si="53"/>
        <v>1.2074688846782939</v>
      </c>
      <c r="S122" s="364">
        <f t="shared" si="115"/>
        <v>7.562240695279006</v>
      </c>
      <c r="T122" s="366">
        <f t="shared" si="116"/>
        <v>3.3049792668256397</v>
      </c>
      <c r="U122" s="283">
        <f t="shared" si="117"/>
        <v>7.6182572930218138</v>
      </c>
      <c r="V122" s="284">
        <f t="shared" si="118"/>
        <v>1.4004149435701863</v>
      </c>
    </row>
    <row r="123" spans="1:22" x14ac:dyDescent="0.2">
      <c r="A123" s="358" t="s">
        <v>65</v>
      </c>
      <c r="B123" s="360">
        <v>57</v>
      </c>
      <c r="C123" s="362">
        <v>3</v>
      </c>
      <c r="D123" s="360">
        <v>0</v>
      </c>
      <c r="E123" s="362">
        <v>0</v>
      </c>
      <c r="F123" s="360">
        <v>3</v>
      </c>
      <c r="G123" s="361">
        <v>3</v>
      </c>
      <c r="H123" s="367">
        <v>0</v>
      </c>
      <c r="I123" s="368">
        <v>0.5</v>
      </c>
      <c r="J123" s="369">
        <v>72.666666000000006</v>
      </c>
      <c r="K123" s="361">
        <v>57</v>
      </c>
      <c r="L123" s="361">
        <v>23</v>
      </c>
      <c r="M123" s="361">
        <v>22</v>
      </c>
      <c r="N123" s="361">
        <v>29</v>
      </c>
      <c r="O123" s="362">
        <v>55</v>
      </c>
      <c r="P123" s="359">
        <v>9</v>
      </c>
      <c r="Q123" s="281">
        <f>IF(B123=0,"0.00",IF(B123="","",M123*9/J123))</f>
        <v>2.7247706671997305</v>
      </c>
      <c r="R123" s="365">
        <f>IF(B123=0,"0.000",IF(B123="","",(N123+K123)/J123))</f>
        <v>1.183486249389782</v>
      </c>
      <c r="S123" s="281">
        <f t="shared" si="115"/>
        <v>7.0596330922902109</v>
      </c>
      <c r="T123" s="366">
        <f t="shared" si="116"/>
        <v>3.5917431522178269</v>
      </c>
      <c r="U123" s="283">
        <f t="shared" si="117"/>
        <v>6.8119266679993267</v>
      </c>
      <c r="V123" s="284">
        <f t="shared" si="118"/>
        <v>1.1146789093089806</v>
      </c>
    </row>
    <row r="124" spans="1:22" ht="13.5" thickBot="1" x14ac:dyDescent="0.25">
      <c r="A124" s="351" t="s">
        <v>76</v>
      </c>
      <c r="B124" s="353">
        <v>32</v>
      </c>
      <c r="C124" s="355">
        <v>0</v>
      </c>
      <c r="D124" s="353">
        <v>0</v>
      </c>
      <c r="E124" s="355">
        <v>0</v>
      </c>
      <c r="F124" s="353">
        <v>9</v>
      </c>
      <c r="G124" s="354">
        <v>2</v>
      </c>
      <c r="H124" s="370">
        <v>1</v>
      </c>
      <c r="I124" s="371">
        <v>0.81820000000000004</v>
      </c>
      <c r="J124" s="372">
        <v>88</v>
      </c>
      <c r="K124" s="354">
        <v>78</v>
      </c>
      <c r="L124" s="354">
        <v>54</v>
      </c>
      <c r="M124" s="354">
        <v>48</v>
      </c>
      <c r="N124" s="354">
        <v>30</v>
      </c>
      <c r="O124" s="355">
        <v>81</v>
      </c>
      <c r="P124" s="352">
        <v>16</v>
      </c>
      <c r="Q124" s="373">
        <f>IF(B124=0,"0.00",IF(B124="","",M124*9/J124))</f>
        <v>4.9090909090909092</v>
      </c>
      <c r="R124" s="374">
        <f>IF(B124=0,"0.000",IF(B124="","",(N124+K124)/J124))</f>
        <v>1.2272727272727273</v>
      </c>
      <c r="S124" s="373">
        <f t="shared" si="115"/>
        <v>7.9772727272727275</v>
      </c>
      <c r="T124" s="375">
        <f t="shared" si="116"/>
        <v>3.0681818181818183</v>
      </c>
      <c r="U124" s="376">
        <f t="shared" si="117"/>
        <v>8.2840909090909083</v>
      </c>
      <c r="V124" s="301">
        <f t="shared" si="118"/>
        <v>1.6363636363636365</v>
      </c>
    </row>
    <row r="125" spans="1:22" x14ac:dyDescent="0.2">
      <c r="A125" s="200" t="s">
        <v>781</v>
      </c>
      <c r="B125" s="199">
        <f t="shared" ref="B125:H125" si="123">SUM(B126:B127)</f>
        <v>13</v>
      </c>
      <c r="C125" s="202">
        <f t="shared" si="123"/>
        <v>0</v>
      </c>
      <c r="D125" s="199">
        <f t="shared" si="123"/>
        <v>0</v>
      </c>
      <c r="E125" s="202">
        <f t="shared" si="123"/>
        <v>0</v>
      </c>
      <c r="F125" s="199">
        <f t="shared" si="123"/>
        <v>2</v>
      </c>
      <c r="G125" s="201">
        <f t="shared" si="123"/>
        <v>0</v>
      </c>
      <c r="H125" s="268">
        <f t="shared" si="123"/>
        <v>0</v>
      </c>
      <c r="I125" s="346">
        <f>IF(F125=0,0,F125/(F125+G125))</f>
        <v>1</v>
      </c>
      <c r="J125" s="270">
        <f t="shared" ref="J125:P125" si="124">SUM(J126:J127)</f>
        <v>22.666666999999997</v>
      </c>
      <c r="K125" s="201">
        <f t="shared" si="124"/>
        <v>20</v>
      </c>
      <c r="L125" s="201">
        <f t="shared" si="124"/>
        <v>11</v>
      </c>
      <c r="M125" s="201">
        <f t="shared" si="124"/>
        <v>11</v>
      </c>
      <c r="N125" s="201">
        <f t="shared" si="124"/>
        <v>6</v>
      </c>
      <c r="O125" s="202">
        <f t="shared" si="124"/>
        <v>23</v>
      </c>
      <c r="P125" s="200">
        <f t="shared" si="124"/>
        <v>2</v>
      </c>
      <c r="Q125" s="364">
        <f t="shared" si="52"/>
        <v>4.3676469945934269</v>
      </c>
      <c r="R125" s="365">
        <f t="shared" si="53"/>
        <v>1.1470588066609</v>
      </c>
      <c r="S125" s="364">
        <f t="shared" si="115"/>
        <v>7.941176353806231</v>
      </c>
      <c r="T125" s="366">
        <f t="shared" si="116"/>
        <v>2.3823529061418696</v>
      </c>
      <c r="U125" s="283">
        <f t="shared" si="117"/>
        <v>9.1323528068771651</v>
      </c>
      <c r="V125" s="284">
        <f t="shared" si="118"/>
        <v>0.79411763538062308</v>
      </c>
    </row>
    <row r="126" spans="1:22" x14ac:dyDescent="0.2">
      <c r="A126" s="358" t="s">
        <v>73</v>
      </c>
      <c r="B126" s="360">
        <v>7</v>
      </c>
      <c r="C126" s="362">
        <v>0</v>
      </c>
      <c r="D126" s="360">
        <v>0</v>
      </c>
      <c r="E126" s="362">
        <v>0</v>
      </c>
      <c r="F126" s="360">
        <v>1</v>
      </c>
      <c r="G126" s="361">
        <v>0</v>
      </c>
      <c r="H126" s="367">
        <v>0</v>
      </c>
      <c r="I126" s="368">
        <v>1</v>
      </c>
      <c r="J126" s="369">
        <v>14.000000999999999</v>
      </c>
      <c r="K126" s="361">
        <v>12</v>
      </c>
      <c r="L126" s="361">
        <v>9</v>
      </c>
      <c r="M126" s="361">
        <v>9</v>
      </c>
      <c r="N126" s="361">
        <v>5</v>
      </c>
      <c r="O126" s="362">
        <v>17</v>
      </c>
      <c r="P126" s="359">
        <v>1</v>
      </c>
      <c r="Q126" s="281">
        <f t="shared" si="52"/>
        <v>5.7857138724490094</v>
      </c>
      <c r="R126" s="365">
        <f t="shared" si="53"/>
        <v>1.2142856275510268</v>
      </c>
      <c r="S126" s="281">
        <f t="shared" ref="S126:S127" si="125">IF(J126=0,0,K126*9/J126)</f>
        <v>7.7142851632653455</v>
      </c>
      <c r="T126" s="366">
        <f t="shared" ref="T126:T127" si="126">IF(J126=0,0,N126*9/J126)</f>
        <v>3.2142854846938942</v>
      </c>
      <c r="U126" s="283">
        <f t="shared" ref="U126:U127" si="127">IF(J126=0,0,O126*9/J126)</f>
        <v>10.928570647959241</v>
      </c>
      <c r="V126" s="284">
        <f t="shared" ref="V126:V127" si="128">IF(J126=0,0,P126*9/J126)</f>
        <v>0.64285709693877879</v>
      </c>
    </row>
    <row r="127" spans="1:22" ht="13.5" thickBot="1" x14ac:dyDescent="0.25">
      <c r="A127" s="351" t="s">
        <v>65</v>
      </c>
      <c r="B127" s="353">
        <v>6</v>
      </c>
      <c r="C127" s="355">
        <v>0</v>
      </c>
      <c r="D127" s="353">
        <v>0</v>
      </c>
      <c r="E127" s="355">
        <v>0</v>
      </c>
      <c r="F127" s="353">
        <v>1</v>
      </c>
      <c r="G127" s="354">
        <v>0</v>
      </c>
      <c r="H127" s="370">
        <v>0</v>
      </c>
      <c r="I127" s="371">
        <v>1</v>
      </c>
      <c r="J127" s="372">
        <v>8.6666659999999993</v>
      </c>
      <c r="K127" s="354">
        <v>8</v>
      </c>
      <c r="L127" s="354">
        <v>2</v>
      </c>
      <c r="M127" s="354">
        <v>2</v>
      </c>
      <c r="N127" s="354">
        <v>1</v>
      </c>
      <c r="O127" s="355">
        <v>6</v>
      </c>
      <c r="P127" s="352">
        <v>1</v>
      </c>
      <c r="Q127" s="373">
        <f t="shared" si="52"/>
        <v>2.0769232366864028</v>
      </c>
      <c r="R127" s="374">
        <f t="shared" si="53"/>
        <v>1.0384616183432014</v>
      </c>
      <c r="S127" s="373">
        <f t="shared" si="125"/>
        <v>8.3076929467456111</v>
      </c>
      <c r="T127" s="375">
        <f t="shared" si="126"/>
        <v>1.0384616183432014</v>
      </c>
      <c r="U127" s="376">
        <f t="shared" si="127"/>
        <v>6.2307697100592092</v>
      </c>
      <c r="V127" s="301">
        <f t="shared" si="128"/>
        <v>1.0384616183432014</v>
      </c>
    </row>
    <row r="128" spans="1:22" x14ac:dyDescent="0.2">
      <c r="A128" s="200" t="s">
        <v>481</v>
      </c>
      <c r="B128" s="199">
        <f t="shared" ref="B128:H128" si="129">SUM(B129:B130)</f>
        <v>13</v>
      </c>
      <c r="C128" s="202">
        <f t="shared" si="129"/>
        <v>13</v>
      </c>
      <c r="D128" s="199">
        <f t="shared" si="129"/>
        <v>9</v>
      </c>
      <c r="E128" s="202">
        <f t="shared" si="129"/>
        <v>1</v>
      </c>
      <c r="F128" s="199">
        <f t="shared" si="129"/>
        <v>4</v>
      </c>
      <c r="G128" s="201">
        <f t="shared" si="129"/>
        <v>9</v>
      </c>
      <c r="H128" s="268">
        <f t="shared" si="129"/>
        <v>0</v>
      </c>
      <c r="I128" s="346">
        <f>IF(F128=0,0,F128/(F128+G128))</f>
        <v>0.30769230769230771</v>
      </c>
      <c r="J128" s="270">
        <f t="shared" ref="J128:P128" si="130">SUM(J129:J130)</f>
        <v>103.66666699999999</v>
      </c>
      <c r="K128" s="201">
        <f t="shared" si="130"/>
        <v>72</v>
      </c>
      <c r="L128" s="201">
        <f t="shared" si="130"/>
        <v>39</v>
      </c>
      <c r="M128" s="201">
        <f t="shared" si="130"/>
        <v>38</v>
      </c>
      <c r="N128" s="201">
        <f t="shared" si="130"/>
        <v>35</v>
      </c>
      <c r="O128" s="202">
        <f t="shared" si="130"/>
        <v>85</v>
      </c>
      <c r="P128" s="200">
        <f t="shared" si="130"/>
        <v>14</v>
      </c>
      <c r="Q128" s="364">
        <f t="shared" si="52"/>
        <v>3.2990353591670893</v>
      </c>
      <c r="R128" s="365">
        <f t="shared" si="53"/>
        <v>1.0321543375171887</v>
      </c>
      <c r="S128" s="364">
        <f>IF(J128=0,0,K128*9/J128)</f>
        <v>6.2508038384218532</v>
      </c>
      <c r="T128" s="366">
        <f>IF(J128=0,0,N128*9/J128)</f>
        <v>3.0385851992328452</v>
      </c>
      <c r="U128" s="283">
        <f>IF(J128=0,0,O128*9/J128)</f>
        <v>7.3794211981369102</v>
      </c>
      <c r="V128" s="284">
        <f>IF(J128=0,0,P128*9/J128)</f>
        <v>1.2154340796931382</v>
      </c>
    </row>
    <row r="129" spans="1:22" x14ac:dyDescent="0.2">
      <c r="A129" s="358" t="s">
        <v>69</v>
      </c>
      <c r="B129" s="360">
        <v>9</v>
      </c>
      <c r="C129" s="362">
        <v>9</v>
      </c>
      <c r="D129" s="360">
        <v>8</v>
      </c>
      <c r="E129" s="362">
        <v>1</v>
      </c>
      <c r="F129" s="360">
        <v>3</v>
      </c>
      <c r="G129" s="361">
        <v>6</v>
      </c>
      <c r="H129" s="367">
        <v>0</v>
      </c>
      <c r="I129" s="368">
        <v>0.33329999999999999</v>
      </c>
      <c r="J129" s="369">
        <v>74.333332999999996</v>
      </c>
      <c r="K129" s="361">
        <v>49</v>
      </c>
      <c r="L129" s="361">
        <v>24</v>
      </c>
      <c r="M129" s="361">
        <v>23</v>
      </c>
      <c r="N129" s="361">
        <v>20</v>
      </c>
      <c r="O129" s="362">
        <v>55</v>
      </c>
      <c r="P129" s="359">
        <v>10</v>
      </c>
      <c r="Q129" s="281">
        <f t="shared" si="52"/>
        <v>2.7847533757163832</v>
      </c>
      <c r="R129" s="365">
        <f t="shared" si="53"/>
        <v>0.92825112523879438</v>
      </c>
      <c r="S129" s="281">
        <f t="shared" ref="S129:S130" si="131">IF(J129=0,0,K129*9/J129)</f>
        <v>5.9327354526131639</v>
      </c>
      <c r="T129" s="366">
        <f t="shared" ref="T129:T130" si="132">IF(J129=0,0,N129*9/J129)</f>
        <v>2.4215246745359851</v>
      </c>
      <c r="U129" s="283">
        <f t="shared" ref="U129:U130" si="133">IF(J129=0,0,O129*9/J129)</f>
        <v>6.6591928549739592</v>
      </c>
      <c r="V129" s="284">
        <f t="shared" ref="V129:V130" si="134">IF(J129=0,0,P129*9/J129)</f>
        <v>1.2107623372679925</v>
      </c>
    </row>
    <row r="130" spans="1:22" ht="13.5" thickBot="1" x14ac:dyDescent="0.25">
      <c r="A130" s="351" t="s">
        <v>74</v>
      </c>
      <c r="B130" s="353">
        <v>4</v>
      </c>
      <c r="C130" s="355">
        <v>4</v>
      </c>
      <c r="D130" s="353">
        <v>1</v>
      </c>
      <c r="E130" s="355">
        <v>0</v>
      </c>
      <c r="F130" s="353">
        <v>1</v>
      </c>
      <c r="G130" s="354">
        <v>3</v>
      </c>
      <c r="H130" s="370">
        <v>0</v>
      </c>
      <c r="I130" s="371">
        <v>0.25</v>
      </c>
      <c r="J130" s="372">
        <v>29.333334000000001</v>
      </c>
      <c r="K130" s="354">
        <v>23</v>
      </c>
      <c r="L130" s="354">
        <v>15</v>
      </c>
      <c r="M130" s="354">
        <v>15</v>
      </c>
      <c r="N130" s="354">
        <v>15</v>
      </c>
      <c r="O130" s="355">
        <v>30</v>
      </c>
      <c r="P130" s="352">
        <v>4</v>
      </c>
      <c r="Q130" s="373">
        <f t="shared" si="52"/>
        <v>4.6022726226756223</v>
      </c>
      <c r="R130" s="374">
        <f t="shared" si="53"/>
        <v>1.2954545160123974</v>
      </c>
      <c r="S130" s="373">
        <f t="shared" si="131"/>
        <v>7.0568180214359542</v>
      </c>
      <c r="T130" s="375">
        <f t="shared" si="132"/>
        <v>4.6022726226756223</v>
      </c>
      <c r="U130" s="376">
        <f t="shared" si="133"/>
        <v>9.2045452453512446</v>
      </c>
      <c r="V130" s="301">
        <f t="shared" si="134"/>
        <v>1.2272726993801659</v>
      </c>
    </row>
    <row r="131" spans="1:22" x14ac:dyDescent="0.2">
      <c r="A131" s="200" t="s">
        <v>777</v>
      </c>
      <c r="B131" s="199">
        <f t="shared" ref="B131:H131" si="135">SUM(B132:B133)</f>
        <v>64</v>
      </c>
      <c r="C131" s="202">
        <f t="shared" si="135"/>
        <v>0</v>
      </c>
      <c r="D131" s="199">
        <f t="shared" si="135"/>
        <v>0</v>
      </c>
      <c r="E131" s="202">
        <f t="shared" si="135"/>
        <v>0</v>
      </c>
      <c r="F131" s="199">
        <f t="shared" si="135"/>
        <v>5</v>
      </c>
      <c r="G131" s="201">
        <f t="shared" si="135"/>
        <v>2</v>
      </c>
      <c r="H131" s="268">
        <f t="shared" si="135"/>
        <v>1</v>
      </c>
      <c r="I131" s="346">
        <f>IF(F131=0,0,F131/(F131+G131))</f>
        <v>0.7142857142857143</v>
      </c>
      <c r="J131" s="270">
        <f t="shared" ref="J131:P131" si="136">SUM(J132:J133)</f>
        <v>94.666664999999995</v>
      </c>
      <c r="K131" s="201">
        <f t="shared" si="136"/>
        <v>59</v>
      </c>
      <c r="L131" s="201">
        <f t="shared" si="136"/>
        <v>29</v>
      </c>
      <c r="M131" s="201">
        <f t="shared" si="136"/>
        <v>25</v>
      </c>
      <c r="N131" s="201">
        <f t="shared" si="136"/>
        <v>34</v>
      </c>
      <c r="O131" s="202">
        <f t="shared" si="136"/>
        <v>80</v>
      </c>
      <c r="P131" s="200">
        <f t="shared" si="136"/>
        <v>9</v>
      </c>
      <c r="Q131" s="364">
        <f t="shared" si="52"/>
        <v>2.3767606052246588</v>
      </c>
      <c r="R131" s="365">
        <f t="shared" si="53"/>
        <v>0.9823943834928589</v>
      </c>
      <c r="S131" s="364">
        <f t="shared" ref="S131:S137" si="137">IF(J131=0,0,K131*9/J131)</f>
        <v>5.6091550283301945</v>
      </c>
      <c r="T131" s="366">
        <f t="shared" ref="T131:T137" si="138">IF(J131=0,0,N131*9/J131)</f>
        <v>3.2323944231055357</v>
      </c>
      <c r="U131" s="283">
        <f t="shared" ref="U131:U137" si="139">IF(J131=0,0,O131*9/J131)</f>
        <v>7.6056339367189079</v>
      </c>
      <c r="V131" s="284">
        <f t="shared" ref="V131:V137" si="140">IF(J131=0,0,P131*9/J131)</f>
        <v>0.85563381788087711</v>
      </c>
    </row>
    <row r="132" spans="1:22" x14ac:dyDescent="0.2">
      <c r="A132" s="358" t="s">
        <v>73</v>
      </c>
      <c r="B132" s="360">
        <v>46</v>
      </c>
      <c r="C132" s="362">
        <v>0</v>
      </c>
      <c r="D132" s="360">
        <v>0</v>
      </c>
      <c r="E132" s="362">
        <v>0</v>
      </c>
      <c r="F132" s="360">
        <v>5</v>
      </c>
      <c r="G132" s="361">
        <v>2</v>
      </c>
      <c r="H132" s="367">
        <v>1</v>
      </c>
      <c r="I132" s="368">
        <v>0.71430000000000005</v>
      </c>
      <c r="J132" s="369">
        <v>75.333331000000001</v>
      </c>
      <c r="K132" s="361">
        <v>49</v>
      </c>
      <c r="L132" s="361">
        <v>25</v>
      </c>
      <c r="M132" s="361">
        <v>22</v>
      </c>
      <c r="N132" s="361">
        <v>27</v>
      </c>
      <c r="O132" s="362">
        <v>61</v>
      </c>
      <c r="P132" s="359">
        <v>8</v>
      </c>
      <c r="Q132" s="281">
        <f t="shared" ref="Q132:Q139" si="141">IF(B132=0,"0.00",IF(B132="","",M132*9/J132))</f>
        <v>2.6283186654788966</v>
      </c>
      <c r="R132" s="365">
        <f t="shared" ref="R132:R139" si="142">IF(B132=0,"0.000",IF(B132="","",(N132+K132)/J132))</f>
        <v>1.0088495887696776</v>
      </c>
      <c r="S132" s="281">
        <f t="shared" si="137"/>
        <v>5.8539824822029969</v>
      </c>
      <c r="T132" s="366">
        <f t="shared" si="138"/>
        <v>3.2256638167241003</v>
      </c>
      <c r="U132" s="283">
        <f t="shared" si="139"/>
        <v>7.2876108451914865</v>
      </c>
      <c r="V132" s="284">
        <f t="shared" si="140"/>
        <v>0.95575224199232611</v>
      </c>
    </row>
    <row r="133" spans="1:22" ht="13.5" thickBot="1" x14ac:dyDescent="0.25">
      <c r="A133" s="351" t="s">
        <v>65</v>
      </c>
      <c r="B133" s="353">
        <v>18</v>
      </c>
      <c r="C133" s="355">
        <v>0</v>
      </c>
      <c r="D133" s="353">
        <v>0</v>
      </c>
      <c r="E133" s="355">
        <v>0</v>
      </c>
      <c r="F133" s="353">
        <v>0</v>
      </c>
      <c r="G133" s="354">
        <v>0</v>
      </c>
      <c r="H133" s="370">
        <v>0</v>
      </c>
      <c r="I133" s="371">
        <v>0</v>
      </c>
      <c r="J133" s="372">
        <v>19.333334000000001</v>
      </c>
      <c r="K133" s="354">
        <v>10</v>
      </c>
      <c r="L133" s="354">
        <v>4</v>
      </c>
      <c r="M133" s="354">
        <v>3</v>
      </c>
      <c r="N133" s="354">
        <v>7</v>
      </c>
      <c r="O133" s="355">
        <v>19</v>
      </c>
      <c r="P133" s="352">
        <v>1</v>
      </c>
      <c r="Q133" s="373">
        <f t="shared" si="141"/>
        <v>1.3965516759809766</v>
      </c>
      <c r="R133" s="374">
        <f t="shared" si="142"/>
        <v>0.87931031450654085</v>
      </c>
      <c r="S133" s="373">
        <f t="shared" si="137"/>
        <v>4.6551722532699218</v>
      </c>
      <c r="T133" s="375">
        <f t="shared" si="138"/>
        <v>3.2586205772889456</v>
      </c>
      <c r="U133" s="376">
        <f t="shared" si="139"/>
        <v>8.8448272812128526</v>
      </c>
      <c r="V133" s="301">
        <f t="shared" si="140"/>
        <v>0.46551722532699219</v>
      </c>
    </row>
    <row r="134" spans="1:22" hidden="1" x14ac:dyDescent="0.2">
      <c r="A134" s="200"/>
      <c r="B134" s="199">
        <f t="shared" ref="B134:H134" si="143">SUM(B135:B136)</f>
        <v>0</v>
      </c>
      <c r="C134" s="202">
        <f t="shared" si="143"/>
        <v>0</v>
      </c>
      <c r="D134" s="199">
        <f t="shared" si="143"/>
        <v>0</v>
      </c>
      <c r="E134" s="202">
        <f t="shared" si="143"/>
        <v>0</v>
      </c>
      <c r="F134" s="199">
        <f t="shared" si="143"/>
        <v>0</v>
      </c>
      <c r="G134" s="201">
        <f t="shared" si="143"/>
        <v>0</v>
      </c>
      <c r="H134" s="268">
        <f t="shared" si="143"/>
        <v>0</v>
      </c>
      <c r="I134" s="346">
        <f t="shared" ref="I134" si="144">IF(F134=0,0,F134/(F134+G134))</f>
        <v>0</v>
      </c>
      <c r="J134" s="270">
        <f t="shared" ref="J134:P134" si="145">SUM(J135:J136)</f>
        <v>0</v>
      </c>
      <c r="K134" s="201">
        <f t="shared" si="145"/>
        <v>0</v>
      </c>
      <c r="L134" s="201">
        <f t="shared" si="145"/>
        <v>0</v>
      </c>
      <c r="M134" s="201">
        <f t="shared" si="145"/>
        <v>0</v>
      </c>
      <c r="N134" s="201">
        <f t="shared" si="145"/>
        <v>0</v>
      </c>
      <c r="O134" s="202">
        <f t="shared" si="145"/>
        <v>0</v>
      </c>
      <c r="P134" s="200">
        <f t="shared" si="145"/>
        <v>0</v>
      </c>
      <c r="Q134" s="364" t="str">
        <f t="shared" si="141"/>
        <v>0.00</v>
      </c>
      <c r="R134" s="365" t="str">
        <f t="shared" si="142"/>
        <v>0.000</v>
      </c>
      <c r="S134" s="364">
        <f t="shared" si="137"/>
        <v>0</v>
      </c>
      <c r="T134" s="366">
        <f t="shared" si="138"/>
        <v>0</v>
      </c>
      <c r="U134" s="283">
        <f t="shared" si="139"/>
        <v>0</v>
      </c>
      <c r="V134" s="284">
        <f t="shared" si="140"/>
        <v>0</v>
      </c>
    </row>
    <row r="135" spans="1:22" hidden="1" x14ac:dyDescent="0.2">
      <c r="A135" s="358"/>
      <c r="B135" s="360"/>
      <c r="C135" s="362"/>
      <c r="D135" s="360"/>
      <c r="E135" s="362"/>
      <c r="F135" s="360"/>
      <c r="G135" s="361"/>
      <c r="H135" s="367"/>
      <c r="I135" s="368"/>
      <c r="J135" s="369"/>
      <c r="K135" s="361"/>
      <c r="L135" s="361"/>
      <c r="M135" s="361"/>
      <c r="N135" s="361"/>
      <c r="O135" s="362"/>
      <c r="P135" s="359"/>
      <c r="Q135" s="281" t="str">
        <f t="shared" si="141"/>
        <v>0.00</v>
      </c>
      <c r="R135" s="365" t="str">
        <f t="shared" si="142"/>
        <v>0.000</v>
      </c>
      <c r="S135" s="281">
        <f t="shared" si="137"/>
        <v>0</v>
      </c>
      <c r="T135" s="366">
        <f t="shared" si="138"/>
        <v>0</v>
      </c>
      <c r="U135" s="283">
        <f t="shared" si="139"/>
        <v>0</v>
      </c>
      <c r="V135" s="284">
        <f t="shared" si="140"/>
        <v>0</v>
      </c>
    </row>
    <row r="136" spans="1:22" ht="13.5" hidden="1" thickBot="1" x14ac:dyDescent="0.25">
      <c r="A136" s="351"/>
      <c r="B136" s="353"/>
      <c r="C136" s="355"/>
      <c r="D136" s="353"/>
      <c r="E136" s="355"/>
      <c r="F136" s="353"/>
      <c r="G136" s="354"/>
      <c r="H136" s="370"/>
      <c r="I136" s="371"/>
      <c r="J136" s="372"/>
      <c r="K136" s="354"/>
      <c r="L136" s="354"/>
      <c r="M136" s="354"/>
      <c r="N136" s="354"/>
      <c r="O136" s="355"/>
      <c r="P136" s="352"/>
      <c r="Q136" s="373" t="str">
        <f t="shared" si="141"/>
        <v>0.00</v>
      </c>
      <c r="R136" s="374" t="str">
        <f t="shared" si="142"/>
        <v>0.000</v>
      </c>
      <c r="S136" s="373">
        <f t="shared" si="137"/>
        <v>0</v>
      </c>
      <c r="T136" s="375">
        <f t="shared" si="138"/>
        <v>0</v>
      </c>
      <c r="U136" s="376">
        <f t="shared" si="139"/>
        <v>0</v>
      </c>
      <c r="V136" s="301">
        <f t="shared" si="140"/>
        <v>0</v>
      </c>
    </row>
    <row r="137" spans="1:22" hidden="1" x14ac:dyDescent="0.2">
      <c r="A137" s="200"/>
      <c r="B137" s="199">
        <f t="shared" ref="B137:H137" si="146">SUM(B138:B139)</f>
        <v>0</v>
      </c>
      <c r="C137" s="202">
        <f t="shared" si="146"/>
        <v>0</v>
      </c>
      <c r="D137" s="199">
        <f t="shared" si="146"/>
        <v>0</v>
      </c>
      <c r="E137" s="202">
        <f t="shared" si="146"/>
        <v>0</v>
      </c>
      <c r="F137" s="199">
        <f t="shared" si="146"/>
        <v>0</v>
      </c>
      <c r="G137" s="201">
        <f t="shared" si="146"/>
        <v>0</v>
      </c>
      <c r="H137" s="268">
        <f t="shared" si="146"/>
        <v>0</v>
      </c>
      <c r="I137" s="346">
        <f>IF(F137=0,0,F137/(F137+G137))</f>
        <v>0</v>
      </c>
      <c r="J137" s="270">
        <f t="shared" ref="J137:P137" si="147">SUM(J138:J139)</f>
        <v>0</v>
      </c>
      <c r="K137" s="201">
        <f t="shared" si="147"/>
        <v>0</v>
      </c>
      <c r="L137" s="201">
        <f t="shared" si="147"/>
        <v>0</v>
      </c>
      <c r="M137" s="201">
        <f t="shared" si="147"/>
        <v>0</v>
      </c>
      <c r="N137" s="201">
        <f t="shared" si="147"/>
        <v>0</v>
      </c>
      <c r="O137" s="202">
        <f t="shared" si="147"/>
        <v>0</v>
      </c>
      <c r="P137" s="200">
        <f t="shared" si="147"/>
        <v>0</v>
      </c>
      <c r="Q137" s="364" t="str">
        <f t="shared" si="141"/>
        <v>0.00</v>
      </c>
      <c r="R137" s="365" t="str">
        <f t="shared" si="142"/>
        <v>0.000</v>
      </c>
      <c r="S137" s="364">
        <f t="shared" si="137"/>
        <v>0</v>
      </c>
      <c r="T137" s="366">
        <f t="shared" si="138"/>
        <v>0</v>
      </c>
      <c r="U137" s="283">
        <f t="shared" si="139"/>
        <v>0</v>
      </c>
      <c r="V137" s="284">
        <f t="shared" si="140"/>
        <v>0</v>
      </c>
    </row>
    <row r="138" spans="1:22" hidden="1" x14ac:dyDescent="0.2">
      <c r="A138" s="358"/>
      <c r="B138" s="360"/>
      <c r="C138" s="362"/>
      <c r="D138" s="360"/>
      <c r="E138" s="362"/>
      <c r="F138" s="360"/>
      <c r="G138" s="361"/>
      <c r="H138" s="367"/>
      <c r="I138" s="368"/>
      <c r="J138" s="369"/>
      <c r="K138" s="361"/>
      <c r="L138" s="361"/>
      <c r="M138" s="361"/>
      <c r="N138" s="361"/>
      <c r="O138" s="362"/>
      <c r="P138" s="359"/>
      <c r="Q138" s="281" t="str">
        <f t="shared" si="141"/>
        <v>0.00</v>
      </c>
      <c r="R138" s="365" t="str">
        <f t="shared" si="142"/>
        <v>0.000</v>
      </c>
      <c r="S138" s="281">
        <f t="shared" ref="S138:S139" si="148">IF(J138=0,0,K138*9/J138)</f>
        <v>0</v>
      </c>
      <c r="T138" s="366">
        <f t="shared" ref="T138:T139" si="149">IF(J138=0,0,N138*9/J138)</f>
        <v>0</v>
      </c>
      <c r="U138" s="283">
        <f t="shared" ref="U138:U139" si="150">IF(J138=0,0,O138*9/J138)</f>
        <v>0</v>
      </c>
      <c r="V138" s="284">
        <f t="shared" ref="V138:V139" si="151">IF(J138=0,0,P138*9/J138)</f>
        <v>0</v>
      </c>
    </row>
    <row r="139" spans="1:22" ht="13.5" hidden="1" thickBot="1" x14ac:dyDescent="0.25">
      <c r="A139" s="351"/>
      <c r="B139" s="353"/>
      <c r="C139" s="355"/>
      <c r="D139" s="353"/>
      <c r="E139" s="355"/>
      <c r="F139" s="353"/>
      <c r="G139" s="354"/>
      <c r="H139" s="370"/>
      <c r="I139" s="371"/>
      <c r="J139" s="372"/>
      <c r="K139" s="354"/>
      <c r="L139" s="354"/>
      <c r="M139" s="354"/>
      <c r="N139" s="354"/>
      <c r="O139" s="355"/>
      <c r="P139" s="352"/>
      <c r="Q139" s="373" t="str">
        <f t="shared" si="141"/>
        <v>0.00</v>
      </c>
      <c r="R139" s="374" t="str">
        <f t="shared" si="142"/>
        <v>0.000</v>
      </c>
      <c r="S139" s="373">
        <f t="shared" si="148"/>
        <v>0</v>
      </c>
      <c r="T139" s="375">
        <f t="shared" si="149"/>
        <v>0</v>
      </c>
      <c r="U139" s="376">
        <f t="shared" si="150"/>
        <v>0</v>
      </c>
      <c r="V139" s="301">
        <f t="shared" si="151"/>
        <v>0</v>
      </c>
    </row>
  </sheetData>
  <sortState xmlns:xlrd2="http://schemas.microsoft.com/office/spreadsheetml/2017/richdata2" ref="A132:W133">
    <sortCondition descending="1" ref="A132:A133"/>
  </sortState>
  <mergeCells count="1">
    <mergeCell ref="A1:W1"/>
  </mergeCells>
  <printOptions horizontalCentered="1"/>
  <pageMargins left="0.25" right="0.25" top="1" bottom="0.25" header="0.5" footer="0.5"/>
  <pageSetup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334B-3D6D-423E-998B-1B6C7689CC06}">
  <sheetPr filterMode="1"/>
  <dimension ref="A1:Y887"/>
  <sheetViews>
    <sheetView workbookViewId="0">
      <pane ySplit="1" topLeftCell="A605" activePane="bottomLeft" state="frozen"/>
      <selection sqref="A1:P1"/>
      <selection pane="bottomLeft" activeCell="A605" sqref="A605"/>
    </sheetView>
  </sheetViews>
  <sheetFormatPr defaultColWidth="9.140625" defaultRowHeight="12.75" x14ac:dyDescent="0.2"/>
  <cols>
    <col min="1" max="1" width="21" customWidth="1"/>
    <col min="2" max="2" width="8.140625" bestFit="1" customWidth="1"/>
    <col min="3" max="3" width="4.5703125" bestFit="1" customWidth="1"/>
    <col min="4" max="4" width="5.7109375" bestFit="1" customWidth="1"/>
    <col min="5" max="5" width="4.42578125" bestFit="1" customWidth="1"/>
    <col min="6" max="6" width="4.5703125" bestFit="1" customWidth="1"/>
    <col min="7" max="7" width="6.140625" bestFit="1" customWidth="1"/>
    <col min="8" max="9" width="5.42578125" bestFit="1" customWidth="1"/>
    <col min="10" max="10" width="5.7109375" bestFit="1" customWidth="1"/>
    <col min="11" max="11" width="5.5703125" bestFit="1" customWidth="1"/>
    <col min="12" max="12" width="5.7109375" bestFit="1" customWidth="1"/>
    <col min="13" max="14" width="5.42578125" bestFit="1" customWidth="1"/>
    <col min="15" max="15" width="6.42578125" bestFit="1" customWidth="1"/>
    <col min="16" max="16" width="5.7109375" bestFit="1" customWidth="1"/>
    <col min="17" max="17" width="6.5703125" bestFit="1" customWidth="1"/>
    <col min="18" max="18" width="7" bestFit="1" customWidth="1"/>
    <col min="19" max="19" width="5.85546875" bestFit="1" customWidth="1"/>
    <col min="20" max="20" width="6.85546875" bestFit="1" customWidth="1"/>
    <col min="21" max="21" width="5.7109375" bestFit="1" customWidth="1"/>
    <col min="22" max="25" width="8.140625" bestFit="1" customWidth="1"/>
  </cols>
  <sheetData>
    <row r="1" spans="1:25" ht="15" x14ac:dyDescent="0.25">
      <c r="A1" s="377" t="s">
        <v>992</v>
      </c>
      <c r="B1" s="377" t="s">
        <v>993</v>
      </c>
      <c r="C1" s="377" t="s">
        <v>495</v>
      </c>
      <c r="D1" s="377" t="s">
        <v>493</v>
      </c>
      <c r="E1" s="377" t="s">
        <v>496</v>
      </c>
      <c r="F1" s="377" t="s">
        <v>497</v>
      </c>
      <c r="G1" s="377" t="s">
        <v>314</v>
      </c>
      <c r="H1" s="377" t="s">
        <v>311</v>
      </c>
      <c r="I1" s="377" t="s">
        <v>312</v>
      </c>
      <c r="J1" s="377" t="s">
        <v>313</v>
      </c>
      <c r="K1" s="377" t="s">
        <v>498</v>
      </c>
      <c r="L1" s="377" t="s">
        <v>499</v>
      </c>
      <c r="M1" s="377" t="s">
        <v>500</v>
      </c>
      <c r="N1" s="377" t="s">
        <v>501</v>
      </c>
      <c r="O1" s="377" t="s">
        <v>502</v>
      </c>
      <c r="P1" s="377" t="s">
        <v>503</v>
      </c>
      <c r="Q1" s="377" t="s">
        <v>504</v>
      </c>
      <c r="R1" s="377" t="s">
        <v>505</v>
      </c>
      <c r="S1" s="377" t="s">
        <v>506</v>
      </c>
      <c r="T1" s="377" t="s">
        <v>507</v>
      </c>
      <c r="U1" s="377" t="s">
        <v>508</v>
      </c>
      <c r="V1" s="377" t="s">
        <v>509</v>
      </c>
      <c r="W1" s="377" t="s">
        <v>510</v>
      </c>
      <c r="X1" s="377" t="s">
        <v>511</v>
      </c>
      <c r="Y1" s="377" t="s">
        <v>994</v>
      </c>
    </row>
    <row r="2" spans="1:25" ht="15" hidden="1" x14ac:dyDescent="0.25">
      <c r="A2" s="383" t="s">
        <v>385</v>
      </c>
      <c r="B2" s="383" t="s">
        <v>64</v>
      </c>
      <c r="C2" s="384">
        <v>79</v>
      </c>
      <c r="D2" s="384">
        <v>254</v>
      </c>
      <c r="E2" s="384">
        <v>27</v>
      </c>
      <c r="F2" s="384">
        <v>56</v>
      </c>
      <c r="G2" s="384">
        <v>32</v>
      </c>
      <c r="H2" s="384">
        <v>8</v>
      </c>
      <c r="I2" s="384">
        <v>2</v>
      </c>
      <c r="J2" s="384">
        <v>10</v>
      </c>
      <c r="K2" s="384">
        <v>9</v>
      </c>
      <c r="L2" s="384">
        <v>63</v>
      </c>
      <c r="M2" s="384">
        <v>20</v>
      </c>
      <c r="N2" s="384">
        <v>5</v>
      </c>
      <c r="O2" s="384">
        <v>4</v>
      </c>
      <c r="P2" s="384">
        <v>4</v>
      </c>
      <c r="Q2" s="385">
        <v>0.2205</v>
      </c>
      <c r="R2" s="385">
        <v>0.25840000000000002</v>
      </c>
      <c r="S2" s="385">
        <v>0.38579999999999998</v>
      </c>
      <c r="T2" s="385">
        <v>0.64429999999999998</v>
      </c>
      <c r="U2" s="384">
        <v>267</v>
      </c>
      <c r="V2" s="386">
        <v>0.8</v>
      </c>
      <c r="W2" s="386">
        <v>3.3700000000000001E-2</v>
      </c>
      <c r="X2" s="386">
        <v>0.23599999999999999</v>
      </c>
      <c r="Y2" s="382" t="s">
        <v>63</v>
      </c>
    </row>
    <row r="3" spans="1:25" ht="15" hidden="1" x14ac:dyDescent="0.25">
      <c r="A3" s="378" t="s">
        <v>322</v>
      </c>
      <c r="B3" s="378" t="s">
        <v>71</v>
      </c>
      <c r="C3" s="379">
        <v>69</v>
      </c>
      <c r="D3" s="379">
        <v>207</v>
      </c>
      <c r="E3" s="379">
        <v>27</v>
      </c>
      <c r="F3" s="379">
        <v>54</v>
      </c>
      <c r="G3" s="379">
        <v>36</v>
      </c>
      <c r="H3" s="379">
        <v>18</v>
      </c>
      <c r="I3" s="379">
        <v>4</v>
      </c>
      <c r="J3" s="379">
        <v>8</v>
      </c>
      <c r="K3" s="379">
        <v>17</v>
      </c>
      <c r="L3" s="379">
        <v>64</v>
      </c>
      <c r="M3" s="379">
        <v>0</v>
      </c>
      <c r="N3" s="379">
        <v>0</v>
      </c>
      <c r="O3" s="379">
        <v>7</v>
      </c>
      <c r="P3" s="379">
        <v>1</v>
      </c>
      <c r="Q3" s="380">
        <v>0.26090000000000002</v>
      </c>
      <c r="R3" s="380">
        <v>0.32</v>
      </c>
      <c r="S3" s="380">
        <v>0.50239999999999996</v>
      </c>
      <c r="T3" s="380">
        <v>0.82240000000000002</v>
      </c>
      <c r="U3" s="379">
        <v>225</v>
      </c>
      <c r="V3" s="381">
        <v>0</v>
      </c>
      <c r="W3" s="381">
        <v>7.5600000000000001E-2</v>
      </c>
      <c r="X3" s="381">
        <v>0.28439999999999999</v>
      </c>
      <c r="Y3" s="382" t="s">
        <v>63</v>
      </c>
    </row>
    <row r="4" spans="1:25" ht="15" hidden="1" x14ac:dyDescent="0.25">
      <c r="A4" s="378" t="s">
        <v>362</v>
      </c>
      <c r="B4" s="378" t="s">
        <v>68</v>
      </c>
      <c r="C4" s="379">
        <v>78</v>
      </c>
      <c r="D4" s="379">
        <v>107</v>
      </c>
      <c r="E4" s="379">
        <v>47</v>
      </c>
      <c r="F4" s="379">
        <v>40</v>
      </c>
      <c r="G4" s="379">
        <v>24</v>
      </c>
      <c r="H4" s="379">
        <v>10</v>
      </c>
      <c r="I4" s="379">
        <v>0</v>
      </c>
      <c r="J4" s="379">
        <v>4</v>
      </c>
      <c r="K4" s="379">
        <v>19</v>
      </c>
      <c r="L4" s="379">
        <v>20</v>
      </c>
      <c r="M4" s="379">
        <v>37</v>
      </c>
      <c r="N4" s="379">
        <v>6</v>
      </c>
      <c r="O4" s="379">
        <v>2</v>
      </c>
      <c r="P4" s="379">
        <v>2</v>
      </c>
      <c r="Q4" s="380">
        <v>0.37380000000000002</v>
      </c>
      <c r="R4" s="380">
        <v>0.47660000000000002</v>
      </c>
      <c r="S4" s="380">
        <v>0.57940000000000003</v>
      </c>
      <c r="T4" s="380">
        <v>1.056</v>
      </c>
      <c r="U4" s="379">
        <v>128</v>
      </c>
      <c r="V4" s="381">
        <v>0.86050000000000004</v>
      </c>
      <c r="W4" s="381">
        <v>0.1484</v>
      </c>
      <c r="X4" s="381">
        <v>0.15629999999999999</v>
      </c>
      <c r="Y4" s="382" t="s">
        <v>63</v>
      </c>
    </row>
    <row r="5" spans="1:25" ht="15" hidden="1" x14ac:dyDescent="0.25">
      <c r="A5" s="378" t="s">
        <v>309</v>
      </c>
      <c r="B5" s="378" t="s">
        <v>69</v>
      </c>
      <c r="C5" s="379">
        <v>79</v>
      </c>
      <c r="D5" s="379">
        <v>290</v>
      </c>
      <c r="E5" s="379">
        <v>45</v>
      </c>
      <c r="F5" s="379">
        <v>80</v>
      </c>
      <c r="G5" s="379">
        <v>38</v>
      </c>
      <c r="H5" s="379">
        <v>21</v>
      </c>
      <c r="I5" s="379">
        <v>0</v>
      </c>
      <c r="J5" s="379">
        <v>13</v>
      </c>
      <c r="K5" s="379">
        <v>28</v>
      </c>
      <c r="L5" s="379">
        <v>81</v>
      </c>
      <c r="M5" s="379">
        <v>3</v>
      </c>
      <c r="N5" s="379">
        <v>2</v>
      </c>
      <c r="O5" s="379">
        <v>6</v>
      </c>
      <c r="P5" s="379">
        <v>0</v>
      </c>
      <c r="Q5" s="380">
        <v>0.27589999999999998</v>
      </c>
      <c r="R5" s="380">
        <v>0.33960000000000001</v>
      </c>
      <c r="S5" s="380">
        <v>0.48280000000000001</v>
      </c>
      <c r="T5" s="380">
        <v>0.82240000000000002</v>
      </c>
      <c r="U5" s="379">
        <v>318</v>
      </c>
      <c r="V5" s="381">
        <v>0.6</v>
      </c>
      <c r="W5" s="381">
        <v>8.8099999999999998E-2</v>
      </c>
      <c r="X5" s="381">
        <v>0.25469999999999998</v>
      </c>
      <c r="Y5" s="382" t="s">
        <v>63</v>
      </c>
    </row>
    <row r="6" spans="1:25" ht="15" hidden="1" x14ac:dyDescent="0.25">
      <c r="A6" s="378" t="s">
        <v>969</v>
      </c>
      <c r="B6" s="378" t="s">
        <v>166</v>
      </c>
      <c r="C6" s="379">
        <v>59</v>
      </c>
      <c r="D6" s="379">
        <v>99</v>
      </c>
      <c r="E6" s="379">
        <v>10</v>
      </c>
      <c r="F6" s="379">
        <v>22</v>
      </c>
      <c r="G6" s="379">
        <v>13</v>
      </c>
      <c r="H6" s="379">
        <v>10</v>
      </c>
      <c r="I6" s="379">
        <v>0</v>
      </c>
      <c r="J6" s="379">
        <v>6</v>
      </c>
      <c r="K6" s="379">
        <v>6</v>
      </c>
      <c r="L6" s="379">
        <v>26</v>
      </c>
      <c r="M6" s="379">
        <v>3</v>
      </c>
      <c r="N6" s="379">
        <v>1</v>
      </c>
      <c r="O6" s="379">
        <v>0</v>
      </c>
      <c r="P6" s="379">
        <v>0</v>
      </c>
      <c r="Q6" s="380">
        <v>0.22220000000000001</v>
      </c>
      <c r="R6" s="380">
        <v>0.26669999999999999</v>
      </c>
      <c r="S6" s="380">
        <v>0.50509999999999999</v>
      </c>
      <c r="T6" s="380">
        <v>0.77170000000000005</v>
      </c>
      <c r="U6" s="379">
        <v>105</v>
      </c>
      <c r="V6" s="381">
        <v>0.75</v>
      </c>
      <c r="W6" s="381">
        <v>5.7099999999999998E-2</v>
      </c>
      <c r="X6" s="381">
        <v>0.24759999999999999</v>
      </c>
      <c r="Y6" s="382" t="s">
        <v>63</v>
      </c>
    </row>
    <row r="7" spans="1:25" ht="15" hidden="1" x14ac:dyDescent="0.25">
      <c r="A7" s="378" t="s">
        <v>731</v>
      </c>
      <c r="B7" s="378" t="s">
        <v>66</v>
      </c>
      <c r="C7" s="379">
        <v>64</v>
      </c>
      <c r="D7" s="379">
        <v>161</v>
      </c>
      <c r="E7" s="379">
        <v>24</v>
      </c>
      <c r="F7" s="379">
        <v>38</v>
      </c>
      <c r="G7" s="379">
        <v>19</v>
      </c>
      <c r="H7" s="379">
        <v>16</v>
      </c>
      <c r="I7" s="379">
        <v>0</v>
      </c>
      <c r="J7" s="379">
        <v>6</v>
      </c>
      <c r="K7" s="379">
        <v>9</v>
      </c>
      <c r="L7" s="379">
        <v>39</v>
      </c>
      <c r="M7" s="379">
        <v>1</v>
      </c>
      <c r="N7" s="379">
        <v>0</v>
      </c>
      <c r="O7" s="379">
        <v>1</v>
      </c>
      <c r="P7" s="379">
        <v>3</v>
      </c>
      <c r="Q7" s="380">
        <v>0.23599999999999999</v>
      </c>
      <c r="R7" s="380">
        <v>0.28899999999999998</v>
      </c>
      <c r="S7" s="380">
        <v>0.44719999999999999</v>
      </c>
      <c r="T7" s="380">
        <v>0.73619999999999997</v>
      </c>
      <c r="U7" s="379">
        <v>173</v>
      </c>
      <c r="V7" s="381">
        <v>1</v>
      </c>
      <c r="W7" s="381">
        <v>5.1999999999999998E-2</v>
      </c>
      <c r="X7" s="381">
        <v>0.22539999999999999</v>
      </c>
      <c r="Y7" s="382" t="s">
        <v>63</v>
      </c>
    </row>
    <row r="8" spans="1:25" ht="15" hidden="1" x14ac:dyDescent="0.25">
      <c r="A8" s="378" t="s">
        <v>819</v>
      </c>
      <c r="B8" s="378" t="s">
        <v>147</v>
      </c>
      <c r="C8" s="379">
        <v>80</v>
      </c>
      <c r="D8" s="379">
        <v>281</v>
      </c>
      <c r="E8" s="379">
        <v>30</v>
      </c>
      <c r="F8" s="379">
        <v>59</v>
      </c>
      <c r="G8" s="379">
        <v>51</v>
      </c>
      <c r="H8" s="379">
        <v>10</v>
      </c>
      <c r="I8" s="379">
        <v>2</v>
      </c>
      <c r="J8" s="379">
        <v>21</v>
      </c>
      <c r="K8" s="379">
        <v>27</v>
      </c>
      <c r="L8" s="379">
        <v>88</v>
      </c>
      <c r="M8" s="379">
        <v>0</v>
      </c>
      <c r="N8" s="379">
        <v>0</v>
      </c>
      <c r="O8" s="379">
        <v>7</v>
      </c>
      <c r="P8" s="379">
        <v>9</v>
      </c>
      <c r="Q8" s="380">
        <v>0.21</v>
      </c>
      <c r="R8" s="380">
        <v>0.29970000000000002</v>
      </c>
      <c r="S8" s="380">
        <v>0.48399999999999999</v>
      </c>
      <c r="T8" s="380">
        <v>0.78369999999999995</v>
      </c>
      <c r="U8" s="379">
        <v>317</v>
      </c>
      <c r="V8" s="381">
        <v>0</v>
      </c>
      <c r="W8" s="381">
        <v>8.5199999999999998E-2</v>
      </c>
      <c r="X8" s="381">
        <v>0.27760000000000001</v>
      </c>
      <c r="Y8" s="382" t="s">
        <v>63</v>
      </c>
    </row>
    <row r="9" spans="1:25" ht="15" hidden="1" x14ac:dyDescent="0.25">
      <c r="A9" s="378" t="s">
        <v>296</v>
      </c>
      <c r="B9" s="378" t="s">
        <v>70</v>
      </c>
      <c r="C9" s="379">
        <v>41</v>
      </c>
      <c r="D9" s="379">
        <v>157</v>
      </c>
      <c r="E9" s="379">
        <v>25</v>
      </c>
      <c r="F9" s="379">
        <v>47</v>
      </c>
      <c r="G9" s="379">
        <v>32</v>
      </c>
      <c r="H9" s="379">
        <v>8</v>
      </c>
      <c r="I9" s="379">
        <v>0</v>
      </c>
      <c r="J9" s="379">
        <v>8</v>
      </c>
      <c r="K9" s="379">
        <v>10</v>
      </c>
      <c r="L9" s="379">
        <v>32</v>
      </c>
      <c r="M9" s="379">
        <v>4</v>
      </c>
      <c r="N9" s="379">
        <v>0</v>
      </c>
      <c r="O9" s="379">
        <v>3</v>
      </c>
      <c r="P9" s="379">
        <v>1</v>
      </c>
      <c r="Q9" s="380">
        <v>0.2994</v>
      </c>
      <c r="R9" s="380">
        <v>0.34520000000000001</v>
      </c>
      <c r="S9" s="380">
        <v>0.50319999999999998</v>
      </c>
      <c r="T9" s="380">
        <v>0.84840000000000004</v>
      </c>
      <c r="U9" s="379">
        <v>168</v>
      </c>
      <c r="V9" s="381">
        <v>1</v>
      </c>
      <c r="W9" s="381">
        <v>5.9499999999999997E-2</v>
      </c>
      <c r="X9" s="381">
        <v>0.1905</v>
      </c>
      <c r="Y9" s="382" t="s">
        <v>63</v>
      </c>
    </row>
    <row r="10" spans="1:25" ht="15" hidden="1" x14ac:dyDescent="0.25">
      <c r="A10" s="383" t="s">
        <v>1030</v>
      </c>
      <c r="B10" s="383" t="s">
        <v>68</v>
      </c>
      <c r="C10" s="384">
        <v>41</v>
      </c>
      <c r="D10" s="384">
        <v>151</v>
      </c>
      <c r="E10" s="384">
        <v>20</v>
      </c>
      <c r="F10" s="384">
        <v>42</v>
      </c>
      <c r="G10" s="384">
        <v>19</v>
      </c>
      <c r="H10" s="384">
        <v>8</v>
      </c>
      <c r="I10" s="384">
        <v>0</v>
      </c>
      <c r="J10" s="384">
        <v>4</v>
      </c>
      <c r="K10" s="384">
        <v>8</v>
      </c>
      <c r="L10" s="384">
        <v>35</v>
      </c>
      <c r="M10" s="384">
        <v>1</v>
      </c>
      <c r="N10" s="384">
        <v>1</v>
      </c>
      <c r="O10" s="384">
        <v>2</v>
      </c>
      <c r="P10" s="384">
        <v>2</v>
      </c>
      <c r="Q10" s="385">
        <v>0.27810000000000001</v>
      </c>
      <c r="R10" s="385">
        <v>0.32300000000000001</v>
      </c>
      <c r="S10" s="385">
        <v>0.41060000000000002</v>
      </c>
      <c r="T10" s="385">
        <v>0.73360000000000003</v>
      </c>
      <c r="U10" s="384">
        <v>161</v>
      </c>
      <c r="V10" s="386">
        <v>0.5</v>
      </c>
      <c r="W10" s="386">
        <v>4.9700000000000001E-2</v>
      </c>
      <c r="X10" s="386">
        <v>0.21740000000000001</v>
      </c>
      <c r="Y10" s="382" t="s">
        <v>63</v>
      </c>
    </row>
    <row r="11" spans="1:25" ht="15" hidden="1" x14ac:dyDescent="0.25">
      <c r="A11" s="378" t="s">
        <v>970</v>
      </c>
      <c r="B11" s="378" t="s">
        <v>166</v>
      </c>
      <c r="C11" s="379">
        <v>72</v>
      </c>
      <c r="D11" s="379">
        <v>122</v>
      </c>
      <c r="E11" s="379">
        <v>16</v>
      </c>
      <c r="F11" s="379">
        <v>27</v>
      </c>
      <c r="G11" s="379">
        <v>14</v>
      </c>
      <c r="H11" s="379">
        <v>6</v>
      </c>
      <c r="I11" s="379">
        <v>6</v>
      </c>
      <c r="J11" s="379">
        <v>4</v>
      </c>
      <c r="K11" s="379">
        <v>7</v>
      </c>
      <c r="L11" s="379">
        <v>34</v>
      </c>
      <c r="M11" s="379">
        <v>0</v>
      </c>
      <c r="N11" s="379">
        <v>0</v>
      </c>
      <c r="O11" s="379">
        <v>1</v>
      </c>
      <c r="P11" s="379">
        <v>0</v>
      </c>
      <c r="Q11" s="380">
        <v>0.2213</v>
      </c>
      <c r="R11" s="380">
        <v>0.2636</v>
      </c>
      <c r="S11" s="380">
        <v>0.4672</v>
      </c>
      <c r="T11" s="380">
        <v>0.73080000000000001</v>
      </c>
      <c r="U11" s="379">
        <v>129</v>
      </c>
      <c r="V11" s="381">
        <v>0</v>
      </c>
      <c r="W11" s="381">
        <v>5.4300000000000001E-2</v>
      </c>
      <c r="X11" s="381">
        <v>0.2636</v>
      </c>
      <c r="Y11" s="382" t="s">
        <v>63</v>
      </c>
    </row>
    <row r="12" spans="1:25" ht="15" hidden="1" x14ac:dyDescent="0.25">
      <c r="A12" s="378" t="s">
        <v>303</v>
      </c>
      <c r="B12" s="378" t="s">
        <v>74</v>
      </c>
      <c r="C12" s="379">
        <v>77</v>
      </c>
      <c r="D12" s="379">
        <v>257</v>
      </c>
      <c r="E12" s="379">
        <v>49</v>
      </c>
      <c r="F12" s="379">
        <v>69</v>
      </c>
      <c r="G12" s="379">
        <v>54</v>
      </c>
      <c r="H12" s="379">
        <v>18</v>
      </c>
      <c r="I12" s="379">
        <v>0</v>
      </c>
      <c r="J12" s="379">
        <v>24</v>
      </c>
      <c r="K12" s="379">
        <v>22</v>
      </c>
      <c r="L12" s="379">
        <v>52</v>
      </c>
      <c r="M12" s="379">
        <v>1</v>
      </c>
      <c r="N12" s="379">
        <v>0</v>
      </c>
      <c r="O12" s="379">
        <v>4</v>
      </c>
      <c r="P12" s="379">
        <v>9</v>
      </c>
      <c r="Q12" s="380">
        <v>0.26850000000000002</v>
      </c>
      <c r="R12" s="380">
        <v>0.34720000000000001</v>
      </c>
      <c r="S12" s="380">
        <v>0.61870000000000003</v>
      </c>
      <c r="T12" s="380">
        <v>0.96589999999999998</v>
      </c>
      <c r="U12" s="379">
        <v>288</v>
      </c>
      <c r="V12" s="381">
        <v>1</v>
      </c>
      <c r="W12" s="381">
        <v>7.6399999999999996E-2</v>
      </c>
      <c r="X12" s="381">
        <v>0.18060000000000001</v>
      </c>
      <c r="Y12" s="382" t="s">
        <v>63</v>
      </c>
    </row>
    <row r="13" spans="1:25" ht="15" hidden="1" x14ac:dyDescent="0.25">
      <c r="A13" s="383" t="s">
        <v>729</v>
      </c>
      <c r="B13" s="383" t="s">
        <v>66</v>
      </c>
      <c r="C13" s="384">
        <v>73</v>
      </c>
      <c r="D13" s="384">
        <v>218</v>
      </c>
      <c r="E13" s="384">
        <v>10</v>
      </c>
      <c r="F13" s="384">
        <v>35</v>
      </c>
      <c r="G13" s="384">
        <v>18</v>
      </c>
      <c r="H13" s="384">
        <v>14</v>
      </c>
      <c r="I13" s="384">
        <v>0</v>
      </c>
      <c r="J13" s="384">
        <v>2</v>
      </c>
      <c r="K13" s="384">
        <v>13</v>
      </c>
      <c r="L13" s="384">
        <v>61</v>
      </c>
      <c r="M13" s="384">
        <v>0</v>
      </c>
      <c r="N13" s="384">
        <v>0</v>
      </c>
      <c r="O13" s="384">
        <v>0</v>
      </c>
      <c r="P13" s="384">
        <v>0</v>
      </c>
      <c r="Q13" s="385">
        <v>0.16059999999999999</v>
      </c>
      <c r="R13" s="385">
        <v>0.20780000000000001</v>
      </c>
      <c r="S13" s="385">
        <v>0.25230000000000002</v>
      </c>
      <c r="T13" s="385">
        <v>0.46010000000000001</v>
      </c>
      <c r="U13" s="384">
        <v>231</v>
      </c>
      <c r="V13" s="386">
        <v>0</v>
      </c>
      <c r="W13" s="386">
        <v>5.6300000000000003E-2</v>
      </c>
      <c r="X13" s="386">
        <v>0.2641</v>
      </c>
      <c r="Y13" s="382" t="s">
        <v>63</v>
      </c>
    </row>
    <row r="14" spans="1:25" ht="15" hidden="1" x14ac:dyDescent="0.25">
      <c r="A14" s="383" t="s">
        <v>380</v>
      </c>
      <c r="B14" s="383" t="s">
        <v>75</v>
      </c>
      <c r="C14" s="384">
        <v>74</v>
      </c>
      <c r="D14" s="384">
        <v>226</v>
      </c>
      <c r="E14" s="384">
        <v>22</v>
      </c>
      <c r="F14" s="384">
        <v>51</v>
      </c>
      <c r="G14" s="384">
        <v>14</v>
      </c>
      <c r="H14" s="384">
        <v>7</v>
      </c>
      <c r="I14" s="384">
        <v>0</v>
      </c>
      <c r="J14" s="384">
        <v>3</v>
      </c>
      <c r="K14" s="384">
        <v>15</v>
      </c>
      <c r="L14" s="384">
        <v>45</v>
      </c>
      <c r="M14" s="384">
        <v>2</v>
      </c>
      <c r="N14" s="384">
        <v>3</v>
      </c>
      <c r="O14" s="384">
        <v>1</v>
      </c>
      <c r="P14" s="384">
        <v>2</v>
      </c>
      <c r="Q14" s="385">
        <v>0.22570000000000001</v>
      </c>
      <c r="R14" s="385">
        <v>0.27979999999999999</v>
      </c>
      <c r="S14" s="385">
        <v>0.29649999999999999</v>
      </c>
      <c r="T14" s="385">
        <v>0.57630000000000003</v>
      </c>
      <c r="U14" s="384">
        <v>243</v>
      </c>
      <c r="V14" s="386">
        <v>0.4</v>
      </c>
      <c r="W14" s="386">
        <v>6.1699999999999998E-2</v>
      </c>
      <c r="X14" s="386">
        <v>0.1852</v>
      </c>
      <c r="Y14" s="382" t="s">
        <v>63</v>
      </c>
    </row>
    <row r="15" spans="1:25" ht="15" hidden="1" x14ac:dyDescent="0.25">
      <c r="A15" s="378" t="s">
        <v>738</v>
      </c>
      <c r="B15" s="378" t="s">
        <v>66</v>
      </c>
      <c r="C15" s="379">
        <v>42</v>
      </c>
      <c r="D15" s="379">
        <v>62</v>
      </c>
      <c r="E15" s="379">
        <v>2</v>
      </c>
      <c r="F15" s="379">
        <v>10</v>
      </c>
      <c r="G15" s="379">
        <v>7</v>
      </c>
      <c r="H15" s="379">
        <v>4</v>
      </c>
      <c r="I15" s="379">
        <v>0</v>
      </c>
      <c r="J15" s="379">
        <v>1</v>
      </c>
      <c r="K15" s="379">
        <v>1</v>
      </c>
      <c r="L15" s="379">
        <v>23</v>
      </c>
      <c r="M15" s="379">
        <v>1</v>
      </c>
      <c r="N15" s="379">
        <v>0</v>
      </c>
      <c r="O15" s="379">
        <v>1</v>
      </c>
      <c r="P15" s="379">
        <v>0</v>
      </c>
      <c r="Q15" s="380">
        <v>0.1613</v>
      </c>
      <c r="R15" s="380">
        <v>0.17460000000000001</v>
      </c>
      <c r="S15" s="380">
        <v>0.2742</v>
      </c>
      <c r="T15" s="380">
        <v>0.44879999999999998</v>
      </c>
      <c r="U15" s="379">
        <v>63</v>
      </c>
      <c r="V15" s="381">
        <v>1</v>
      </c>
      <c r="W15" s="381">
        <v>1.5900000000000001E-2</v>
      </c>
      <c r="X15" s="381">
        <v>0.36509999999999998</v>
      </c>
      <c r="Y15" s="382" t="s">
        <v>63</v>
      </c>
    </row>
    <row r="16" spans="1:25" ht="15" hidden="1" x14ac:dyDescent="0.25">
      <c r="A16" s="378" t="s">
        <v>318</v>
      </c>
      <c r="B16" s="378" t="s">
        <v>166</v>
      </c>
      <c r="C16" s="379">
        <v>27</v>
      </c>
      <c r="D16" s="379">
        <v>82</v>
      </c>
      <c r="E16" s="379">
        <v>17</v>
      </c>
      <c r="F16" s="379">
        <v>20</v>
      </c>
      <c r="G16" s="379">
        <v>17</v>
      </c>
      <c r="H16" s="379">
        <v>3</v>
      </c>
      <c r="I16" s="379">
        <v>0</v>
      </c>
      <c r="J16" s="379">
        <v>9</v>
      </c>
      <c r="K16" s="379">
        <v>19</v>
      </c>
      <c r="L16" s="379">
        <v>27</v>
      </c>
      <c r="M16" s="379">
        <v>3</v>
      </c>
      <c r="N16" s="379">
        <v>3</v>
      </c>
      <c r="O16" s="379">
        <v>2</v>
      </c>
      <c r="P16" s="379">
        <v>3</v>
      </c>
      <c r="Q16" s="380">
        <v>0.24390000000000001</v>
      </c>
      <c r="R16" s="380">
        <v>0.40379999999999999</v>
      </c>
      <c r="S16" s="380">
        <v>0.60980000000000001</v>
      </c>
      <c r="T16" s="380">
        <v>1.0136000000000001</v>
      </c>
      <c r="U16" s="379">
        <v>104</v>
      </c>
      <c r="V16" s="381">
        <v>0.5</v>
      </c>
      <c r="W16" s="381">
        <v>0.1827</v>
      </c>
      <c r="X16" s="381">
        <v>0.2596</v>
      </c>
      <c r="Y16" s="382" t="s">
        <v>63</v>
      </c>
    </row>
    <row r="17" spans="1:25" ht="15" hidden="1" x14ac:dyDescent="0.25">
      <c r="A17" s="378" t="s">
        <v>1816</v>
      </c>
      <c r="B17" s="378" t="s">
        <v>76</v>
      </c>
      <c r="C17" s="379">
        <v>55</v>
      </c>
      <c r="D17" s="379">
        <v>187</v>
      </c>
      <c r="E17" s="379">
        <v>29</v>
      </c>
      <c r="F17" s="379">
        <v>48</v>
      </c>
      <c r="G17" s="379">
        <v>24</v>
      </c>
      <c r="H17" s="379">
        <v>22</v>
      </c>
      <c r="I17" s="379">
        <v>0</v>
      </c>
      <c r="J17" s="379">
        <v>3</v>
      </c>
      <c r="K17" s="379">
        <v>22</v>
      </c>
      <c r="L17" s="379">
        <v>58</v>
      </c>
      <c r="M17" s="379">
        <v>11</v>
      </c>
      <c r="N17" s="379">
        <v>4</v>
      </c>
      <c r="O17" s="379">
        <v>3</v>
      </c>
      <c r="P17" s="379">
        <v>7</v>
      </c>
      <c r="Q17" s="380">
        <v>0.25669999999999998</v>
      </c>
      <c r="R17" s="380">
        <v>0.35649999999999998</v>
      </c>
      <c r="S17" s="380">
        <v>0.42249999999999999</v>
      </c>
      <c r="T17" s="380">
        <v>0.77890000000000004</v>
      </c>
      <c r="U17" s="379">
        <v>216</v>
      </c>
      <c r="V17" s="381">
        <v>0.73329999999999995</v>
      </c>
      <c r="W17" s="381">
        <v>0.1019</v>
      </c>
      <c r="X17" s="381">
        <v>0.26850000000000002</v>
      </c>
      <c r="Y17" s="382" t="s">
        <v>63</v>
      </c>
    </row>
    <row r="18" spans="1:25" ht="15" hidden="1" x14ac:dyDescent="0.25">
      <c r="A18" s="383" t="s">
        <v>294</v>
      </c>
      <c r="B18" s="383" t="s">
        <v>75</v>
      </c>
      <c r="C18" s="384">
        <v>79</v>
      </c>
      <c r="D18" s="384">
        <v>298</v>
      </c>
      <c r="E18" s="384">
        <v>23</v>
      </c>
      <c r="F18" s="384">
        <v>65</v>
      </c>
      <c r="G18" s="384">
        <v>27</v>
      </c>
      <c r="H18" s="384">
        <v>15</v>
      </c>
      <c r="I18" s="384">
        <v>1</v>
      </c>
      <c r="J18" s="384">
        <v>0</v>
      </c>
      <c r="K18" s="384">
        <v>11</v>
      </c>
      <c r="L18" s="384">
        <v>22</v>
      </c>
      <c r="M18" s="384">
        <v>5</v>
      </c>
      <c r="N18" s="384">
        <v>3</v>
      </c>
      <c r="O18" s="384">
        <v>2</v>
      </c>
      <c r="P18" s="384">
        <v>2</v>
      </c>
      <c r="Q18" s="385">
        <v>0.21809999999999999</v>
      </c>
      <c r="R18" s="385">
        <v>0.25080000000000002</v>
      </c>
      <c r="S18" s="385">
        <v>0.2752</v>
      </c>
      <c r="T18" s="385">
        <v>0.52600000000000002</v>
      </c>
      <c r="U18" s="384">
        <v>311</v>
      </c>
      <c r="V18" s="386">
        <v>0.625</v>
      </c>
      <c r="W18" s="386">
        <v>3.5400000000000001E-2</v>
      </c>
      <c r="X18" s="386">
        <v>7.0699999999999999E-2</v>
      </c>
      <c r="Y18" s="382" t="s">
        <v>63</v>
      </c>
    </row>
    <row r="19" spans="1:25" ht="15" hidden="1" x14ac:dyDescent="0.25">
      <c r="A19" s="378" t="s">
        <v>702</v>
      </c>
      <c r="B19" s="378" t="s">
        <v>70</v>
      </c>
      <c r="C19" s="379">
        <v>59</v>
      </c>
      <c r="D19" s="379">
        <v>180</v>
      </c>
      <c r="E19" s="379">
        <v>30</v>
      </c>
      <c r="F19" s="379">
        <v>52</v>
      </c>
      <c r="G19" s="379">
        <v>24</v>
      </c>
      <c r="H19" s="379">
        <v>11</v>
      </c>
      <c r="I19" s="379">
        <v>0</v>
      </c>
      <c r="J19" s="379">
        <v>9</v>
      </c>
      <c r="K19" s="379">
        <v>5</v>
      </c>
      <c r="L19" s="379">
        <v>36</v>
      </c>
      <c r="M19" s="379">
        <v>8</v>
      </c>
      <c r="N19" s="379">
        <v>2</v>
      </c>
      <c r="O19" s="379">
        <v>1</v>
      </c>
      <c r="P19" s="379">
        <v>5</v>
      </c>
      <c r="Q19" s="380">
        <v>0.28889999999999999</v>
      </c>
      <c r="R19" s="380">
        <v>0.32629999999999998</v>
      </c>
      <c r="S19" s="380">
        <v>0.5</v>
      </c>
      <c r="T19" s="380">
        <v>0.82630000000000003</v>
      </c>
      <c r="U19" s="379">
        <v>190</v>
      </c>
      <c r="V19" s="381">
        <v>0.8</v>
      </c>
      <c r="W19" s="381">
        <v>2.63E-2</v>
      </c>
      <c r="X19" s="381">
        <v>0.1895</v>
      </c>
      <c r="Y19" s="382" t="s">
        <v>63</v>
      </c>
    </row>
    <row r="20" spans="1:25" ht="15" hidden="1" x14ac:dyDescent="0.25">
      <c r="A20" s="383" t="s">
        <v>944</v>
      </c>
      <c r="B20" s="383" t="s">
        <v>146</v>
      </c>
      <c r="C20" s="384">
        <v>34</v>
      </c>
      <c r="D20" s="384">
        <v>50</v>
      </c>
      <c r="E20" s="384">
        <v>3</v>
      </c>
      <c r="F20" s="384">
        <v>9</v>
      </c>
      <c r="G20" s="384">
        <v>3</v>
      </c>
      <c r="H20" s="384">
        <v>1</v>
      </c>
      <c r="I20" s="384">
        <v>0</v>
      </c>
      <c r="J20" s="384">
        <v>0</v>
      </c>
      <c r="K20" s="384">
        <v>5</v>
      </c>
      <c r="L20" s="384">
        <v>13</v>
      </c>
      <c r="M20" s="384">
        <v>1</v>
      </c>
      <c r="N20" s="384">
        <v>0</v>
      </c>
      <c r="O20" s="384">
        <v>1</v>
      </c>
      <c r="P20" s="384">
        <v>0</v>
      </c>
      <c r="Q20" s="385">
        <v>0.18</v>
      </c>
      <c r="R20" s="385">
        <v>0.2545</v>
      </c>
      <c r="S20" s="385">
        <v>0.2</v>
      </c>
      <c r="T20" s="385">
        <v>0.45450000000000002</v>
      </c>
      <c r="U20" s="384">
        <v>55</v>
      </c>
      <c r="V20" s="386">
        <v>1</v>
      </c>
      <c r="W20" s="386">
        <v>9.0899999999999995E-2</v>
      </c>
      <c r="X20" s="386">
        <v>0.2364</v>
      </c>
      <c r="Y20" s="382" t="s">
        <v>63</v>
      </c>
    </row>
    <row r="21" spans="1:25" ht="15" hidden="1" x14ac:dyDescent="0.25">
      <c r="A21" s="383" t="s">
        <v>357</v>
      </c>
      <c r="B21" s="383" t="s">
        <v>66</v>
      </c>
      <c r="C21" s="384">
        <v>46</v>
      </c>
      <c r="D21" s="384">
        <v>93</v>
      </c>
      <c r="E21" s="384">
        <v>8</v>
      </c>
      <c r="F21" s="384">
        <v>24</v>
      </c>
      <c r="G21" s="384">
        <v>16</v>
      </c>
      <c r="H21" s="384">
        <v>4</v>
      </c>
      <c r="I21" s="384">
        <v>1</v>
      </c>
      <c r="J21" s="384">
        <v>7</v>
      </c>
      <c r="K21" s="384">
        <v>7</v>
      </c>
      <c r="L21" s="384">
        <v>28</v>
      </c>
      <c r="M21" s="384">
        <v>0</v>
      </c>
      <c r="N21" s="384">
        <v>0</v>
      </c>
      <c r="O21" s="384">
        <v>3</v>
      </c>
      <c r="P21" s="384">
        <v>3</v>
      </c>
      <c r="Q21" s="385">
        <v>0.2581</v>
      </c>
      <c r="R21" s="385">
        <v>0.3301</v>
      </c>
      <c r="S21" s="385">
        <v>0.5484</v>
      </c>
      <c r="T21" s="385">
        <v>0.87849999999999995</v>
      </c>
      <c r="U21" s="384">
        <v>103</v>
      </c>
      <c r="V21" s="386">
        <v>0</v>
      </c>
      <c r="W21" s="386">
        <v>6.8000000000000005E-2</v>
      </c>
      <c r="X21" s="386">
        <v>0.27179999999999999</v>
      </c>
      <c r="Y21" s="382" t="s">
        <v>63</v>
      </c>
    </row>
    <row r="22" spans="1:25" ht="15" hidden="1" x14ac:dyDescent="0.25">
      <c r="A22" s="378" t="s">
        <v>712</v>
      </c>
      <c r="B22" s="378" t="s">
        <v>68</v>
      </c>
      <c r="C22" s="379">
        <v>4</v>
      </c>
      <c r="D22" s="379">
        <v>3</v>
      </c>
      <c r="E22" s="379">
        <v>1</v>
      </c>
      <c r="F22" s="379">
        <v>1</v>
      </c>
      <c r="G22" s="379">
        <v>1</v>
      </c>
      <c r="H22" s="379">
        <v>0</v>
      </c>
      <c r="I22" s="379">
        <v>0</v>
      </c>
      <c r="J22" s="379">
        <v>1</v>
      </c>
      <c r="K22" s="379">
        <v>0</v>
      </c>
      <c r="L22" s="379">
        <v>0</v>
      </c>
      <c r="M22" s="379">
        <v>0</v>
      </c>
      <c r="N22" s="379">
        <v>0</v>
      </c>
      <c r="O22" s="379">
        <v>0</v>
      </c>
      <c r="P22" s="379">
        <v>0</v>
      </c>
      <c r="Q22" s="380">
        <v>0.33329999999999999</v>
      </c>
      <c r="R22" s="380">
        <v>0.33329999999999999</v>
      </c>
      <c r="S22" s="380">
        <v>1.3332999999999999</v>
      </c>
      <c r="T22" s="380">
        <v>1.6667000000000001</v>
      </c>
      <c r="U22" s="379">
        <v>3</v>
      </c>
      <c r="V22" s="381">
        <v>0</v>
      </c>
      <c r="W22" s="381">
        <v>0</v>
      </c>
      <c r="X22" s="381">
        <v>0</v>
      </c>
      <c r="Y22" s="382" t="s">
        <v>63</v>
      </c>
    </row>
    <row r="23" spans="1:25" ht="15" hidden="1" x14ac:dyDescent="0.25">
      <c r="A23" s="378" t="s">
        <v>701</v>
      </c>
      <c r="B23" s="378" t="s">
        <v>70</v>
      </c>
      <c r="C23" s="379">
        <v>41</v>
      </c>
      <c r="D23" s="379">
        <v>86</v>
      </c>
      <c r="E23" s="379">
        <v>12</v>
      </c>
      <c r="F23" s="379">
        <v>24</v>
      </c>
      <c r="G23" s="379">
        <v>15</v>
      </c>
      <c r="H23" s="379">
        <v>2</v>
      </c>
      <c r="I23" s="379">
        <v>0</v>
      </c>
      <c r="J23" s="379">
        <v>7</v>
      </c>
      <c r="K23" s="379">
        <v>8</v>
      </c>
      <c r="L23" s="379">
        <v>16</v>
      </c>
      <c r="M23" s="379">
        <v>0</v>
      </c>
      <c r="N23" s="379">
        <v>1</v>
      </c>
      <c r="O23" s="379">
        <v>3</v>
      </c>
      <c r="P23" s="379">
        <v>0</v>
      </c>
      <c r="Q23" s="380">
        <v>0.27910000000000001</v>
      </c>
      <c r="R23" s="380">
        <v>0.34039999999999998</v>
      </c>
      <c r="S23" s="380">
        <v>0.54649999999999999</v>
      </c>
      <c r="T23" s="380">
        <v>0.88690000000000002</v>
      </c>
      <c r="U23" s="379">
        <v>94</v>
      </c>
      <c r="V23" s="381">
        <v>0</v>
      </c>
      <c r="W23" s="381">
        <v>8.5099999999999995E-2</v>
      </c>
      <c r="X23" s="381">
        <v>0.17019999999999999</v>
      </c>
      <c r="Y23" s="382" t="s">
        <v>63</v>
      </c>
    </row>
    <row r="24" spans="1:25" ht="15" hidden="1" x14ac:dyDescent="0.25">
      <c r="A24" s="378" t="s">
        <v>320</v>
      </c>
      <c r="B24" s="378" t="s">
        <v>67</v>
      </c>
      <c r="C24" s="379">
        <v>78</v>
      </c>
      <c r="D24" s="379">
        <v>241</v>
      </c>
      <c r="E24" s="379">
        <v>42</v>
      </c>
      <c r="F24" s="379">
        <v>65</v>
      </c>
      <c r="G24" s="379">
        <v>27</v>
      </c>
      <c r="H24" s="379">
        <v>12</v>
      </c>
      <c r="I24" s="379">
        <v>2</v>
      </c>
      <c r="J24" s="379">
        <v>8</v>
      </c>
      <c r="K24" s="379">
        <v>20</v>
      </c>
      <c r="L24" s="379">
        <v>58</v>
      </c>
      <c r="M24" s="379">
        <v>5</v>
      </c>
      <c r="N24" s="379">
        <v>2</v>
      </c>
      <c r="O24" s="379">
        <v>4</v>
      </c>
      <c r="P24" s="379">
        <v>4</v>
      </c>
      <c r="Q24" s="380">
        <v>0.2697</v>
      </c>
      <c r="R24" s="380">
        <v>0.33579999999999999</v>
      </c>
      <c r="S24" s="380">
        <v>0.43569999999999998</v>
      </c>
      <c r="T24" s="380">
        <v>0.77149999999999996</v>
      </c>
      <c r="U24" s="379">
        <v>265</v>
      </c>
      <c r="V24" s="381">
        <v>0.71430000000000005</v>
      </c>
      <c r="W24" s="381">
        <v>7.5499999999999998E-2</v>
      </c>
      <c r="X24" s="381">
        <v>0.21890000000000001</v>
      </c>
      <c r="Y24" s="382" t="s">
        <v>63</v>
      </c>
    </row>
    <row r="25" spans="1:25" ht="15" hidden="1" x14ac:dyDescent="0.25">
      <c r="A25" s="378" t="s">
        <v>377</v>
      </c>
      <c r="B25" s="378" t="s">
        <v>70</v>
      </c>
      <c r="C25" s="379">
        <v>62</v>
      </c>
      <c r="D25" s="379">
        <v>177</v>
      </c>
      <c r="E25" s="379">
        <v>22</v>
      </c>
      <c r="F25" s="379">
        <v>27</v>
      </c>
      <c r="G25" s="379">
        <v>17</v>
      </c>
      <c r="H25" s="379">
        <v>6</v>
      </c>
      <c r="I25" s="379">
        <v>0</v>
      </c>
      <c r="J25" s="379">
        <v>8</v>
      </c>
      <c r="K25" s="379">
        <v>18</v>
      </c>
      <c r="L25" s="379">
        <v>41</v>
      </c>
      <c r="M25" s="379">
        <v>1</v>
      </c>
      <c r="N25" s="379">
        <v>0</v>
      </c>
      <c r="O25" s="379">
        <v>1</v>
      </c>
      <c r="P25" s="379">
        <v>0</v>
      </c>
      <c r="Q25" s="380">
        <v>0.1525</v>
      </c>
      <c r="R25" s="380">
        <v>0.23080000000000001</v>
      </c>
      <c r="S25" s="380">
        <v>0.32200000000000001</v>
      </c>
      <c r="T25" s="380">
        <v>0.55279999999999996</v>
      </c>
      <c r="U25" s="379">
        <v>195</v>
      </c>
      <c r="V25" s="381">
        <v>1</v>
      </c>
      <c r="W25" s="381">
        <v>9.2299999999999993E-2</v>
      </c>
      <c r="X25" s="381">
        <v>0.21029999999999999</v>
      </c>
      <c r="Y25" s="382" t="s">
        <v>63</v>
      </c>
    </row>
    <row r="26" spans="1:25" ht="15" hidden="1" x14ac:dyDescent="0.25">
      <c r="A26" s="378" t="s">
        <v>847</v>
      </c>
      <c r="B26" s="378" t="s">
        <v>75</v>
      </c>
      <c r="C26" s="379">
        <v>43</v>
      </c>
      <c r="D26" s="379">
        <v>81</v>
      </c>
      <c r="E26" s="379">
        <v>13</v>
      </c>
      <c r="F26" s="379">
        <v>21</v>
      </c>
      <c r="G26" s="379">
        <v>13</v>
      </c>
      <c r="H26" s="379">
        <v>4</v>
      </c>
      <c r="I26" s="379">
        <v>0</v>
      </c>
      <c r="J26" s="379">
        <v>5</v>
      </c>
      <c r="K26" s="379">
        <v>7</v>
      </c>
      <c r="L26" s="379">
        <v>36</v>
      </c>
      <c r="M26" s="379">
        <v>0</v>
      </c>
      <c r="N26" s="379">
        <v>2</v>
      </c>
      <c r="O26" s="379">
        <v>1</v>
      </c>
      <c r="P26" s="379">
        <v>1</v>
      </c>
      <c r="Q26" s="380">
        <v>0.25929999999999997</v>
      </c>
      <c r="R26" s="380">
        <v>0.32579999999999998</v>
      </c>
      <c r="S26" s="380">
        <v>0.49380000000000002</v>
      </c>
      <c r="T26" s="380">
        <v>0.81969999999999998</v>
      </c>
      <c r="U26" s="379">
        <v>89</v>
      </c>
      <c r="V26" s="381">
        <v>0</v>
      </c>
      <c r="W26" s="381">
        <v>7.8700000000000006E-2</v>
      </c>
      <c r="X26" s="381">
        <v>0.40450000000000003</v>
      </c>
      <c r="Y26" s="382" t="s">
        <v>63</v>
      </c>
    </row>
    <row r="27" spans="1:25" ht="15" hidden="1" x14ac:dyDescent="0.25">
      <c r="A27" s="378" t="s">
        <v>856</v>
      </c>
      <c r="B27" s="378" t="s">
        <v>73</v>
      </c>
      <c r="C27" s="379">
        <v>25</v>
      </c>
      <c r="D27" s="379">
        <v>88</v>
      </c>
      <c r="E27" s="379">
        <v>11</v>
      </c>
      <c r="F27" s="379">
        <v>21</v>
      </c>
      <c r="G27" s="379">
        <v>10</v>
      </c>
      <c r="H27" s="379">
        <v>4</v>
      </c>
      <c r="I27" s="379">
        <v>1</v>
      </c>
      <c r="J27" s="379">
        <v>2</v>
      </c>
      <c r="K27" s="379">
        <v>8</v>
      </c>
      <c r="L27" s="379">
        <v>14</v>
      </c>
      <c r="M27" s="379">
        <v>5</v>
      </c>
      <c r="N27" s="379">
        <v>1</v>
      </c>
      <c r="O27" s="379">
        <v>1</v>
      </c>
      <c r="P27" s="379">
        <v>0</v>
      </c>
      <c r="Q27" s="380">
        <v>0.23860000000000001</v>
      </c>
      <c r="R27" s="380">
        <v>0.30209999999999998</v>
      </c>
      <c r="S27" s="380">
        <v>0.375</v>
      </c>
      <c r="T27" s="380">
        <v>0.67710000000000004</v>
      </c>
      <c r="U27" s="379">
        <v>96</v>
      </c>
      <c r="V27" s="381">
        <v>0.83330000000000004</v>
      </c>
      <c r="W27" s="381">
        <v>8.3299999999999999E-2</v>
      </c>
      <c r="X27" s="381">
        <v>0.14580000000000001</v>
      </c>
      <c r="Y27" s="382" t="s">
        <v>63</v>
      </c>
    </row>
    <row r="28" spans="1:25" ht="15" hidden="1" x14ac:dyDescent="0.25">
      <c r="A28" s="383" t="s">
        <v>1815</v>
      </c>
      <c r="B28" s="383" t="s">
        <v>75</v>
      </c>
      <c r="C28" s="384">
        <v>44</v>
      </c>
      <c r="D28" s="384">
        <v>119</v>
      </c>
      <c r="E28" s="384">
        <v>16</v>
      </c>
      <c r="F28" s="384">
        <v>29</v>
      </c>
      <c r="G28" s="384">
        <v>15</v>
      </c>
      <c r="H28" s="384">
        <v>6</v>
      </c>
      <c r="I28" s="384">
        <v>0</v>
      </c>
      <c r="J28" s="384">
        <v>5</v>
      </c>
      <c r="K28" s="384">
        <v>10</v>
      </c>
      <c r="L28" s="384">
        <v>19</v>
      </c>
      <c r="M28" s="384">
        <v>4</v>
      </c>
      <c r="N28" s="384">
        <v>1</v>
      </c>
      <c r="O28" s="384">
        <v>3</v>
      </c>
      <c r="P28" s="384">
        <v>0</v>
      </c>
      <c r="Q28" s="385">
        <v>0.2437</v>
      </c>
      <c r="R28" s="385">
        <v>0.30230000000000001</v>
      </c>
      <c r="S28" s="385">
        <v>0.42020000000000002</v>
      </c>
      <c r="T28" s="385">
        <v>0.72250000000000003</v>
      </c>
      <c r="U28" s="384">
        <v>129</v>
      </c>
      <c r="V28" s="386">
        <v>0.8</v>
      </c>
      <c r="W28" s="386">
        <v>7.7499999999999999E-2</v>
      </c>
      <c r="X28" s="386">
        <v>0.14729999999999999</v>
      </c>
      <c r="Y28" s="382" t="s">
        <v>63</v>
      </c>
    </row>
    <row r="29" spans="1:25" ht="15" hidden="1" x14ac:dyDescent="0.25">
      <c r="A29" s="378" t="s">
        <v>676</v>
      </c>
      <c r="B29" s="378" t="s">
        <v>64</v>
      </c>
      <c r="C29" s="379">
        <v>60</v>
      </c>
      <c r="D29" s="379">
        <v>195</v>
      </c>
      <c r="E29" s="379">
        <v>27</v>
      </c>
      <c r="F29" s="379">
        <v>44</v>
      </c>
      <c r="G29" s="379">
        <v>26</v>
      </c>
      <c r="H29" s="379">
        <v>16</v>
      </c>
      <c r="I29" s="379">
        <v>2</v>
      </c>
      <c r="J29" s="379">
        <v>9</v>
      </c>
      <c r="K29" s="379">
        <v>18</v>
      </c>
      <c r="L29" s="379">
        <v>43</v>
      </c>
      <c r="M29" s="379">
        <v>0</v>
      </c>
      <c r="N29" s="379">
        <v>0</v>
      </c>
      <c r="O29" s="379">
        <v>3</v>
      </c>
      <c r="P29" s="379">
        <v>0</v>
      </c>
      <c r="Q29" s="380">
        <v>0.22559999999999999</v>
      </c>
      <c r="R29" s="380">
        <v>0.29110000000000003</v>
      </c>
      <c r="S29" s="380">
        <v>0.4667</v>
      </c>
      <c r="T29" s="380">
        <v>0.75770000000000004</v>
      </c>
      <c r="U29" s="379">
        <v>213</v>
      </c>
      <c r="V29" s="381">
        <v>0</v>
      </c>
      <c r="W29" s="381">
        <v>8.4500000000000006E-2</v>
      </c>
      <c r="X29" s="381">
        <v>0.2019</v>
      </c>
      <c r="Y29" s="382" t="s">
        <v>63</v>
      </c>
    </row>
    <row r="30" spans="1:25" ht="15" hidden="1" x14ac:dyDescent="0.25">
      <c r="A30" s="378" t="s">
        <v>616</v>
      </c>
      <c r="B30" s="378" t="s">
        <v>65</v>
      </c>
      <c r="C30" s="379">
        <v>80</v>
      </c>
      <c r="D30" s="379">
        <v>251</v>
      </c>
      <c r="E30" s="379">
        <v>23</v>
      </c>
      <c r="F30" s="379">
        <v>65</v>
      </c>
      <c r="G30" s="379">
        <v>32</v>
      </c>
      <c r="H30" s="379">
        <v>18</v>
      </c>
      <c r="I30" s="379">
        <v>1</v>
      </c>
      <c r="J30" s="379">
        <v>9</v>
      </c>
      <c r="K30" s="379">
        <v>18</v>
      </c>
      <c r="L30" s="379">
        <v>35</v>
      </c>
      <c r="M30" s="379">
        <v>1</v>
      </c>
      <c r="N30" s="379">
        <v>1</v>
      </c>
      <c r="O30" s="379">
        <v>6</v>
      </c>
      <c r="P30" s="379">
        <v>1</v>
      </c>
      <c r="Q30" s="380">
        <v>0.25900000000000001</v>
      </c>
      <c r="R30" s="380">
        <v>0.31109999999999999</v>
      </c>
      <c r="S30" s="380">
        <v>0.44619999999999999</v>
      </c>
      <c r="T30" s="380">
        <v>0.75729999999999997</v>
      </c>
      <c r="U30" s="379">
        <v>270</v>
      </c>
      <c r="V30" s="381">
        <v>0.5</v>
      </c>
      <c r="W30" s="381">
        <v>6.6699999999999995E-2</v>
      </c>
      <c r="X30" s="381">
        <v>0.12959999999999999</v>
      </c>
      <c r="Y30" s="382" t="s">
        <v>63</v>
      </c>
    </row>
    <row r="31" spans="1:25" ht="15" hidden="1" x14ac:dyDescent="0.25">
      <c r="A31" s="383" t="s">
        <v>732</v>
      </c>
      <c r="B31" s="383" t="s">
        <v>66</v>
      </c>
      <c r="C31" s="384">
        <v>79</v>
      </c>
      <c r="D31" s="384">
        <v>285</v>
      </c>
      <c r="E31" s="384">
        <v>29</v>
      </c>
      <c r="F31" s="384">
        <v>56</v>
      </c>
      <c r="G31" s="384">
        <v>34</v>
      </c>
      <c r="H31" s="384">
        <v>17</v>
      </c>
      <c r="I31" s="384">
        <v>0</v>
      </c>
      <c r="J31" s="384">
        <v>10</v>
      </c>
      <c r="K31" s="384">
        <v>15</v>
      </c>
      <c r="L31" s="384">
        <v>57</v>
      </c>
      <c r="M31" s="384">
        <v>2</v>
      </c>
      <c r="N31" s="384">
        <v>1</v>
      </c>
      <c r="O31" s="384">
        <v>3</v>
      </c>
      <c r="P31" s="384">
        <v>1</v>
      </c>
      <c r="Q31" s="385">
        <v>0.19650000000000001</v>
      </c>
      <c r="R31" s="385">
        <v>0.2392</v>
      </c>
      <c r="S31" s="385">
        <v>0.3614</v>
      </c>
      <c r="T31" s="385">
        <v>0.60060000000000002</v>
      </c>
      <c r="U31" s="384">
        <v>301</v>
      </c>
      <c r="V31" s="386">
        <v>0.66669999999999996</v>
      </c>
      <c r="W31" s="386">
        <v>4.9799999999999997E-2</v>
      </c>
      <c r="X31" s="386">
        <v>0.18940000000000001</v>
      </c>
      <c r="Y31" s="382" t="s">
        <v>63</v>
      </c>
    </row>
    <row r="32" spans="1:25" ht="15" hidden="1" x14ac:dyDescent="0.25">
      <c r="A32" s="378" t="s">
        <v>592</v>
      </c>
      <c r="B32" s="378" t="s">
        <v>69</v>
      </c>
      <c r="C32" s="379">
        <v>3</v>
      </c>
      <c r="D32" s="379">
        <v>10</v>
      </c>
      <c r="E32" s="379">
        <v>0</v>
      </c>
      <c r="F32" s="379">
        <v>1</v>
      </c>
      <c r="G32" s="379">
        <v>0</v>
      </c>
      <c r="H32" s="379">
        <v>0</v>
      </c>
      <c r="I32" s="379">
        <v>0</v>
      </c>
      <c r="J32" s="379">
        <v>0</v>
      </c>
      <c r="K32" s="379">
        <v>0</v>
      </c>
      <c r="L32" s="379">
        <v>3</v>
      </c>
      <c r="M32" s="379">
        <v>0</v>
      </c>
      <c r="N32" s="379">
        <v>0</v>
      </c>
      <c r="O32" s="379">
        <v>0</v>
      </c>
      <c r="P32" s="379">
        <v>0</v>
      </c>
      <c r="Q32" s="380">
        <v>0.1</v>
      </c>
      <c r="R32" s="380">
        <v>0.1</v>
      </c>
      <c r="S32" s="380">
        <v>0.1</v>
      </c>
      <c r="T32" s="380">
        <v>0.2</v>
      </c>
      <c r="U32" s="379">
        <v>10</v>
      </c>
      <c r="V32" s="381">
        <v>0</v>
      </c>
      <c r="W32" s="381">
        <v>0</v>
      </c>
      <c r="X32" s="381">
        <v>0.3</v>
      </c>
      <c r="Y32" s="382" t="s">
        <v>63</v>
      </c>
    </row>
    <row r="33" spans="1:25" ht="15" hidden="1" x14ac:dyDescent="0.25">
      <c r="A33" s="378" t="s">
        <v>761</v>
      </c>
      <c r="B33" s="378" t="s">
        <v>73</v>
      </c>
      <c r="C33" s="379">
        <v>41</v>
      </c>
      <c r="D33" s="379">
        <v>115</v>
      </c>
      <c r="E33" s="379">
        <v>16</v>
      </c>
      <c r="F33" s="379">
        <v>30</v>
      </c>
      <c r="G33" s="379">
        <v>23</v>
      </c>
      <c r="H33" s="379">
        <v>6</v>
      </c>
      <c r="I33" s="379">
        <v>1</v>
      </c>
      <c r="J33" s="379">
        <v>6</v>
      </c>
      <c r="K33" s="379">
        <v>9</v>
      </c>
      <c r="L33" s="379">
        <v>30</v>
      </c>
      <c r="M33" s="379">
        <v>0</v>
      </c>
      <c r="N33" s="379">
        <v>2</v>
      </c>
      <c r="O33" s="379">
        <v>2</v>
      </c>
      <c r="P33" s="379">
        <v>1</v>
      </c>
      <c r="Q33" s="380">
        <v>0.26090000000000002</v>
      </c>
      <c r="R33" s="380">
        <v>0.32</v>
      </c>
      <c r="S33" s="380">
        <v>0.48699999999999999</v>
      </c>
      <c r="T33" s="380">
        <v>0.80700000000000005</v>
      </c>
      <c r="U33" s="379">
        <v>125</v>
      </c>
      <c r="V33" s="381">
        <v>0</v>
      </c>
      <c r="W33" s="381">
        <v>7.1999999999999995E-2</v>
      </c>
      <c r="X33" s="381">
        <v>0.24</v>
      </c>
      <c r="Y33" s="382" t="s">
        <v>63</v>
      </c>
    </row>
    <row r="34" spans="1:25" ht="15" hidden="1" x14ac:dyDescent="0.25">
      <c r="A34" s="378" t="s">
        <v>570</v>
      </c>
      <c r="B34" s="378" t="s">
        <v>67</v>
      </c>
      <c r="C34" s="379">
        <v>45</v>
      </c>
      <c r="D34" s="379">
        <v>120</v>
      </c>
      <c r="E34" s="379">
        <v>8</v>
      </c>
      <c r="F34" s="379">
        <v>22</v>
      </c>
      <c r="G34" s="379">
        <v>12</v>
      </c>
      <c r="H34" s="379">
        <v>6</v>
      </c>
      <c r="I34" s="379">
        <v>0</v>
      </c>
      <c r="J34" s="379">
        <v>6</v>
      </c>
      <c r="K34" s="379">
        <v>5</v>
      </c>
      <c r="L34" s="379">
        <v>33</v>
      </c>
      <c r="M34" s="379">
        <v>0</v>
      </c>
      <c r="N34" s="379">
        <v>0</v>
      </c>
      <c r="O34" s="379">
        <v>0</v>
      </c>
      <c r="P34" s="379">
        <v>0</v>
      </c>
      <c r="Q34" s="380">
        <v>0.18329999999999999</v>
      </c>
      <c r="R34" s="380">
        <v>0.216</v>
      </c>
      <c r="S34" s="380">
        <v>0.38329999999999997</v>
      </c>
      <c r="T34" s="380">
        <v>0.59930000000000005</v>
      </c>
      <c r="U34" s="379">
        <v>125</v>
      </c>
      <c r="V34" s="381">
        <v>0</v>
      </c>
      <c r="W34" s="381">
        <v>0.04</v>
      </c>
      <c r="X34" s="381">
        <v>0.26400000000000001</v>
      </c>
      <c r="Y34" s="382" t="s">
        <v>63</v>
      </c>
    </row>
    <row r="35" spans="1:25" ht="15" hidden="1" x14ac:dyDescent="0.25">
      <c r="A35" s="383" t="s">
        <v>795</v>
      </c>
      <c r="B35" s="383" t="s">
        <v>76</v>
      </c>
      <c r="C35" s="384">
        <v>4</v>
      </c>
      <c r="D35" s="384">
        <v>9</v>
      </c>
      <c r="E35" s="384">
        <v>0</v>
      </c>
      <c r="F35" s="384">
        <v>2</v>
      </c>
      <c r="G35" s="384">
        <v>1</v>
      </c>
      <c r="H35" s="384">
        <v>1</v>
      </c>
      <c r="I35" s="384">
        <v>0</v>
      </c>
      <c r="J35" s="384">
        <v>0</v>
      </c>
      <c r="K35" s="384">
        <v>0</v>
      </c>
      <c r="L35" s="384">
        <v>3</v>
      </c>
      <c r="M35" s="384">
        <v>0</v>
      </c>
      <c r="N35" s="384">
        <v>0</v>
      </c>
      <c r="O35" s="384">
        <v>0</v>
      </c>
      <c r="P35" s="384">
        <v>0</v>
      </c>
      <c r="Q35" s="385">
        <v>0.22220000000000001</v>
      </c>
      <c r="R35" s="385">
        <v>0.22220000000000001</v>
      </c>
      <c r="S35" s="385">
        <v>0.33329999999999999</v>
      </c>
      <c r="T35" s="385">
        <v>0.55559999999999998</v>
      </c>
      <c r="U35" s="384">
        <v>9</v>
      </c>
      <c r="V35" s="386">
        <v>0</v>
      </c>
      <c r="W35" s="386">
        <v>0</v>
      </c>
      <c r="X35" s="386">
        <v>0.33329999999999999</v>
      </c>
      <c r="Y35" s="382" t="s">
        <v>63</v>
      </c>
    </row>
    <row r="36" spans="1:25" ht="15" hidden="1" x14ac:dyDescent="0.25">
      <c r="A36" s="383" t="s">
        <v>379</v>
      </c>
      <c r="B36" s="383" t="s">
        <v>76</v>
      </c>
      <c r="C36" s="384">
        <v>67</v>
      </c>
      <c r="D36" s="384">
        <v>189</v>
      </c>
      <c r="E36" s="384">
        <v>17</v>
      </c>
      <c r="F36" s="384">
        <v>28</v>
      </c>
      <c r="G36" s="384">
        <v>11</v>
      </c>
      <c r="H36" s="384">
        <v>7</v>
      </c>
      <c r="I36" s="384">
        <v>0</v>
      </c>
      <c r="J36" s="384">
        <v>3</v>
      </c>
      <c r="K36" s="384">
        <v>29</v>
      </c>
      <c r="L36" s="384">
        <v>70</v>
      </c>
      <c r="M36" s="384">
        <v>1</v>
      </c>
      <c r="N36" s="384">
        <v>1</v>
      </c>
      <c r="O36" s="384">
        <v>0</v>
      </c>
      <c r="P36" s="384">
        <v>0</v>
      </c>
      <c r="Q36" s="385">
        <v>0.14810000000000001</v>
      </c>
      <c r="R36" s="385">
        <v>0.26150000000000001</v>
      </c>
      <c r="S36" s="385">
        <v>0.23280000000000001</v>
      </c>
      <c r="T36" s="385">
        <v>0.49430000000000002</v>
      </c>
      <c r="U36" s="384">
        <v>218</v>
      </c>
      <c r="V36" s="386">
        <v>0.5</v>
      </c>
      <c r="W36" s="386">
        <v>0.13300000000000001</v>
      </c>
      <c r="X36" s="386">
        <v>0.3211</v>
      </c>
      <c r="Y36" s="382" t="s">
        <v>63</v>
      </c>
    </row>
    <row r="37" spans="1:25" ht="15" hidden="1" x14ac:dyDescent="0.25">
      <c r="A37" s="378" t="s">
        <v>516</v>
      </c>
      <c r="B37" s="378" t="s">
        <v>71</v>
      </c>
      <c r="C37" s="379">
        <v>67</v>
      </c>
      <c r="D37" s="379">
        <v>191</v>
      </c>
      <c r="E37" s="379">
        <v>33</v>
      </c>
      <c r="F37" s="379">
        <v>46</v>
      </c>
      <c r="G37" s="379">
        <v>30</v>
      </c>
      <c r="H37" s="379">
        <v>9</v>
      </c>
      <c r="I37" s="379">
        <v>0</v>
      </c>
      <c r="J37" s="379">
        <v>11</v>
      </c>
      <c r="K37" s="379">
        <v>12</v>
      </c>
      <c r="L37" s="379">
        <v>58</v>
      </c>
      <c r="M37" s="379">
        <v>11</v>
      </c>
      <c r="N37" s="379">
        <v>0</v>
      </c>
      <c r="O37" s="379">
        <v>5</v>
      </c>
      <c r="P37" s="379">
        <v>1</v>
      </c>
      <c r="Q37" s="380">
        <v>0.24079999999999999</v>
      </c>
      <c r="R37" s="380">
        <v>0.28920000000000001</v>
      </c>
      <c r="S37" s="380">
        <v>0.4607</v>
      </c>
      <c r="T37" s="380">
        <v>0.74990000000000001</v>
      </c>
      <c r="U37" s="379">
        <v>204</v>
      </c>
      <c r="V37" s="381">
        <v>1</v>
      </c>
      <c r="W37" s="381">
        <v>5.8799999999999998E-2</v>
      </c>
      <c r="X37" s="381">
        <v>0.2843</v>
      </c>
      <c r="Y37" s="382" t="s">
        <v>63</v>
      </c>
    </row>
    <row r="38" spans="1:25" ht="15" hidden="1" x14ac:dyDescent="0.25">
      <c r="A38" s="378" t="s">
        <v>620</v>
      </c>
      <c r="B38" s="378" t="s">
        <v>76</v>
      </c>
      <c r="C38" s="379">
        <v>33</v>
      </c>
      <c r="D38" s="379">
        <v>91</v>
      </c>
      <c r="E38" s="379">
        <v>13</v>
      </c>
      <c r="F38" s="379">
        <v>20</v>
      </c>
      <c r="G38" s="379">
        <v>17</v>
      </c>
      <c r="H38" s="379">
        <v>11</v>
      </c>
      <c r="I38" s="379">
        <v>0</v>
      </c>
      <c r="J38" s="379">
        <v>5</v>
      </c>
      <c r="K38" s="379">
        <v>4</v>
      </c>
      <c r="L38" s="379">
        <v>26</v>
      </c>
      <c r="M38" s="379">
        <v>2</v>
      </c>
      <c r="N38" s="379">
        <v>1</v>
      </c>
      <c r="O38" s="379">
        <v>2</v>
      </c>
      <c r="P38" s="379">
        <v>5</v>
      </c>
      <c r="Q38" s="380">
        <v>0.2198</v>
      </c>
      <c r="R38" s="380">
        <v>0.28999999999999998</v>
      </c>
      <c r="S38" s="380">
        <v>0.50549999999999995</v>
      </c>
      <c r="T38" s="380">
        <v>0.79549999999999998</v>
      </c>
      <c r="U38" s="379">
        <v>100</v>
      </c>
      <c r="V38" s="381">
        <v>0.66669999999999996</v>
      </c>
      <c r="W38" s="381">
        <v>0.04</v>
      </c>
      <c r="X38" s="381">
        <v>0.26</v>
      </c>
      <c r="Y38" s="382" t="s">
        <v>63</v>
      </c>
    </row>
    <row r="39" spans="1:25" ht="15" hidden="1" x14ac:dyDescent="0.25">
      <c r="A39" s="378" t="s">
        <v>1008</v>
      </c>
      <c r="B39" s="378" t="s">
        <v>65</v>
      </c>
      <c r="C39" s="379">
        <v>27</v>
      </c>
      <c r="D39" s="379">
        <v>58</v>
      </c>
      <c r="E39" s="379">
        <v>5</v>
      </c>
      <c r="F39" s="379">
        <v>15</v>
      </c>
      <c r="G39" s="379">
        <v>12</v>
      </c>
      <c r="H39" s="379">
        <v>4</v>
      </c>
      <c r="I39" s="379">
        <v>2</v>
      </c>
      <c r="J39" s="379">
        <v>2</v>
      </c>
      <c r="K39" s="379">
        <v>4</v>
      </c>
      <c r="L39" s="379">
        <v>17</v>
      </c>
      <c r="M39" s="379">
        <v>0</v>
      </c>
      <c r="N39" s="379">
        <v>0</v>
      </c>
      <c r="O39" s="379">
        <v>1</v>
      </c>
      <c r="P39" s="379">
        <v>2</v>
      </c>
      <c r="Q39" s="380">
        <v>0.2586</v>
      </c>
      <c r="R39" s="380">
        <v>0.3281</v>
      </c>
      <c r="S39" s="380">
        <v>0.5</v>
      </c>
      <c r="T39" s="380">
        <v>0.82809999999999995</v>
      </c>
      <c r="U39" s="379">
        <v>64</v>
      </c>
      <c r="V39" s="381">
        <v>0</v>
      </c>
      <c r="W39" s="381">
        <v>6.25E-2</v>
      </c>
      <c r="X39" s="381">
        <v>0.2656</v>
      </c>
      <c r="Y39" s="382" t="s">
        <v>63</v>
      </c>
    </row>
    <row r="40" spans="1:25" ht="15" hidden="1" x14ac:dyDescent="0.25">
      <c r="A40" s="378" t="s">
        <v>368</v>
      </c>
      <c r="B40" s="378" t="s">
        <v>76</v>
      </c>
      <c r="C40" s="379">
        <v>68</v>
      </c>
      <c r="D40" s="379">
        <v>198</v>
      </c>
      <c r="E40" s="379">
        <v>23</v>
      </c>
      <c r="F40" s="379">
        <v>47</v>
      </c>
      <c r="G40" s="379">
        <v>15</v>
      </c>
      <c r="H40" s="379">
        <v>13</v>
      </c>
      <c r="I40" s="379">
        <v>1</v>
      </c>
      <c r="J40" s="379">
        <v>4</v>
      </c>
      <c r="K40" s="379">
        <v>5</v>
      </c>
      <c r="L40" s="379">
        <v>58</v>
      </c>
      <c r="M40" s="379">
        <v>14</v>
      </c>
      <c r="N40" s="379">
        <v>5</v>
      </c>
      <c r="O40" s="379">
        <v>2</v>
      </c>
      <c r="P40" s="379">
        <v>6</v>
      </c>
      <c r="Q40" s="380">
        <v>0.2374</v>
      </c>
      <c r="R40" s="380">
        <v>0.27750000000000002</v>
      </c>
      <c r="S40" s="380">
        <v>0.37369999999999998</v>
      </c>
      <c r="T40" s="380">
        <v>0.6512</v>
      </c>
      <c r="U40" s="379">
        <v>209</v>
      </c>
      <c r="V40" s="381">
        <v>0.73680000000000001</v>
      </c>
      <c r="W40" s="381">
        <v>2.3900000000000001E-2</v>
      </c>
      <c r="X40" s="381">
        <v>0.27750000000000002</v>
      </c>
      <c r="Y40" s="382" t="s">
        <v>63</v>
      </c>
    </row>
    <row r="41" spans="1:25" ht="15" hidden="1" x14ac:dyDescent="0.25">
      <c r="A41" s="383" t="s">
        <v>648</v>
      </c>
      <c r="B41" s="383" t="s">
        <v>68</v>
      </c>
      <c r="C41" s="384">
        <v>43</v>
      </c>
      <c r="D41" s="384">
        <v>52</v>
      </c>
      <c r="E41" s="384">
        <v>1</v>
      </c>
      <c r="F41" s="384">
        <v>4</v>
      </c>
      <c r="G41" s="384">
        <v>1</v>
      </c>
      <c r="H41" s="384">
        <v>0</v>
      </c>
      <c r="I41" s="384">
        <v>0</v>
      </c>
      <c r="J41" s="384">
        <v>0</v>
      </c>
      <c r="K41" s="384">
        <v>3</v>
      </c>
      <c r="L41" s="384">
        <v>16</v>
      </c>
      <c r="M41" s="384">
        <v>2</v>
      </c>
      <c r="N41" s="384">
        <v>1</v>
      </c>
      <c r="O41" s="384">
        <v>0</v>
      </c>
      <c r="P41" s="384">
        <v>0</v>
      </c>
      <c r="Q41" s="385">
        <v>7.6899999999999996E-2</v>
      </c>
      <c r="R41" s="385">
        <v>0.1273</v>
      </c>
      <c r="S41" s="385">
        <v>7.6899999999999996E-2</v>
      </c>
      <c r="T41" s="385">
        <v>0.20419999999999999</v>
      </c>
      <c r="U41" s="384">
        <v>55</v>
      </c>
      <c r="V41" s="386">
        <v>0.66669999999999996</v>
      </c>
      <c r="W41" s="386">
        <v>5.45E-2</v>
      </c>
      <c r="X41" s="386">
        <v>0.29089999999999999</v>
      </c>
      <c r="Y41" s="382" t="s">
        <v>63</v>
      </c>
    </row>
    <row r="42" spans="1:25" ht="15" hidden="1" x14ac:dyDescent="0.25">
      <c r="A42" s="378" t="s">
        <v>910</v>
      </c>
      <c r="B42" s="378" t="s">
        <v>72</v>
      </c>
      <c r="C42" s="379">
        <v>52</v>
      </c>
      <c r="D42" s="379">
        <v>47</v>
      </c>
      <c r="E42" s="379">
        <v>4</v>
      </c>
      <c r="F42" s="379">
        <v>9</v>
      </c>
      <c r="G42" s="379">
        <v>8</v>
      </c>
      <c r="H42" s="379">
        <v>3</v>
      </c>
      <c r="I42" s="379">
        <v>0</v>
      </c>
      <c r="J42" s="379">
        <v>0</v>
      </c>
      <c r="K42" s="379">
        <v>10</v>
      </c>
      <c r="L42" s="379">
        <v>20</v>
      </c>
      <c r="M42" s="379">
        <v>2</v>
      </c>
      <c r="N42" s="379">
        <v>1</v>
      </c>
      <c r="O42" s="379">
        <v>1</v>
      </c>
      <c r="P42" s="379">
        <v>2</v>
      </c>
      <c r="Q42" s="380">
        <v>0.1915</v>
      </c>
      <c r="R42" s="380">
        <v>0.35589999999999999</v>
      </c>
      <c r="S42" s="380">
        <v>0.25530000000000003</v>
      </c>
      <c r="T42" s="380">
        <v>0.61129999999999995</v>
      </c>
      <c r="U42" s="379">
        <v>59</v>
      </c>
      <c r="V42" s="381">
        <v>0.66669999999999996</v>
      </c>
      <c r="W42" s="381">
        <v>0.16950000000000001</v>
      </c>
      <c r="X42" s="381">
        <v>0.33900000000000002</v>
      </c>
      <c r="Y42" s="382" t="s">
        <v>63</v>
      </c>
    </row>
    <row r="43" spans="1:25" ht="15" hidden="1" x14ac:dyDescent="0.25">
      <c r="A43" s="378" t="s">
        <v>523</v>
      </c>
      <c r="B43" s="378" t="s">
        <v>71</v>
      </c>
      <c r="C43" s="379">
        <v>5</v>
      </c>
      <c r="D43" s="379">
        <v>12</v>
      </c>
      <c r="E43" s="379">
        <v>1</v>
      </c>
      <c r="F43" s="379">
        <v>2</v>
      </c>
      <c r="G43" s="379">
        <v>2</v>
      </c>
      <c r="H43" s="379">
        <v>0</v>
      </c>
      <c r="I43" s="379">
        <v>0</v>
      </c>
      <c r="J43" s="379">
        <v>1</v>
      </c>
      <c r="K43" s="379">
        <v>0</v>
      </c>
      <c r="L43" s="379">
        <v>2</v>
      </c>
      <c r="M43" s="379">
        <v>0</v>
      </c>
      <c r="N43" s="379">
        <v>0</v>
      </c>
      <c r="O43" s="379">
        <v>0</v>
      </c>
      <c r="P43" s="379">
        <v>0</v>
      </c>
      <c r="Q43" s="380">
        <v>0.16669999999999999</v>
      </c>
      <c r="R43" s="380">
        <v>0.16669999999999999</v>
      </c>
      <c r="S43" s="380">
        <v>0.41670000000000001</v>
      </c>
      <c r="T43" s="380">
        <v>0.58330000000000004</v>
      </c>
      <c r="U43" s="379">
        <v>12</v>
      </c>
      <c r="V43" s="381">
        <v>0</v>
      </c>
      <c r="W43" s="381">
        <v>0</v>
      </c>
      <c r="X43" s="381">
        <v>0.16669999999999999</v>
      </c>
      <c r="Y43" s="382" t="s">
        <v>63</v>
      </c>
    </row>
    <row r="44" spans="1:25" ht="15" hidden="1" x14ac:dyDescent="0.25">
      <c r="A44" s="378" t="s">
        <v>920</v>
      </c>
      <c r="B44" s="378" t="s">
        <v>72</v>
      </c>
      <c r="C44" s="379">
        <v>16</v>
      </c>
      <c r="D44" s="379">
        <v>18</v>
      </c>
      <c r="E44" s="379">
        <v>1</v>
      </c>
      <c r="F44" s="379">
        <v>3</v>
      </c>
      <c r="G44" s="379">
        <v>1</v>
      </c>
      <c r="H44" s="379">
        <v>0</v>
      </c>
      <c r="I44" s="379">
        <v>0</v>
      </c>
      <c r="J44" s="379">
        <v>0</v>
      </c>
      <c r="K44" s="379">
        <v>1</v>
      </c>
      <c r="L44" s="379">
        <v>4</v>
      </c>
      <c r="M44" s="379">
        <v>0</v>
      </c>
      <c r="N44" s="379">
        <v>0</v>
      </c>
      <c r="O44" s="379">
        <v>0</v>
      </c>
      <c r="P44" s="379">
        <v>0</v>
      </c>
      <c r="Q44" s="380">
        <v>0.16669999999999999</v>
      </c>
      <c r="R44" s="380">
        <v>0.21049999999999999</v>
      </c>
      <c r="S44" s="380">
        <v>0.16669999999999999</v>
      </c>
      <c r="T44" s="380">
        <v>0.37719999999999998</v>
      </c>
      <c r="U44" s="379">
        <v>19</v>
      </c>
      <c r="V44" s="381">
        <v>0</v>
      </c>
      <c r="W44" s="381">
        <v>5.2600000000000001E-2</v>
      </c>
      <c r="X44" s="381">
        <v>0.21049999999999999</v>
      </c>
      <c r="Y44" s="382" t="s">
        <v>63</v>
      </c>
    </row>
    <row r="45" spans="1:25" ht="15" hidden="1" x14ac:dyDescent="0.25">
      <c r="A45" s="378" t="s">
        <v>850</v>
      </c>
      <c r="B45" s="378" t="s">
        <v>75</v>
      </c>
      <c r="C45" s="379">
        <v>38</v>
      </c>
      <c r="D45" s="379">
        <v>114</v>
      </c>
      <c r="E45" s="379">
        <v>10</v>
      </c>
      <c r="F45" s="379">
        <v>24</v>
      </c>
      <c r="G45" s="379">
        <v>8</v>
      </c>
      <c r="H45" s="379">
        <v>2</v>
      </c>
      <c r="I45" s="379">
        <v>0</v>
      </c>
      <c r="J45" s="379">
        <v>4</v>
      </c>
      <c r="K45" s="379">
        <v>3</v>
      </c>
      <c r="L45" s="379">
        <v>16</v>
      </c>
      <c r="M45" s="379">
        <v>1</v>
      </c>
      <c r="N45" s="379">
        <v>0</v>
      </c>
      <c r="O45" s="379">
        <v>2</v>
      </c>
      <c r="P45" s="379">
        <v>0</v>
      </c>
      <c r="Q45" s="380">
        <v>0.21049999999999999</v>
      </c>
      <c r="R45" s="380">
        <v>0.23080000000000001</v>
      </c>
      <c r="S45" s="380">
        <v>0.33329999999999999</v>
      </c>
      <c r="T45" s="380">
        <v>0.56410000000000005</v>
      </c>
      <c r="U45" s="379">
        <v>117</v>
      </c>
      <c r="V45" s="381">
        <v>1</v>
      </c>
      <c r="W45" s="381">
        <v>2.5600000000000001E-2</v>
      </c>
      <c r="X45" s="381">
        <v>0.1368</v>
      </c>
      <c r="Y45" s="382" t="s">
        <v>63</v>
      </c>
    </row>
    <row r="46" spans="1:25" ht="15" hidden="1" x14ac:dyDescent="0.25">
      <c r="A46" s="378" t="s">
        <v>671</v>
      </c>
      <c r="B46" s="378" t="s">
        <v>64</v>
      </c>
      <c r="C46" s="379">
        <v>49</v>
      </c>
      <c r="D46" s="379">
        <v>103</v>
      </c>
      <c r="E46" s="379">
        <v>14</v>
      </c>
      <c r="F46" s="379">
        <v>28</v>
      </c>
      <c r="G46" s="379">
        <v>22</v>
      </c>
      <c r="H46" s="379">
        <v>9</v>
      </c>
      <c r="I46" s="379">
        <v>0</v>
      </c>
      <c r="J46" s="379">
        <v>7</v>
      </c>
      <c r="K46" s="379">
        <v>4</v>
      </c>
      <c r="L46" s="379">
        <v>25</v>
      </c>
      <c r="M46" s="379">
        <v>0</v>
      </c>
      <c r="N46" s="379">
        <v>0</v>
      </c>
      <c r="O46" s="379">
        <v>4</v>
      </c>
      <c r="P46" s="379">
        <v>0</v>
      </c>
      <c r="Q46" s="380">
        <v>0.27179999999999999</v>
      </c>
      <c r="R46" s="380">
        <v>0.29909999999999998</v>
      </c>
      <c r="S46" s="380">
        <v>0.56310000000000004</v>
      </c>
      <c r="T46" s="380">
        <v>0.86219999999999997</v>
      </c>
      <c r="U46" s="379">
        <v>107</v>
      </c>
      <c r="V46" s="381">
        <v>0</v>
      </c>
      <c r="W46" s="381">
        <v>3.7400000000000003E-2</v>
      </c>
      <c r="X46" s="381">
        <v>0.2336</v>
      </c>
      <c r="Y46" s="382" t="s">
        <v>63</v>
      </c>
    </row>
    <row r="47" spans="1:25" ht="15" hidden="1" x14ac:dyDescent="0.25">
      <c r="A47" s="378" t="s">
        <v>316</v>
      </c>
      <c r="B47" s="378" t="s">
        <v>74</v>
      </c>
      <c r="C47" s="379">
        <v>79</v>
      </c>
      <c r="D47" s="379">
        <v>212</v>
      </c>
      <c r="E47" s="379">
        <v>39</v>
      </c>
      <c r="F47" s="379">
        <v>40</v>
      </c>
      <c r="G47" s="379">
        <v>34</v>
      </c>
      <c r="H47" s="379">
        <v>7</v>
      </c>
      <c r="I47" s="379">
        <v>4</v>
      </c>
      <c r="J47" s="379">
        <v>11</v>
      </c>
      <c r="K47" s="379">
        <v>35</v>
      </c>
      <c r="L47" s="379">
        <v>42</v>
      </c>
      <c r="M47" s="379">
        <v>14</v>
      </c>
      <c r="N47" s="379">
        <v>5</v>
      </c>
      <c r="O47" s="379">
        <v>6</v>
      </c>
      <c r="P47" s="379">
        <v>5</v>
      </c>
      <c r="Q47" s="380">
        <v>0.18870000000000001</v>
      </c>
      <c r="R47" s="380">
        <v>0.3175</v>
      </c>
      <c r="S47" s="380">
        <v>0.41510000000000002</v>
      </c>
      <c r="T47" s="380">
        <v>0.73260000000000003</v>
      </c>
      <c r="U47" s="379">
        <v>252</v>
      </c>
      <c r="V47" s="381">
        <v>0.73680000000000001</v>
      </c>
      <c r="W47" s="381">
        <v>0.1389</v>
      </c>
      <c r="X47" s="381">
        <v>0.16669999999999999</v>
      </c>
      <c r="Y47" s="382" t="s">
        <v>63</v>
      </c>
    </row>
    <row r="48" spans="1:25" ht="15" hidden="1" x14ac:dyDescent="0.25">
      <c r="A48" s="378" t="s">
        <v>887</v>
      </c>
      <c r="B48" s="378" t="s">
        <v>74</v>
      </c>
      <c r="C48" s="379">
        <v>43</v>
      </c>
      <c r="D48" s="379">
        <v>81</v>
      </c>
      <c r="E48" s="379">
        <v>12</v>
      </c>
      <c r="F48" s="379">
        <v>22</v>
      </c>
      <c r="G48" s="379">
        <v>16</v>
      </c>
      <c r="H48" s="379">
        <v>3</v>
      </c>
      <c r="I48" s="379">
        <v>1</v>
      </c>
      <c r="J48" s="379">
        <v>5</v>
      </c>
      <c r="K48" s="379">
        <v>5</v>
      </c>
      <c r="L48" s="379">
        <v>25</v>
      </c>
      <c r="M48" s="379">
        <v>0</v>
      </c>
      <c r="N48" s="379">
        <v>0</v>
      </c>
      <c r="O48" s="379">
        <v>1</v>
      </c>
      <c r="P48" s="379">
        <v>0</v>
      </c>
      <c r="Q48" s="380">
        <v>0.27160000000000001</v>
      </c>
      <c r="R48" s="380">
        <v>0.314</v>
      </c>
      <c r="S48" s="380">
        <v>0.51849999999999996</v>
      </c>
      <c r="T48" s="380">
        <v>0.83250000000000002</v>
      </c>
      <c r="U48" s="379">
        <v>86</v>
      </c>
      <c r="V48" s="381">
        <v>0</v>
      </c>
      <c r="W48" s="381">
        <v>5.8099999999999999E-2</v>
      </c>
      <c r="X48" s="381">
        <v>0.29070000000000001</v>
      </c>
      <c r="Y48" s="382" t="s">
        <v>63</v>
      </c>
    </row>
    <row r="49" spans="1:25" ht="15" hidden="1" x14ac:dyDescent="0.25">
      <c r="A49" s="378" t="s">
        <v>642</v>
      </c>
      <c r="B49" s="378" t="s">
        <v>68</v>
      </c>
      <c r="C49" s="379">
        <v>81</v>
      </c>
      <c r="D49" s="379">
        <v>270</v>
      </c>
      <c r="E49" s="379">
        <v>30</v>
      </c>
      <c r="F49" s="379">
        <v>58</v>
      </c>
      <c r="G49" s="379">
        <v>24</v>
      </c>
      <c r="H49" s="379">
        <v>12</v>
      </c>
      <c r="I49" s="379">
        <v>1</v>
      </c>
      <c r="J49" s="379">
        <v>9</v>
      </c>
      <c r="K49" s="379">
        <v>11</v>
      </c>
      <c r="L49" s="379">
        <v>77</v>
      </c>
      <c r="M49" s="379">
        <v>2</v>
      </c>
      <c r="N49" s="379">
        <v>1</v>
      </c>
      <c r="O49" s="379">
        <v>1</v>
      </c>
      <c r="P49" s="379">
        <v>3</v>
      </c>
      <c r="Q49" s="380">
        <v>0.21479999999999999</v>
      </c>
      <c r="R49" s="380">
        <v>0.2535</v>
      </c>
      <c r="S49" s="380">
        <v>0.36670000000000003</v>
      </c>
      <c r="T49" s="380">
        <v>0.62019999999999997</v>
      </c>
      <c r="U49" s="379">
        <v>284</v>
      </c>
      <c r="V49" s="381">
        <v>0.66669999999999996</v>
      </c>
      <c r="W49" s="381">
        <v>3.8699999999999998E-2</v>
      </c>
      <c r="X49" s="381">
        <v>0.27110000000000001</v>
      </c>
      <c r="Y49" s="382" t="s">
        <v>63</v>
      </c>
    </row>
    <row r="50" spans="1:25" ht="15" hidden="1" x14ac:dyDescent="0.25">
      <c r="A50" s="378" t="s">
        <v>914</v>
      </c>
      <c r="B50" s="378" t="s">
        <v>72</v>
      </c>
      <c r="C50" s="379">
        <v>33</v>
      </c>
      <c r="D50" s="379">
        <v>70</v>
      </c>
      <c r="E50" s="379">
        <v>13</v>
      </c>
      <c r="F50" s="379">
        <v>18</v>
      </c>
      <c r="G50" s="379">
        <v>7</v>
      </c>
      <c r="H50" s="379">
        <v>4</v>
      </c>
      <c r="I50" s="379">
        <v>0</v>
      </c>
      <c r="J50" s="379">
        <v>2</v>
      </c>
      <c r="K50" s="379">
        <v>9</v>
      </c>
      <c r="L50" s="379">
        <v>15</v>
      </c>
      <c r="M50" s="379">
        <v>5</v>
      </c>
      <c r="N50" s="379">
        <v>1</v>
      </c>
      <c r="O50" s="379">
        <v>0</v>
      </c>
      <c r="P50" s="379">
        <v>3</v>
      </c>
      <c r="Q50" s="380">
        <v>0.2571</v>
      </c>
      <c r="R50" s="380">
        <v>0.3659</v>
      </c>
      <c r="S50" s="380">
        <v>0.4</v>
      </c>
      <c r="T50" s="380">
        <v>0.76590000000000003</v>
      </c>
      <c r="U50" s="379">
        <v>82</v>
      </c>
      <c r="V50" s="381">
        <v>0.83330000000000004</v>
      </c>
      <c r="W50" s="381">
        <v>0.10979999999999999</v>
      </c>
      <c r="X50" s="381">
        <v>0.18290000000000001</v>
      </c>
      <c r="Y50" s="382" t="s">
        <v>63</v>
      </c>
    </row>
    <row r="51" spans="1:25" ht="15" hidden="1" x14ac:dyDescent="0.25">
      <c r="A51" s="378" t="s">
        <v>315</v>
      </c>
      <c r="B51" s="378" t="s">
        <v>73</v>
      </c>
      <c r="C51" s="379">
        <v>79</v>
      </c>
      <c r="D51" s="379">
        <v>286</v>
      </c>
      <c r="E51" s="379">
        <v>50</v>
      </c>
      <c r="F51" s="379">
        <v>77</v>
      </c>
      <c r="G51" s="379">
        <v>31</v>
      </c>
      <c r="H51" s="379">
        <v>32</v>
      </c>
      <c r="I51" s="379">
        <v>1</v>
      </c>
      <c r="J51" s="379">
        <v>9</v>
      </c>
      <c r="K51" s="379">
        <v>24</v>
      </c>
      <c r="L51" s="379">
        <v>78</v>
      </c>
      <c r="M51" s="379">
        <v>13</v>
      </c>
      <c r="N51" s="379">
        <v>3</v>
      </c>
      <c r="O51" s="379">
        <v>4</v>
      </c>
      <c r="P51" s="379">
        <v>1</v>
      </c>
      <c r="Q51" s="380">
        <v>0.26919999999999999</v>
      </c>
      <c r="R51" s="380">
        <v>0.32800000000000001</v>
      </c>
      <c r="S51" s="380">
        <v>0.48249999999999998</v>
      </c>
      <c r="T51" s="380">
        <v>0.8105</v>
      </c>
      <c r="U51" s="379">
        <v>311</v>
      </c>
      <c r="V51" s="381">
        <v>0.8125</v>
      </c>
      <c r="W51" s="381">
        <v>7.7200000000000005E-2</v>
      </c>
      <c r="X51" s="381">
        <v>0.25080000000000002</v>
      </c>
      <c r="Y51" s="382" t="s">
        <v>63</v>
      </c>
    </row>
    <row r="52" spans="1:25" ht="15" hidden="1" x14ac:dyDescent="0.25">
      <c r="A52" s="378" t="s">
        <v>323</v>
      </c>
      <c r="B52" s="378" t="s">
        <v>71</v>
      </c>
      <c r="C52" s="379">
        <v>77</v>
      </c>
      <c r="D52" s="379">
        <v>261</v>
      </c>
      <c r="E52" s="379">
        <v>35</v>
      </c>
      <c r="F52" s="379">
        <v>60</v>
      </c>
      <c r="G52" s="379">
        <v>23</v>
      </c>
      <c r="H52" s="379">
        <v>7</v>
      </c>
      <c r="I52" s="379">
        <v>4</v>
      </c>
      <c r="J52" s="379">
        <v>8</v>
      </c>
      <c r="K52" s="379">
        <v>18</v>
      </c>
      <c r="L52" s="379">
        <v>75</v>
      </c>
      <c r="M52" s="379">
        <v>22</v>
      </c>
      <c r="N52" s="379">
        <v>7</v>
      </c>
      <c r="O52" s="379">
        <v>3</v>
      </c>
      <c r="P52" s="379">
        <v>3</v>
      </c>
      <c r="Q52" s="380">
        <v>0.22989999999999999</v>
      </c>
      <c r="R52" s="380">
        <v>0.28720000000000001</v>
      </c>
      <c r="S52" s="380">
        <v>0.37930000000000003</v>
      </c>
      <c r="T52" s="380">
        <v>0.66649999999999998</v>
      </c>
      <c r="U52" s="379">
        <v>282</v>
      </c>
      <c r="V52" s="381">
        <v>0.75860000000000005</v>
      </c>
      <c r="W52" s="381">
        <v>6.3799999999999996E-2</v>
      </c>
      <c r="X52" s="381">
        <v>0.26600000000000001</v>
      </c>
      <c r="Y52" s="382" t="s">
        <v>63</v>
      </c>
    </row>
    <row r="53" spans="1:25" ht="15" hidden="1" x14ac:dyDescent="0.25">
      <c r="A53" s="378" t="s">
        <v>383</v>
      </c>
      <c r="B53" s="378" t="s">
        <v>64</v>
      </c>
      <c r="C53" s="379">
        <v>78</v>
      </c>
      <c r="D53" s="379">
        <v>244</v>
      </c>
      <c r="E53" s="379">
        <v>39</v>
      </c>
      <c r="F53" s="379">
        <v>61</v>
      </c>
      <c r="G53" s="379">
        <v>29</v>
      </c>
      <c r="H53" s="379">
        <v>11</v>
      </c>
      <c r="I53" s="379">
        <v>1</v>
      </c>
      <c r="J53" s="379">
        <v>10</v>
      </c>
      <c r="K53" s="379">
        <v>9</v>
      </c>
      <c r="L53" s="379">
        <v>57</v>
      </c>
      <c r="M53" s="379">
        <v>16</v>
      </c>
      <c r="N53" s="379">
        <v>5</v>
      </c>
      <c r="O53" s="379">
        <v>3</v>
      </c>
      <c r="P53" s="379">
        <v>1</v>
      </c>
      <c r="Q53" s="380">
        <v>0.25</v>
      </c>
      <c r="R53" s="380">
        <v>0.27950000000000003</v>
      </c>
      <c r="S53" s="380">
        <v>0.42620000000000002</v>
      </c>
      <c r="T53" s="380">
        <v>0.70579999999999998</v>
      </c>
      <c r="U53" s="379">
        <v>254</v>
      </c>
      <c r="V53" s="381">
        <v>0.76190000000000002</v>
      </c>
      <c r="W53" s="381">
        <v>3.5400000000000001E-2</v>
      </c>
      <c r="X53" s="381">
        <v>0.22439999999999999</v>
      </c>
      <c r="Y53" s="382" t="s">
        <v>63</v>
      </c>
    </row>
    <row r="54" spans="1:25" ht="15" hidden="1" x14ac:dyDescent="0.25">
      <c r="A54" s="378" t="s">
        <v>569</v>
      </c>
      <c r="B54" s="378" t="s">
        <v>67</v>
      </c>
      <c r="C54" s="379">
        <v>55</v>
      </c>
      <c r="D54" s="379">
        <v>130</v>
      </c>
      <c r="E54" s="379">
        <v>17</v>
      </c>
      <c r="F54" s="379">
        <v>31</v>
      </c>
      <c r="G54" s="379">
        <v>19</v>
      </c>
      <c r="H54" s="379">
        <v>9</v>
      </c>
      <c r="I54" s="379">
        <v>2</v>
      </c>
      <c r="J54" s="379">
        <v>3</v>
      </c>
      <c r="K54" s="379">
        <v>4</v>
      </c>
      <c r="L54" s="379">
        <v>9</v>
      </c>
      <c r="M54" s="379">
        <v>2</v>
      </c>
      <c r="N54" s="379">
        <v>0</v>
      </c>
      <c r="O54" s="379">
        <v>2</v>
      </c>
      <c r="P54" s="379">
        <v>2</v>
      </c>
      <c r="Q54" s="380">
        <v>0.23849999999999999</v>
      </c>
      <c r="R54" s="380">
        <v>0.27210000000000001</v>
      </c>
      <c r="S54" s="380">
        <v>0.40770000000000001</v>
      </c>
      <c r="T54" s="380">
        <v>0.67979999999999996</v>
      </c>
      <c r="U54" s="379">
        <v>136</v>
      </c>
      <c r="V54" s="381">
        <v>1</v>
      </c>
      <c r="W54" s="381">
        <v>2.9399999999999999E-2</v>
      </c>
      <c r="X54" s="381">
        <v>6.6199999999999995E-2</v>
      </c>
      <c r="Y54" s="382" t="s">
        <v>63</v>
      </c>
    </row>
    <row r="55" spans="1:25" ht="15" hidden="1" x14ac:dyDescent="0.25">
      <c r="A55" s="378" t="s">
        <v>669</v>
      </c>
      <c r="B55" s="378" t="s">
        <v>64</v>
      </c>
      <c r="C55" s="379">
        <v>43</v>
      </c>
      <c r="D55" s="379">
        <v>107</v>
      </c>
      <c r="E55" s="379">
        <v>18</v>
      </c>
      <c r="F55" s="379">
        <v>31</v>
      </c>
      <c r="G55" s="379">
        <v>18</v>
      </c>
      <c r="H55" s="379">
        <v>8</v>
      </c>
      <c r="I55" s="379">
        <v>1</v>
      </c>
      <c r="J55" s="379">
        <v>7</v>
      </c>
      <c r="K55" s="379">
        <v>11</v>
      </c>
      <c r="L55" s="379">
        <v>34</v>
      </c>
      <c r="M55" s="379">
        <v>0</v>
      </c>
      <c r="N55" s="379">
        <v>1</v>
      </c>
      <c r="O55" s="379">
        <v>1</v>
      </c>
      <c r="P55" s="379">
        <v>2</v>
      </c>
      <c r="Q55" s="380">
        <v>0.28970000000000001</v>
      </c>
      <c r="R55" s="380">
        <v>0.36670000000000003</v>
      </c>
      <c r="S55" s="380">
        <v>0.57940000000000003</v>
      </c>
      <c r="T55" s="380">
        <v>0.94610000000000005</v>
      </c>
      <c r="U55" s="379">
        <v>120</v>
      </c>
      <c r="V55" s="381">
        <v>0</v>
      </c>
      <c r="W55" s="381">
        <v>9.1700000000000004E-2</v>
      </c>
      <c r="X55" s="381">
        <v>0.2833</v>
      </c>
      <c r="Y55" s="382" t="s">
        <v>63</v>
      </c>
    </row>
    <row r="56" spans="1:25" ht="15" hidden="1" x14ac:dyDescent="0.25">
      <c r="A56" s="378" t="s">
        <v>301</v>
      </c>
      <c r="B56" s="378" t="s">
        <v>68</v>
      </c>
      <c r="C56" s="379">
        <v>79</v>
      </c>
      <c r="D56" s="379">
        <v>287</v>
      </c>
      <c r="E56" s="379">
        <v>44</v>
      </c>
      <c r="F56" s="379">
        <v>85</v>
      </c>
      <c r="G56" s="379">
        <v>37</v>
      </c>
      <c r="H56" s="379">
        <v>24</v>
      </c>
      <c r="I56" s="379">
        <v>1</v>
      </c>
      <c r="J56" s="379">
        <v>10</v>
      </c>
      <c r="K56" s="379">
        <v>29</v>
      </c>
      <c r="L56" s="379">
        <v>60</v>
      </c>
      <c r="M56" s="379">
        <v>11</v>
      </c>
      <c r="N56" s="379">
        <v>2</v>
      </c>
      <c r="O56" s="379">
        <v>6</v>
      </c>
      <c r="P56" s="379">
        <v>2</v>
      </c>
      <c r="Q56" s="380">
        <v>0.29620000000000002</v>
      </c>
      <c r="R56" s="380">
        <v>0.36480000000000001</v>
      </c>
      <c r="S56" s="380">
        <v>0.49130000000000001</v>
      </c>
      <c r="T56" s="380">
        <v>0.85609999999999997</v>
      </c>
      <c r="U56" s="379">
        <v>318</v>
      </c>
      <c r="V56" s="381">
        <v>0.84619999999999995</v>
      </c>
      <c r="W56" s="381">
        <v>9.1200000000000003E-2</v>
      </c>
      <c r="X56" s="381">
        <v>0.18870000000000001</v>
      </c>
      <c r="Y56" s="382" t="s">
        <v>63</v>
      </c>
    </row>
    <row r="57" spans="1:25" ht="15" hidden="1" x14ac:dyDescent="0.25">
      <c r="A57" s="378" t="s">
        <v>622</v>
      </c>
      <c r="B57" s="378" t="s">
        <v>65</v>
      </c>
      <c r="C57" s="379">
        <v>47</v>
      </c>
      <c r="D57" s="379">
        <v>94</v>
      </c>
      <c r="E57" s="379">
        <v>16</v>
      </c>
      <c r="F57" s="379">
        <v>17</v>
      </c>
      <c r="G57" s="379">
        <v>5</v>
      </c>
      <c r="H57" s="379">
        <v>4</v>
      </c>
      <c r="I57" s="379">
        <v>1</v>
      </c>
      <c r="J57" s="379">
        <v>1</v>
      </c>
      <c r="K57" s="379">
        <v>17</v>
      </c>
      <c r="L57" s="379">
        <v>29</v>
      </c>
      <c r="M57" s="379">
        <v>2</v>
      </c>
      <c r="N57" s="379">
        <v>0</v>
      </c>
      <c r="O57" s="379">
        <v>0</v>
      </c>
      <c r="P57" s="379">
        <v>6</v>
      </c>
      <c r="Q57" s="380">
        <v>0.18090000000000001</v>
      </c>
      <c r="R57" s="380">
        <v>0.34189999999999998</v>
      </c>
      <c r="S57" s="380">
        <v>0.27660000000000001</v>
      </c>
      <c r="T57" s="380">
        <v>0.61850000000000005</v>
      </c>
      <c r="U57" s="379">
        <v>117</v>
      </c>
      <c r="V57" s="381">
        <v>1</v>
      </c>
      <c r="W57" s="381">
        <v>0.14530000000000001</v>
      </c>
      <c r="X57" s="381">
        <v>0.24790000000000001</v>
      </c>
      <c r="Y57" s="382" t="s">
        <v>63</v>
      </c>
    </row>
    <row r="58" spans="1:25" ht="15" hidden="1" x14ac:dyDescent="0.25">
      <c r="A58" s="378" t="s">
        <v>883</v>
      </c>
      <c r="B58" s="378" t="s">
        <v>74</v>
      </c>
      <c r="C58" s="379">
        <v>63</v>
      </c>
      <c r="D58" s="379">
        <v>162</v>
      </c>
      <c r="E58" s="379">
        <v>18</v>
      </c>
      <c r="F58" s="379">
        <v>47</v>
      </c>
      <c r="G58" s="379">
        <v>31</v>
      </c>
      <c r="H58" s="379">
        <v>17</v>
      </c>
      <c r="I58" s="379">
        <v>1</v>
      </c>
      <c r="J58" s="379">
        <v>6</v>
      </c>
      <c r="K58" s="379">
        <v>16</v>
      </c>
      <c r="L58" s="379">
        <v>25</v>
      </c>
      <c r="M58" s="379">
        <v>0</v>
      </c>
      <c r="N58" s="379">
        <v>2</v>
      </c>
      <c r="O58" s="379">
        <v>2</v>
      </c>
      <c r="P58" s="379">
        <v>1</v>
      </c>
      <c r="Q58" s="380">
        <v>0.29010000000000002</v>
      </c>
      <c r="R58" s="380">
        <v>0.35749999999999998</v>
      </c>
      <c r="S58" s="380">
        <v>0.51849999999999996</v>
      </c>
      <c r="T58" s="380">
        <v>0.87609999999999999</v>
      </c>
      <c r="U58" s="379">
        <v>179</v>
      </c>
      <c r="V58" s="381">
        <v>0</v>
      </c>
      <c r="W58" s="381">
        <v>8.9399999999999993E-2</v>
      </c>
      <c r="X58" s="381">
        <v>0.13969999999999999</v>
      </c>
      <c r="Y58" s="382" t="s">
        <v>63</v>
      </c>
    </row>
    <row r="59" spans="1:25" ht="15" hidden="1" x14ac:dyDescent="0.25">
      <c r="A59" s="378" t="s">
        <v>818</v>
      </c>
      <c r="B59" s="378" t="s">
        <v>147</v>
      </c>
      <c r="C59" s="379">
        <v>62</v>
      </c>
      <c r="D59" s="379">
        <v>192</v>
      </c>
      <c r="E59" s="379">
        <v>19</v>
      </c>
      <c r="F59" s="379">
        <v>32</v>
      </c>
      <c r="G59" s="379">
        <v>17</v>
      </c>
      <c r="H59" s="379">
        <v>6</v>
      </c>
      <c r="I59" s="379">
        <v>2</v>
      </c>
      <c r="J59" s="379">
        <v>7</v>
      </c>
      <c r="K59" s="379">
        <v>15</v>
      </c>
      <c r="L59" s="379">
        <v>66</v>
      </c>
      <c r="M59" s="379">
        <v>2</v>
      </c>
      <c r="N59" s="379">
        <v>2</v>
      </c>
      <c r="O59" s="379">
        <v>0</v>
      </c>
      <c r="P59" s="379">
        <v>6</v>
      </c>
      <c r="Q59" s="380">
        <v>0.16669999999999999</v>
      </c>
      <c r="R59" s="380">
        <v>0.24879999999999999</v>
      </c>
      <c r="S59" s="380">
        <v>0.3281</v>
      </c>
      <c r="T59" s="380">
        <v>0.57699999999999996</v>
      </c>
      <c r="U59" s="379">
        <v>213</v>
      </c>
      <c r="V59" s="381">
        <v>0.5</v>
      </c>
      <c r="W59" s="381">
        <v>7.0400000000000004E-2</v>
      </c>
      <c r="X59" s="381">
        <v>0.30990000000000001</v>
      </c>
      <c r="Y59" s="382" t="s">
        <v>63</v>
      </c>
    </row>
    <row r="60" spans="1:25" ht="15" hidden="1" x14ac:dyDescent="0.25">
      <c r="A60" s="378" t="s">
        <v>623</v>
      </c>
      <c r="B60" s="378" t="s">
        <v>65</v>
      </c>
      <c r="C60" s="379">
        <v>5</v>
      </c>
      <c r="D60" s="379">
        <v>4</v>
      </c>
      <c r="E60" s="379">
        <v>0</v>
      </c>
      <c r="F60" s="379">
        <v>0</v>
      </c>
      <c r="G60" s="379">
        <v>0</v>
      </c>
      <c r="H60" s="379">
        <v>0</v>
      </c>
      <c r="I60" s="379">
        <v>0</v>
      </c>
      <c r="J60" s="379">
        <v>0</v>
      </c>
      <c r="K60" s="379">
        <v>0</v>
      </c>
      <c r="L60" s="379">
        <v>1</v>
      </c>
      <c r="M60" s="379">
        <v>0</v>
      </c>
      <c r="N60" s="379">
        <v>0</v>
      </c>
      <c r="O60" s="379">
        <v>0</v>
      </c>
      <c r="P60" s="379">
        <v>0</v>
      </c>
      <c r="Q60" s="380">
        <v>0</v>
      </c>
      <c r="R60" s="380">
        <v>0</v>
      </c>
      <c r="S60" s="380">
        <v>0</v>
      </c>
      <c r="T60" s="380">
        <v>0</v>
      </c>
      <c r="U60" s="379">
        <v>4</v>
      </c>
      <c r="V60" s="381">
        <v>0</v>
      </c>
      <c r="W60" s="381">
        <v>0</v>
      </c>
      <c r="X60" s="381">
        <v>0.25</v>
      </c>
      <c r="Y60" s="382" t="s">
        <v>63</v>
      </c>
    </row>
    <row r="61" spans="1:25" ht="15" hidden="1" x14ac:dyDescent="0.25">
      <c r="A61" s="378" t="s">
        <v>826</v>
      </c>
      <c r="B61" s="378" t="s">
        <v>147</v>
      </c>
      <c r="C61" s="379">
        <v>6</v>
      </c>
      <c r="D61" s="379">
        <v>0</v>
      </c>
      <c r="E61" s="379">
        <v>0</v>
      </c>
      <c r="F61" s="379">
        <v>0</v>
      </c>
      <c r="G61" s="379">
        <v>0</v>
      </c>
      <c r="H61" s="379">
        <v>0</v>
      </c>
      <c r="I61" s="379">
        <v>0</v>
      </c>
      <c r="J61" s="379">
        <v>0</v>
      </c>
      <c r="K61" s="379">
        <v>0</v>
      </c>
      <c r="L61" s="379">
        <v>0</v>
      </c>
      <c r="M61" s="379">
        <v>0</v>
      </c>
      <c r="N61" s="379">
        <v>0</v>
      </c>
      <c r="O61" s="379">
        <v>0</v>
      </c>
      <c r="P61" s="379">
        <v>0</v>
      </c>
      <c r="Q61" s="380"/>
      <c r="R61" s="380"/>
      <c r="S61" s="380"/>
      <c r="T61" s="380"/>
      <c r="U61" s="379">
        <v>0</v>
      </c>
      <c r="V61" s="381">
        <v>0</v>
      </c>
      <c r="W61" s="381"/>
      <c r="X61" s="381"/>
      <c r="Y61" s="382" t="s">
        <v>63</v>
      </c>
    </row>
    <row r="62" spans="1:25" ht="15" hidden="1" x14ac:dyDescent="0.25">
      <c r="A62" s="378" t="s">
        <v>762</v>
      </c>
      <c r="B62" s="378" t="s">
        <v>73</v>
      </c>
      <c r="C62" s="379">
        <v>34</v>
      </c>
      <c r="D62" s="379">
        <v>81</v>
      </c>
      <c r="E62" s="379">
        <v>13</v>
      </c>
      <c r="F62" s="379">
        <v>23</v>
      </c>
      <c r="G62" s="379">
        <v>18</v>
      </c>
      <c r="H62" s="379">
        <v>6</v>
      </c>
      <c r="I62" s="379">
        <v>0</v>
      </c>
      <c r="J62" s="379">
        <v>2</v>
      </c>
      <c r="K62" s="379">
        <v>8</v>
      </c>
      <c r="L62" s="379">
        <v>12</v>
      </c>
      <c r="M62" s="379">
        <v>2</v>
      </c>
      <c r="N62" s="379">
        <v>0</v>
      </c>
      <c r="O62" s="379">
        <v>2</v>
      </c>
      <c r="P62" s="379">
        <v>2</v>
      </c>
      <c r="Q62" s="380">
        <v>0.28399999999999997</v>
      </c>
      <c r="R62" s="380">
        <v>0.36259999999999998</v>
      </c>
      <c r="S62" s="380">
        <v>0.43209999999999998</v>
      </c>
      <c r="T62" s="380">
        <v>0.79469999999999996</v>
      </c>
      <c r="U62" s="379">
        <v>91</v>
      </c>
      <c r="V62" s="381">
        <v>1</v>
      </c>
      <c r="W62" s="381">
        <v>8.7900000000000006E-2</v>
      </c>
      <c r="X62" s="381">
        <v>0.13189999999999999</v>
      </c>
      <c r="Y62" s="382" t="s">
        <v>63</v>
      </c>
    </row>
    <row r="63" spans="1:25" ht="15" hidden="1" x14ac:dyDescent="0.25">
      <c r="A63" s="378" t="s">
        <v>324</v>
      </c>
      <c r="B63" s="378" t="s">
        <v>65</v>
      </c>
      <c r="C63" s="379">
        <v>24</v>
      </c>
      <c r="D63" s="379">
        <v>25</v>
      </c>
      <c r="E63" s="379">
        <v>3</v>
      </c>
      <c r="F63" s="379">
        <v>3</v>
      </c>
      <c r="G63" s="379">
        <v>2</v>
      </c>
      <c r="H63" s="379">
        <v>0</v>
      </c>
      <c r="I63" s="379">
        <v>1</v>
      </c>
      <c r="J63" s="379">
        <v>0</v>
      </c>
      <c r="K63" s="379">
        <v>0</v>
      </c>
      <c r="L63" s="379">
        <v>6</v>
      </c>
      <c r="M63" s="379">
        <v>3</v>
      </c>
      <c r="N63" s="379">
        <v>0</v>
      </c>
      <c r="O63" s="379">
        <v>0</v>
      </c>
      <c r="P63" s="379">
        <v>1</v>
      </c>
      <c r="Q63" s="380">
        <v>0.12</v>
      </c>
      <c r="R63" s="380">
        <v>0.15379999999999999</v>
      </c>
      <c r="S63" s="380">
        <v>0.2</v>
      </c>
      <c r="T63" s="380">
        <v>0.3538</v>
      </c>
      <c r="U63" s="379">
        <v>26</v>
      </c>
      <c r="V63" s="381">
        <v>1</v>
      </c>
      <c r="W63" s="381">
        <v>0</v>
      </c>
      <c r="X63" s="381">
        <v>0.23080000000000001</v>
      </c>
      <c r="Y63" s="382" t="s">
        <v>63</v>
      </c>
    </row>
    <row r="64" spans="1:25" ht="15" hidden="1" x14ac:dyDescent="0.25">
      <c r="A64" s="383" t="s">
        <v>1026</v>
      </c>
      <c r="B64" s="383" t="s">
        <v>76</v>
      </c>
      <c r="C64" s="384">
        <v>40</v>
      </c>
      <c r="D64" s="384">
        <v>115</v>
      </c>
      <c r="E64" s="384">
        <v>16</v>
      </c>
      <c r="F64" s="384">
        <v>23</v>
      </c>
      <c r="G64" s="384">
        <v>8</v>
      </c>
      <c r="H64" s="384">
        <v>3</v>
      </c>
      <c r="I64" s="384">
        <v>3</v>
      </c>
      <c r="J64" s="384">
        <v>3</v>
      </c>
      <c r="K64" s="384">
        <v>7</v>
      </c>
      <c r="L64" s="384">
        <v>37</v>
      </c>
      <c r="M64" s="384">
        <v>8</v>
      </c>
      <c r="N64" s="384">
        <v>1</v>
      </c>
      <c r="O64" s="384">
        <v>0</v>
      </c>
      <c r="P64" s="384">
        <v>3</v>
      </c>
      <c r="Q64" s="385">
        <v>0.2</v>
      </c>
      <c r="R64" s="385">
        <v>0.26400000000000001</v>
      </c>
      <c r="S64" s="385">
        <v>0.35649999999999998</v>
      </c>
      <c r="T64" s="385">
        <v>0.62050000000000005</v>
      </c>
      <c r="U64" s="384">
        <v>125</v>
      </c>
      <c r="V64" s="386">
        <v>0.88890000000000002</v>
      </c>
      <c r="W64" s="386">
        <v>5.6000000000000001E-2</v>
      </c>
      <c r="X64" s="386">
        <v>0.29599999999999999</v>
      </c>
      <c r="Y64" s="382" t="s">
        <v>63</v>
      </c>
    </row>
    <row r="65" spans="1:25" ht="15" hidden="1" x14ac:dyDescent="0.25">
      <c r="A65" s="378" t="s">
        <v>941</v>
      </c>
      <c r="B65" s="378" t="s">
        <v>75</v>
      </c>
      <c r="C65" s="379">
        <v>40</v>
      </c>
      <c r="D65" s="379">
        <v>140</v>
      </c>
      <c r="E65" s="379">
        <v>21</v>
      </c>
      <c r="F65" s="379">
        <v>38</v>
      </c>
      <c r="G65" s="379">
        <v>22</v>
      </c>
      <c r="H65" s="379">
        <v>6</v>
      </c>
      <c r="I65" s="379">
        <v>0</v>
      </c>
      <c r="J65" s="379">
        <v>8</v>
      </c>
      <c r="K65" s="379">
        <v>10</v>
      </c>
      <c r="L65" s="379">
        <v>57</v>
      </c>
      <c r="M65" s="379">
        <v>7</v>
      </c>
      <c r="N65" s="379">
        <v>0</v>
      </c>
      <c r="O65" s="379">
        <v>3</v>
      </c>
      <c r="P65" s="379">
        <v>0</v>
      </c>
      <c r="Q65" s="380">
        <v>0.27139999999999997</v>
      </c>
      <c r="R65" s="380">
        <v>0.32</v>
      </c>
      <c r="S65" s="380">
        <v>0.48570000000000002</v>
      </c>
      <c r="T65" s="380">
        <v>0.80569999999999997</v>
      </c>
      <c r="U65" s="379">
        <v>150</v>
      </c>
      <c r="V65" s="381">
        <v>1</v>
      </c>
      <c r="W65" s="381">
        <v>6.6699999999999995E-2</v>
      </c>
      <c r="X65" s="381">
        <v>0.38</v>
      </c>
      <c r="Y65" s="382" t="s">
        <v>63</v>
      </c>
    </row>
    <row r="66" spans="1:25" ht="15" hidden="1" x14ac:dyDescent="0.25">
      <c r="A66" s="378" t="s">
        <v>1019</v>
      </c>
      <c r="B66" s="378" t="s">
        <v>146</v>
      </c>
      <c r="C66" s="379">
        <v>9</v>
      </c>
      <c r="D66" s="379">
        <v>15</v>
      </c>
      <c r="E66" s="379">
        <v>3</v>
      </c>
      <c r="F66" s="379">
        <v>4</v>
      </c>
      <c r="G66" s="379">
        <v>1</v>
      </c>
      <c r="H66" s="379">
        <v>1</v>
      </c>
      <c r="I66" s="379">
        <v>0</v>
      </c>
      <c r="J66" s="379">
        <v>0</v>
      </c>
      <c r="K66" s="379">
        <v>0</v>
      </c>
      <c r="L66" s="379">
        <v>8</v>
      </c>
      <c r="M66" s="379">
        <v>0</v>
      </c>
      <c r="N66" s="379">
        <v>0</v>
      </c>
      <c r="O66" s="379">
        <v>0</v>
      </c>
      <c r="P66" s="379">
        <v>0</v>
      </c>
      <c r="Q66" s="380">
        <v>0.26669999999999999</v>
      </c>
      <c r="R66" s="380">
        <v>0.26669999999999999</v>
      </c>
      <c r="S66" s="380">
        <v>0.33329999999999999</v>
      </c>
      <c r="T66" s="380">
        <v>0.6</v>
      </c>
      <c r="U66" s="379">
        <v>15</v>
      </c>
      <c r="V66" s="381">
        <v>0</v>
      </c>
      <c r="W66" s="381">
        <v>0</v>
      </c>
      <c r="X66" s="381">
        <v>0.5333</v>
      </c>
      <c r="Y66" s="382" t="s">
        <v>63</v>
      </c>
    </row>
    <row r="67" spans="1:25" ht="15" hidden="1" x14ac:dyDescent="0.25">
      <c r="A67" s="378" t="s">
        <v>735</v>
      </c>
      <c r="B67" s="378" t="s">
        <v>66</v>
      </c>
      <c r="C67" s="379">
        <v>67</v>
      </c>
      <c r="D67" s="379">
        <v>153</v>
      </c>
      <c r="E67" s="379">
        <v>11</v>
      </c>
      <c r="F67" s="379">
        <v>24</v>
      </c>
      <c r="G67" s="379">
        <v>14</v>
      </c>
      <c r="H67" s="379">
        <v>3</v>
      </c>
      <c r="I67" s="379">
        <v>1</v>
      </c>
      <c r="J67" s="379">
        <v>4</v>
      </c>
      <c r="K67" s="379">
        <v>13</v>
      </c>
      <c r="L67" s="379">
        <v>46</v>
      </c>
      <c r="M67" s="379">
        <v>0</v>
      </c>
      <c r="N67" s="379">
        <v>0</v>
      </c>
      <c r="O67" s="379">
        <v>3</v>
      </c>
      <c r="P67" s="379">
        <v>3</v>
      </c>
      <c r="Q67" s="380">
        <v>0.15690000000000001</v>
      </c>
      <c r="R67" s="380">
        <v>0.23669999999999999</v>
      </c>
      <c r="S67" s="380">
        <v>0.26800000000000002</v>
      </c>
      <c r="T67" s="380">
        <v>0.50470000000000004</v>
      </c>
      <c r="U67" s="379">
        <v>169</v>
      </c>
      <c r="V67" s="381">
        <v>0</v>
      </c>
      <c r="W67" s="381">
        <v>7.6899999999999996E-2</v>
      </c>
      <c r="X67" s="381">
        <v>0.2722</v>
      </c>
      <c r="Y67" s="382" t="s">
        <v>63</v>
      </c>
    </row>
    <row r="68" spans="1:25" ht="15" hidden="1" x14ac:dyDescent="0.25">
      <c r="A68" s="378" t="s">
        <v>327</v>
      </c>
      <c r="B68" s="378" t="s">
        <v>73</v>
      </c>
      <c r="C68" s="379">
        <v>80</v>
      </c>
      <c r="D68" s="379">
        <v>292</v>
      </c>
      <c r="E68" s="379">
        <v>61</v>
      </c>
      <c r="F68" s="379">
        <v>81</v>
      </c>
      <c r="G68" s="379">
        <v>42</v>
      </c>
      <c r="H68" s="379">
        <v>27</v>
      </c>
      <c r="I68" s="379">
        <v>2</v>
      </c>
      <c r="J68" s="379">
        <v>16</v>
      </c>
      <c r="K68" s="379">
        <v>41</v>
      </c>
      <c r="L68" s="379">
        <v>112</v>
      </c>
      <c r="M68" s="379">
        <v>45</v>
      </c>
      <c r="N68" s="379">
        <v>11</v>
      </c>
      <c r="O68" s="379">
        <v>3</v>
      </c>
      <c r="P68" s="379">
        <v>4</v>
      </c>
      <c r="Q68" s="380">
        <v>0.27739999999999998</v>
      </c>
      <c r="R68" s="380">
        <v>0.37390000000000001</v>
      </c>
      <c r="S68" s="380">
        <v>0.54790000000000005</v>
      </c>
      <c r="T68" s="380">
        <v>0.92179999999999995</v>
      </c>
      <c r="U68" s="379">
        <v>337</v>
      </c>
      <c r="V68" s="381">
        <v>0.80359999999999998</v>
      </c>
      <c r="W68" s="381">
        <v>0.1217</v>
      </c>
      <c r="X68" s="381">
        <v>0.33229999999999998</v>
      </c>
      <c r="Y68" s="382" t="s">
        <v>63</v>
      </c>
    </row>
    <row r="69" spans="1:25" ht="15" hidden="1" x14ac:dyDescent="0.25">
      <c r="A69" s="378" t="s">
        <v>708</v>
      </c>
      <c r="B69" s="378" t="s">
        <v>70</v>
      </c>
      <c r="C69" s="379">
        <v>61</v>
      </c>
      <c r="D69" s="379">
        <v>166</v>
      </c>
      <c r="E69" s="379">
        <v>20</v>
      </c>
      <c r="F69" s="379">
        <v>29</v>
      </c>
      <c r="G69" s="379">
        <v>19</v>
      </c>
      <c r="H69" s="379">
        <v>9</v>
      </c>
      <c r="I69" s="379">
        <v>0</v>
      </c>
      <c r="J69" s="379">
        <v>11</v>
      </c>
      <c r="K69" s="379">
        <v>9</v>
      </c>
      <c r="L69" s="379">
        <v>59</v>
      </c>
      <c r="M69" s="379">
        <v>1</v>
      </c>
      <c r="N69" s="379">
        <v>0</v>
      </c>
      <c r="O69" s="379">
        <v>4</v>
      </c>
      <c r="P69" s="379">
        <v>3</v>
      </c>
      <c r="Q69" s="380">
        <v>0.17469999999999999</v>
      </c>
      <c r="R69" s="380">
        <v>0.2303</v>
      </c>
      <c r="S69" s="380">
        <v>0.42770000000000002</v>
      </c>
      <c r="T69" s="380">
        <v>0.65800000000000003</v>
      </c>
      <c r="U69" s="379">
        <v>178</v>
      </c>
      <c r="V69" s="381">
        <v>1</v>
      </c>
      <c r="W69" s="381">
        <v>5.0599999999999999E-2</v>
      </c>
      <c r="X69" s="381">
        <v>0.33150000000000002</v>
      </c>
      <c r="Y69" s="382" t="s">
        <v>63</v>
      </c>
    </row>
    <row r="70" spans="1:25" ht="15" hidden="1" x14ac:dyDescent="0.25">
      <c r="A70" s="378" t="s">
        <v>341</v>
      </c>
      <c r="B70" s="378" t="s">
        <v>67</v>
      </c>
      <c r="C70" s="379">
        <v>34</v>
      </c>
      <c r="D70" s="379">
        <v>107</v>
      </c>
      <c r="E70" s="379">
        <v>16</v>
      </c>
      <c r="F70" s="379">
        <v>32</v>
      </c>
      <c r="G70" s="379">
        <v>14</v>
      </c>
      <c r="H70" s="379">
        <v>15</v>
      </c>
      <c r="I70" s="379">
        <v>0</v>
      </c>
      <c r="J70" s="379">
        <v>6</v>
      </c>
      <c r="K70" s="379">
        <v>8</v>
      </c>
      <c r="L70" s="379">
        <v>28</v>
      </c>
      <c r="M70" s="379">
        <v>0</v>
      </c>
      <c r="N70" s="379">
        <v>0</v>
      </c>
      <c r="O70" s="379">
        <v>2</v>
      </c>
      <c r="P70" s="379">
        <v>1</v>
      </c>
      <c r="Q70" s="380">
        <v>0.29909999999999998</v>
      </c>
      <c r="R70" s="380">
        <v>0.35339999999999999</v>
      </c>
      <c r="S70" s="380">
        <v>0.60750000000000004</v>
      </c>
      <c r="T70" s="380">
        <v>0.96089999999999998</v>
      </c>
      <c r="U70" s="379">
        <v>116</v>
      </c>
      <c r="V70" s="381">
        <v>0</v>
      </c>
      <c r="W70" s="381">
        <v>6.9000000000000006E-2</v>
      </c>
      <c r="X70" s="381">
        <v>0.2414</v>
      </c>
      <c r="Y70" s="382" t="s">
        <v>63</v>
      </c>
    </row>
    <row r="71" spans="1:25" ht="15" hidden="1" x14ac:dyDescent="0.25">
      <c r="A71" s="378" t="s">
        <v>1013</v>
      </c>
      <c r="B71" s="378" t="s">
        <v>146</v>
      </c>
      <c r="C71" s="379">
        <v>41</v>
      </c>
      <c r="D71" s="379">
        <v>151</v>
      </c>
      <c r="E71" s="379">
        <v>17</v>
      </c>
      <c r="F71" s="379">
        <v>32</v>
      </c>
      <c r="G71" s="379">
        <v>14</v>
      </c>
      <c r="H71" s="379">
        <v>9</v>
      </c>
      <c r="I71" s="379">
        <v>0</v>
      </c>
      <c r="J71" s="379">
        <v>4</v>
      </c>
      <c r="K71" s="379">
        <v>17</v>
      </c>
      <c r="L71" s="379">
        <v>49</v>
      </c>
      <c r="M71" s="379">
        <v>1</v>
      </c>
      <c r="N71" s="379">
        <v>0</v>
      </c>
      <c r="O71" s="379">
        <v>6</v>
      </c>
      <c r="P71" s="379">
        <v>1</v>
      </c>
      <c r="Q71" s="380">
        <v>0.21190000000000001</v>
      </c>
      <c r="R71" s="380">
        <v>0.2959</v>
      </c>
      <c r="S71" s="380">
        <v>0.35099999999999998</v>
      </c>
      <c r="T71" s="380">
        <v>0.64690000000000003</v>
      </c>
      <c r="U71" s="379">
        <v>169</v>
      </c>
      <c r="V71" s="381">
        <v>1</v>
      </c>
      <c r="W71" s="381">
        <v>0.10059999999999999</v>
      </c>
      <c r="X71" s="381">
        <v>0.28989999999999999</v>
      </c>
      <c r="Y71" s="382" t="s">
        <v>63</v>
      </c>
    </row>
    <row r="72" spans="1:25" ht="15" hidden="1" x14ac:dyDescent="0.25">
      <c r="A72" s="378" t="s">
        <v>599</v>
      </c>
      <c r="B72" s="378" t="s">
        <v>69</v>
      </c>
      <c r="C72" s="379">
        <v>9</v>
      </c>
      <c r="D72" s="379">
        <v>35</v>
      </c>
      <c r="E72" s="379">
        <v>2</v>
      </c>
      <c r="F72" s="379">
        <v>4</v>
      </c>
      <c r="G72" s="379">
        <v>2</v>
      </c>
      <c r="H72" s="379">
        <v>1</v>
      </c>
      <c r="I72" s="379">
        <v>0</v>
      </c>
      <c r="J72" s="379">
        <v>1</v>
      </c>
      <c r="K72" s="379">
        <v>1</v>
      </c>
      <c r="L72" s="379">
        <v>12</v>
      </c>
      <c r="M72" s="379">
        <v>0</v>
      </c>
      <c r="N72" s="379">
        <v>0</v>
      </c>
      <c r="O72" s="379">
        <v>0</v>
      </c>
      <c r="P72" s="379">
        <v>0</v>
      </c>
      <c r="Q72" s="380">
        <v>0.1143</v>
      </c>
      <c r="R72" s="380">
        <v>0.1389</v>
      </c>
      <c r="S72" s="380">
        <v>0.2286</v>
      </c>
      <c r="T72" s="380">
        <v>0.36749999999999999</v>
      </c>
      <c r="U72" s="379">
        <v>36</v>
      </c>
      <c r="V72" s="381">
        <v>0</v>
      </c>
      <c r="W72" s="381">
        <v>2.7799999999999998E-2</v>
      </c>
      <c r="X72" s="381">
        <v>0.33329999999999999</v>
      </c>
      <c r="Y72" s="382" t="s">
        <v>63</v>
      </c>
    </row>
    <row r="73" spans="1:25" ht="15" hidden="1" x14ac:dyDescent="0.25">
      <c r="A73" s="378" t="s">
        <v>304</v>
      </c>
      <c r="B73" s="378" t="s">
        <v>69</v>
      </c>
      <c r="C73" s="379">
        <v>71</v>
      </c>
      <c r="D73" s="379">
        <v>268</v>
      </c>
      <c r="E73" s="379">
        <v>36</v>
      </c>
      <c r="F73" s="379">
        <v>74</v>
      </c>
      <c r="G73" s="379">
        <v>36</v>
      </c>
      <c r="H73" s="379">
        <v>19</v>
      </c>
      <c r="I73" s="379">
        <v>3</v>
      </c>
      <c r="J73" s="379">
        <v>12</v>
      </c>
      <c r="K73" s="379">
        <v>17</v>
      </c>
      <c r="L73" s="379">
        <v>57</v>
      </c>
      <c r="M73" s="379">
        <v>0</v>
      </c>
      <c r="N73" s="379">
        <v>0</v>
      </c>
      <c r="O73" s="379">
        <v>6</v>
      </c>
      <c r="P73" s="379">
        <v>0</v>
      </c>
      <c r="Q73" s="380">
        <v>0.27610000000000001</v>
      </c>
      <c r="R73" s="380">
        <v>0.31929999999999997</v>
      </c>
      <c r="S73" s="380">
        <v>0.50370000000000004</v>
      </c>
      <c r="T73" s="380">
        <v>0.82299999999999995</v>
      </c>
      <c r="U73" s="379">
        <v>285</v>
      </c>
      <c r="V73" s="381">
        <v>0</v>
      </c>
      <c r="W73" s="381">
        <v>5.96E-2</v>
      </c>
      <c r="X73" s="381">
        <v>0.2</v>
      </c>
      <c r="Y73" s="382" t="s">
        <v>63</v>
      </c>
    </row>
    <row r="74" spans="1:25" ht="15" hidden="1" x14ac:dyDescent="0.25">
      <c r="A74" s="378" t="s">
        <v>378</v>
      </c>
      <c r="B74" s="378" t="s">
        <v>73</v>
      </c>
      <c r="C74" s="379">
        <v>72</v>
      </c>
      <c r="D74" s="379">
        <v>227</v>
      </c>
      <c r="E74" s="379">
        <v>24</v>
      </c>
      <c r="F74" s="379">
        <v>46</v>
      </c>
      <c r="G74" s="379">
        <v>22</v>
      </c>
      <c r="H74" s="379">
        <v>12</v>
      </c>
      <c r="I74" s="379">
        <v>0</v>
      </c>
      <c r="J74" s="379">
        <v>5</v>
      </c>
      <c r="K74" s="379">
        <v>28</v>
      </c>
      <c r="L74" s="379">
        <v>45</v>
      </c>
      <c r="M74" s="379">
        <v>0</v>
      </c>
      <c r="N74" s="379">
        <v>3</v>
      </c>
      <c r="O74" s="379">
        <v>1</v>
      </c>
      <c r="P74" s="379">
        <v>1</v>
      </c>
      <c r="Q74" s="380">
        <v>0.2026</v>
      </c>
      <c r="R74" s="380">
        <v>0.29299999999999998</v>
      </c>
      <c r="S74" s="380">
        <v>0.3216</v>
      </c>
      <c r="T74" s="380">
        <v>0.61460000000000004</v>
      </c>
      <c r="U74" s="379">
        <v>256</v>
      </c>
      <c r="V74" s="381">
        <v>0</v>
      </c>
      <c r="W74" s="381">
        <v>0.1094</v>
      </c>
      <c r="X74" s="381">
        <v>0.17580000000000001</v>
      </c>
      <c r="Y74" s="382" t="s">
        <v>63</v>
      </c>
    </row>
    <row r="75" spans="1:25" ht="15" hidden="1" x14ac:dyDescent="0.25">
      <c r="A75" s="378" t="s">
        <v>624</v>
      </c>
      <c r="B75" s="378" t="s">
        <v>65</v>
      </c>
      <c r="C75" s="379">
        <v>1</v>
      </c>
      <c r="D75" s="379">
        <v>1</v>
      </c>
      <c r="E75" s="379">
        <v>0</v>
      </c>
      <c r="F75" s="379">
        <v>0</v>
      </c>
      <c r="G75" s="379">
        <v>0</v>
      </c>
      <c r="H75" s="379">
        <v>0</v>
      </c>
      <c r="I75" s="379">
        <v>0</v>
      </c>
      <c r="J75" s="379">
        <v>0</v>
      </c>
      <c r="K75" s="379">
        <v>0</v>
      </c>
      <c r="L75" s="379">
        <v>1</v>
      </c>
      <c r="M75" s="379">
        <v>0</v>
      </c>
      <c r="N75" s="379">
        <v>0</v>
      </c>
      <c r="O75" s="379">
        <v>0</v>
      </c>
      <c r="P75" s="379">
        <v>0</v>
      </c>
      <c r="Q75" s="380">
        <v>0</v>
      </c>
      <c r="R75" s="380">
        <v>0</v>
      </c>
      <c r="S75" s="380">
        <v>0</v>
      </c>
      <c r="T75" s="380">
        <v>0</v>
      </c>
      <c r="U75" s="379">
        <v>1</v>
      </c>
      <c r="V75" s="381">
        <v>0</v>
      </c>
      <c r="W75" s="381">
        <v>0</v>
      </c>
      <c r="X75" s="381">
        <v>1</v>
      </c>
      <c r="Y75" s="382" t="s">
        <v>63</v>
      </c>
    </row>
    <row r="76" spans="1:25" ht="15" hidden="1" x14ac:dyDescent="0.25">
      <c r="A76" s="383" t="s">
        <v>361</v>
      </c>
      <c r="B76" s="383" t="s">
        <v>65</v>
      </c>
      <c r="C76" s="384">
        <v>80</v>
      </c>
      <c r="D76" s="384">
        <v>288</v>
      </c>
      <c r="E76" s="384">
        <v>36</v>
      </c>
      <c r="F76" s="384">
        <v>75</v>
      </c>
      <c r="G76" s="384">
        <v>31</v>
      </c>
      <c r="H76" s="384">
        <v>19</v>
      </c>
      <c r="I76" s="384">
        <v>0</v>
      </c>
      <c r="J76" s="384">
        <v>6</v>
      </c>
      <c r="K76" s="384">
        <v>27</v>
      </c>
      <c r="L76" s="384">
        <v>54</v>
      </c>
      <c r="M76" s="384">
        <v>3</v>
      </c>
      <c r="N76" s="384">
        <v>3</v>
      </c>
      <c r="O76" s="384">
        <v>5</v>
      </c>
      <c r="P76" s="384">
        <v>13</v>
      </c>
      <c r="Q76" s="385">
        <v>0.26040000000000002</v>
      </c>
      <c r="R76" s="385">
        <v>0.35060000000000002</v>
      </c>
      <c r="S76" s="385">
        <v>0.38890000000000002</v>
      </c>
      <c r="T76" s="385">
        <v>0.73950000000000005</v>
      </c>
      <c r="U76" s="384">
        <v>328</v>
      </c>
      <c r="V76" s="386">
        <v>0.5</v>
      </c>
      <c r="W76" s="386">
        <v>8.2299999999999998E-2</v>
      </c>
      <c r="X76" s="386">
        <v>0.1646</v>
      </c>
      <c r="Y76" s="382" t="s">
        <v>63</v>
      </c>
    </row>
    <row r="77" spans="1:25" ht="15" hidden="1" x14ac:dyDescent="0.25">
      <c r="A77" s="378" t="s">
        <v>940</v>
      </c>
      <c r="B77" s="378" t="s">
        <v>146</v>
      </c>
      <c r="C77" s="379">
        <v>69</v>
      </c>
      <c r="D77" s="379">
        <v>257</v>
      </c>
      <c r="E77" s="379">
        <v>29</v>
      </c>
      <c r="F77" s="379">
        <v>76</v>
      </c>
      <c r="G77" s="379">
        <v>33</v>
      </c>
      <c r="H77" s="379">
        <v>15</v>
      </c>
      <c r="I77" s="379">
        <v>0</v>
      </c>
      <c r="J77" s="379">
        <v>12</v>
      </c>
      <c r="K77" s="379">
        <v>9</v>
      </c>
      <c r="L77" s="379">
        <v>55</v>
      </c>
      <c r="M77" s="379">
        <v>9</v>
      </c>
      <c r="N77" s="379">
        <v>4</v>
      </c>
      <c r="O77" s="379">
        <v>4</v>
      </c>
      <c r="P77" s="379">
        <v>0</v>
      </c>
      <c r="Q77" s="380">
        <v>0.29570000000000002</v>
      </c>
      <c r="R77" s="380">
        <v>0.31950000000000001</v>
      </c>
      <c r="S77" s="380">
        <v>0.49419999999999997</v>
      </c>
      <c r="T77" s="380">
        <v>0.81369999999999998</v>
      </c>
      <c r="U77" s="379">
        <v>266</v>
      </c>
      <c r="V77" s="381">
        <v>0.69230000000000003</v>
      </c>
      <c r="W77" s="381">
        <v>3.3799999999999997E-2</v>
      </c>
      <c r="X77" s="381">
        <v>0.20680000000000001</v>
      </c>
      <c r="Y77" s="382" t="s">
        <v>63</v>
      </c>
    </row>
    <row r="78" spans="1:25" ht="15" hidden="1" x14ac:dyDescent="0.25">
      <c r="A78" s="378" t="s">
        <v>598</v>
      </c>
      <c r="B78" s="378" t="s">
        <v>69</v>
      </c>
      <c r="C78" s="379">
        <v>31</v>
      </c>
      <c r="D78" s="379">
        <v>104</v>
      </c>
      <c r="E78" s="379">
        <v>4</v>
      </c>
      <c r="F78" s="379">
        <v>14</v>
      </c>
      <c r="G78" s="379">
        <v>3</v>
      </c>
      <c r="H78" s="379">
        <v>2</v>
      </c>
      <c r="I78" s="379">
        <v>0</v>
      </c>
      <c r="J78" s="379">
        <v>1</v>
      </c>
      <c r="K78" s="379">
        <v>11</v>
      </c>
      <c r="L78" s="379">
        <v>32</v>
      </c>
      <c r="M78" s="379">
        <v>0</v>
      </c>
      <c r="N78" s="379">
        <v>0</v>
      </c>
      <c r="O78" s="379">
        <v>0</v>
      </c>
      <c r="P78" s="379">
        <v>1</v>
      </c>
      <c r="Q78" s="380">
        <v>0.1346</v>
      </c>
      <c r="R78" s="380">
        <v>0.22409999999999999</v>
      </c>
      <c r="S78" s="380">
        <v>0.1827</v>
      </c>
      <c r="T78" s="380">
        <v>0.40679999999999999</v>
      </c>
      <c r="U78" s="379">
        <v>116</v>
      </c>
      <c r="V78" s="381">
        <v>0</v>
      </c>
      <c r="W78" s="381">
        <v>9.4799999999999995E-2</v>
      </c>
      <c r="X78" s="381">
        <v>0.27589999999999998</v>
      </c>
      <c r="Y78" s="382" t="s">
        <v>63</v>
      </c>
    </row>
    <row r="79" spans="1:25" ht="15" hidden="1" x14ac:dyDescent="0.25">
      <c r="A79" s="378" t="s">
        <v>703</v>
      </c>
      <c r="B79" s="378" t="s">
        <v>70</v>
      </c>
      <c r="C79" s="379">
        <v>47</v>
      </c>
      <c r="D79" s="379">
        <v>129</v>
      </c>
      <c r="E79" s="379">
        <v>12</v>
      </c>
      <c r="F79" s="379">
        <v>31</v>
      </c>
      <c r="G79" s="379">
        <v>11</v>
      </c>
      <c r="H79" s="379">
        <v>8</v>
      </c>
      <c r="I79" s="379">
        <v>0</v>
      </c>
      <c r="J79" s="379">
        <v>2</v>
      </c>
      <c r="K79" s="379">
        <v>3</v>
      </c>
      <c r="L79" s="379">
        <v>16</v>
      </c>
      <c r="M79" s="379">
        <v>0</v>
      </c>
      <c r="N79" s="379">
        <v>1</v>
      </c>
      <c r="O79" s="379">
        <v>0</v>
      </c>
      <c r="P79" s="379">
        <v>0</v>
      </c>
      <c r="Q79" s="380">
        <v>0.24030000000000001</v>
      </c>
      <c r="R79" s="380">
        <v>0.2576</v>
      </c>
      <c r="S79" s="380">
        <v>0.3488</v>
      </c>
      <c r="T79" s="380">
        <v>0.60640000000000005</v>
      </c>
      <c r="U79" s="379">
        <v>132</v>
      </c>
      <c r="V79" s="381">
        <v>0</v>
      </c>
      <c r="W79" s="381">
        <v>2.2700000000000001E-2</v>
      </c>
      <c r="X79" s="381">
        <v>0.1212</v>
      </c>
      <c r="Y79" s="382" t="s">
        <v>63</v>
      </c>
    </row>
    <row r="80" spans="1:25" ht="15" hidden="1" x14ac:dyDescent="0.25">
      <c r="A80" s="378" t="s">
        <v>861</v>
      </c>
      <c r="B80" s="378" t="s">
        <v>75</v>
      </c>
      <c r="C80" s="379">
        <v>6</v>
      </c>
      <c r="D80" s="379">
        <v>9</v>
      </c>
      <c r="E80" s="379">
        <v>0</v>
      </c>
      <c r="F80" s="379">
        <v>1</v>
      </c>
      <c r="G80" s="379">
        <v>0</v>
      </c>
      <c r="H80" s="379">
        <v>0</v>
      </c>
      <c r="I80" s="379">
        <v>0</v>
      </c>
      <c r="J80" s="379">
        <v>0</v>
      </c>
      <c r="K80" s="379">
        <v>0</v>
      </c>
      <c r="L80" s="379">
        <v>4</v>
      </c>
      <c r="M80" s="379">
        <v>0</v>
      </c>
      <c r="N80" s="379">
        <v>0</v>
      </c>
      <c r="O80" s="379">
        <v>0</v>
      </c>
      <c r="P80" s="379">
        <v>0</v>
      </c>
      <c r="Q80" s="380">
        <v>0.1111</v>
      </c>
      <c r="R80" s="380">
        <v>0.1111</v>
      </c>
      <c r="S80" s="380">
        <v>0.1111</v>
      </c>
      <c r="T80" s="380">
        <v>0.22220000000000001</v>
      </c>
      <c r="U80" s="379">
        <v>9</v>
      </c>
      <c r="V80" s="381">
        <v>0</v>
      </c>
      <c r="W80" s="381">
        <v>0</v>
      </c>
      <c r="X80" s="381">
        <v>0.44440000000000002</v>
      </c>
      <c r="Y80" s="382" t="s">
        <v>63</v>
      </c>
    </row>
    <row r="81" spans="1:25" ht="15" hidden="1" x14ac:dyDescent="0.25">
      <c r="A81" s="378" t="s">
        <v>289</v>
      </c>
      <c r="B81" s="378" t="s">
        <v>65</v>
      </c>
      <c r="C81" s="379">
        <v>81</v>
      </c>
      <c r="D81" s="379">
        <v>326</v>
      </c>
      <c r="E81" s="379">
        <v>41</v>
      </c>
      <c r="F81" s="379">
        <v>67</v>
      </c>
      <c r="G81" s="379">
        <v>41</v>
      </c>
      <c r="H81" s="379">
        <v>10</v>
      </c>
      <c r="I81" s="379">
        <v>3</v>
      </c>
      <c r="J81" s="379">
        <v>15</v>
      </c>
      <c r="K81" s="379">
        <v>14</v>
      </c>
      <c r="L81" s="379">
        <v>97</v>
      </c>
      <c r="M81" s="379">
        <v>15</v>
      </c>
      <c r="N81" s="379">
        <v>2</v>
      </c>
      <c r="O81" s="379">
        <v>7</v>
      </c>
      <c r="P81" s="379">
        <v>0</v>
      </c>
      <c r="Q81" s="380">
        <v>0.20549999999999999</v>
      </c>
      <c r="R81" s="380">
        <v>0.2382</v>
      </c>
      <c r="S81" s="380">
        <v>0.3926</v>
      </c>
      <c r="T81" s="380">
        <v>0.63090000000000002</v>
      </c>
      <c r="U81" s="379">
        <v>340</v>
      </c>
      <c r="V81" s="381">
        <v>0.88239999999999996</v>
      </c>
      <c r="W81" s="381">
        <v>4.1200000000000001E-2</v>
      </c>
      <c r="X81" s="381">
        <v>0.2853</v>
      </c>
      <c r="Y81" s="382" t="s">
        <v>63</v>
      </c>
    </row>
    <row r="82" spans="1:25" ht="15" hidden="1" x14ac:dyDescent="0.25">
      <c r="A82" s="378" t="s">
        <v>846</v>
      </c>
      <c r="B82" s="378" t="s">
        <v>75</v>
      </c>
      <c r="C82" s="379">
        <v>50</v>
      </c>
      <c r="D82" s="379">
        <v>64</v>
      </c>
      <c r="E82" s="379">
        <v>8</v>
      </c>
      <c r="F82" s="379">
        <v>13</v>
      </c>
      <c r="G82" s="379">
        <v>8</v>
      </c>
      <c r="H82" s="379">
        <v>0</v>
      </c>
      <c r="I82" s="379">
        <v>3</v>
      </c>
      <c r="J82" s="379">
        <v>2</v>
      </c>
      <c r="K82" s="379">
        <v>6</v>
      </c>
      <c r="L82" s="379">
        <v>22</v>
      </c>
      <c r="M82" s="379">
        <v>5</v>
      </c>
      <c r="N82" s="379">
        <v>0</v>
      </c>
      <c r="O82" s="379">
        <v>0</v>
      </c>
      <c r="P82" s="379">
        <v>1</v>
      </c>
      <c r="Q82" s="380">
        <v>0.2031</v>
      </c>
      <c r="R82" s="380">
        <v>0.28170000000000001</v>
      </c>
      <c r="S82" s="380">
        <v>0.3906</v>
      </c>
      <c r="T82" s="380">
        <v>0.67230000000000001</v>
      </c>
      <c r="U82" s="379">
        <v>71</v>
      </c>
      <c r="V82" s="381">
        <v>1</v>
      </c>
      <c r="W82" s="381">
        <v>8.4500000000000006E-2</v>
      </c>
      <c r="X82" s="381">
        <v>0.30990000000000001</v>
      </c>
      <c r="Y82" s="382" t="s">
        <v>63</v>
      </c>
    </row>
    <row r="83" spans="1:25" ht="15" hidden="1" x14ac:dyDescent="0.25">
      <c r="A83" s="378" t="s">
        <v>356</v>
      </c>
      <c r="B83" s="378" t="s">
        <v>72</v>
      </c>
      <c r="C83" s="379">
        <v>59</v>
      </c>
      <c r="D83" s="379">
        <v>158</v>
      </c>
      <c r="E83" s="379">
        <v>18</v>
      </c>
      <c r="F83" s="379">
        <v>43</v>
      </c>
      <c r="G83" s="379">
        <v>19</v>
      </c>
      <c r="H83" s="379">
        <v>9</v>
      </c>
      <c r="I83" s="379">
        <v>2</v>
      </c>
      <c r="J83" s="379">
        <v>1</v>
      </c>
      <c r="K83" s="379">
        <v>12</v>
      </c>
      <c r="L83" s="379">
        <v>32</v>
      </c>
      <c r="M83" s="379">
        <v>12</v>
      </c>
      <c r="N83" s="379">
        <v>2</v>
      </c>
      <c r="O83" s="379">
        <v>0</v>
      </c>
      <c r="P83" s="379">
        <v>0</v>
      </c>
      <c r="Q83" s="380">
        <v>0.2722</v>
      </c>
      <c r="R83" s="380">
        <v>0.32350000000000001</v>
      </c>
      <c r="S83" s="380">
        <v>0.37340000000000001</v>
      </c>
      <c r="T83" s="380">
        <v>0.69689999999999996</v>
      </c>
      <c r="U83" s="379">
        <v>170</v>
      </c>
      <c r="V83" s="381">
        <v>0.85709999999999997</v>
      </c>
      <c r="W83" s="381">
        <v>7.0599999999999996E-2</v>
      </c>
      <c r="X83" s="381">
        <v>0.18820000000000001</v>
      </c>
      <c r="Y83" s="382" t="s">
        <v>63</v>
      </c>
    </row>
    <row r="84" spans="1:25" ht="15" hidden="1" x14ac:dyDescent="0.25">
      <c r="A84" s="378" t="s">
        <v>709</v>
      </c>
      <c r="B84" s="378" t="s">
        <v>70</v>
      </c>
      <c r="C84" s="379">
        <v>18</v>
      </c>
      <c r="D84" s="379">
        <v>69</v>
      </c>
      <c r="E84" s="379">
        <v>11</v>
      </c>
      <c r="F84" s="379">
        <v>14</v>
      </c>
      <c r="G84" s="379">
        <v>10</v>
      </c>
      <c r="H84" s="379">
        <v>6</v>
      </c>
      <c r="I84" s="379">
        <v>1</v>
      </c>
      <c r="J84" s="379">
        <v>1</v>
      </c>
      <c r="K84" s="379">
        <v>2</v>
      </c>
      <c r="L84" s="379">
        <v>13</v>
      </c>
      <c r="M84" s="379">
        <v>0</v>
      </c>
      <c r="N84" s="379">
        <v>0</v>
      </c>
      <c r="O84" s="379">
        <v>1</v>
      </c>
      <c r="P84" s="379">
        <v>1</v>
      </c>
      <c r="Q84" s="380">
        <v>0.2029</v>
      </c>
      <c r="R84" s="380">
        <v>0.2361</v>
      </c>
      <c r="S84" s="380">
        <v>0.36230000000000001</v>
      </c>
      <c r="T84" s="380">
        <v>0.59840000000000004</v>
      </c>
      <c r="U84" s="379">
        <v>72</v>
      </c>
      <c r="V84" s="381">
        <v>0</v>
      </c>
      <c r="W84" s="381">
        <v>2.7799999999999998E-2</v>
      </c>
      <c r="X84" s="381">
        <v>0.18060000000000001</v>
      </c>
      <c r="Y84" s="382" t="s">
        <v>63</v>
      </c>
    </row>
    <row r="85" spans="1:25" ht="15" hidden="1" x14ac:dyDescent="0.25">
      <c r="A85" s="378" t="s">
        <v>560</v>
      </c>
      <c r="B85" s="378" t="s">
        <v>67</v>
      </c>
      <c r="C85" s="379">
        <v>59</v>
      </c>
      <c r="D85" s="379">
        <v>167</v>
      </c>
      <c r="E85" s="379">
        <v>14</v>
      </c>
      <c r="F85" s="379">
        <v>44</v>
      </c>
      <c r="G85" s="379">
        <v>20</v>
      </c>
      <c r="H85" s="379">
        <v>13</v>
      </c>
      <c r="I85" s="379">
        <v>0</v>
      </c>
      <c r="J85" s="379">
        <v>1</v>
      </c>
      <c r="K85" s="379">
        <v>6</v>
      </c>
      <c r="L85" s="379">
        <v>31</v>
      </c>
      <c r="M85" s="379">
        <v>0</v>
      </c>
      <c r="N85" s="379">
        <v>0</v>
      </c>
      <c r="O85" s="379">
        <v>3</v>
      </c>
      <c r="P85" s="379">
        <v>1</v>
      </c>
      <c r="Q85" s="380">
        <v>0.26350000000000001</v>
      </c>
      <c r="R85" s="380">
        <v>0.29310000000000003</v>
      </c>
      <c r="S85" s="380">
        <v>0.35930000000000001</v>
      </c>
      <c r="T85" s="380">
        <v>0.65239999999999998</v>
      </c>
      <c r="U85" s="379">
        <v>174</v>
      </c>
      <c r="V85" s="381">
        <v>0</v>
      </c>
      <c r="W85" s="381">
        <v>3.4500000000000003E-2</v>
      </c>
      <c r="X85" s="381">
        <v>0.1782</v>
      </c>
      <c r="Y85" s="382" t="s">
        <v>63</v>
      </c>
    </row>
    <row r="86" spans="1:25" ht="15" hidden="1" x14ac:dyDescent="0.25">
      <c r="A86" s="378" t="s">
        <v>678</v>
      </c>
      <c r="B86" s="378" t="s">
        <v>64</v>
      </c>
      <c r="C86" s="379">
        <v>32</v>
      </c>
      <c r="D86" s="379">
        <v>53</v>
      </c>
      <c r="E86" s="379">
        <v>2</v>
      </c>
      <c r="F86" s="379">
        <v>10</v>
      </c>
      <c r="G86" s="379">
        <v>8</v>
      </c>
      <c r="H86" s="379">
        <v>3</v>
      </c>
      <c r="I86" s="379">
        <v>0</v>
      </c>
      <c r="J86" s="379">
        <v>1</v>
      </c>
      <c r="K86" s="379">
        <v>4</v>
      </c>
      <c r="L86" s="379">
        <v>24</v>
      </c>
      <c r="M86" s="379">
        <v>3</v>
      </c>
      <c r="N86" s="379">
        <v>2</v>
      </c>
      <c r="O86" s="379">
        <v>2</v>
      </c>
      <c r="P86" s="379">
        <v>1</v>
      </c>
      <c r="Q86" s="380">
        <v>0.18870000000000001</v>
      </c>
      <c r="R86" s="380">
        <v>0.2586</v>
      </c>
      <c r="S86" s="380">
        <v>0.3019</v>
      </c>
      <c r="T86" s="380">
        <v>0.5605</v>
      </c>
      <c r="U86" s="379">
        <v>58</v>
      </c>
      <c r="V86" s="381">
        <v>0.6</v>
      </c>
      <c r="W86" s="381">
        <v>6.9000000000000006E-2</v>
      </c>
      <c r="X86" s="381">
        <v>0.4138</v>
      </c>
      <c r="Y86" s="382" t="s">
        <v>63</v>
      </c>
    </row>
    <row r="87" spans="1:25" ht="15" hidden="1" x14ac:dyDescent="0.25">
      <c r="A87" s="383" t="s">
        <v>515</v>
      </c>
      <c r="B87" s="383" t="s">
        <v>71</v>
      </c>
      <c r="C87" s="384">
        <v>44</v>
      </c>
      <c r="D87" s="384">
        <v>94</v>
      </c>
      <c r="E87" s="384">
        <v>11</v>
      </c>
      <c r="F87" s="384">
        <v>21</v>
      </c>
      <c r="G87" s="384">
        <v>11</v>
      </c>
      <c r="H87" s="384">
        <v>6</v>
      </c>
      <c r="I87" s="384">
        <v>0</v>
      </c>
      <c r="J87" s="384">
        <v>1</v>
      </c>
      <c r="K87" s="384">
        <v>7</v>
      </c>
      <c r="L87" s="384">
        <v>18</v>
      </c>
      <c r="M87" s="384">
        <v>9</v>
      </c>
      <c r="N87" s="384">
        <v>1</v>
      </c>
      <c r="O87" s="384">
        <v>2</v>
      </c>
      <c r="P87" s="384">
        <v>1</v>
      </c>
      <c r="Q87" s="385">
        <v>0.22339999999999999</v>
      </c>
      <c r="R87" s="385">
        <v>0.2843</v>
      </c>
      <c r="S87" s="385">
        <v>0.31909999999999999</v>
      </c>
      <c r="T87" s="385">
        <v>0.60350000000000004</v>
      </c>
      <c r="U87" s="384">
        <v>102</v>
      </c>
      <c r="V87" s="386">
        <v>0.9</v>
      </c>
      <c r="W87" s="386">
        <v>6.8599999999999994E-2</v>
      </c>
      <c r="X87" s="386">
        <v>0.17649999999999999</v>
      </c>
      <c r="Y87" s="382" t="s">
        <v>63</v>
      </c>
    </row>
    <row r="88" spans="1:25" ht="15" hidden="1" x14ac:dyDescent="0.25">
      <c r="A88" s="378" t="s">
        <v>674</v>
      </c>
      <c r="B88" s="378" t="s">
        <v>64</v>
      </c>
      <c r="C88" s="379">
        <v>77</v>
      </c>
      <c r="D88" s="379">
        <v>250</v>
      </c>
      <c r="E88" s="379">
        <v>27</v>
      </c>
      <c r="F88" s="379">
        <v>59</v>
      </c>
      <c r="G88" s="379">
        <v>32</v>
      </c>
      <c r="H88" s="379">
        <v>19</v>
      </c>
      <c r="I88" s="379">
        <v>1</v>
      </c>
      <c r="J88" s="379">
        <v>9</v>
      </c>
      <c r="K88" s="379">
        <v>23</v>
      </c>
      <c r="L88" s="379">
        <v>43</v>
      </c>
      <c r="M88" s="379">
        <v>7</v>
      </c>
      <c r="N88" s="379">
        <v>3</v>
      </c>
      <c r="O88" s="379">
        <v>4</v>
      </c>
      <c r="P88" s="379">
        <v>3</v>
      </c>
      <c r="Q88" s="380">
        <v>0.23599999999999999</v>
      </c>
      <c r="R88" s="380">
        <v>0.308</v>
      </c>
      <c r="S88" s="380">
        <v>0.42799999999999999</v>
      </c>
      <c r="T88" s="380">
        <v>0.73599999999999999</v>
      </c>
      <c r="U88" s="379">
        <v>276</v>
      </c>
      <c r="V88" s="381">
        <v>0.7</v>
      </c>
      <c r="W88" s="381">
        <v>8.3299999999999999E-2</v>
      </c>
      <c r="X88" s="381">
        <v>0.15579999999999999</v>
      </c>
      <c r="Y88" s="382" t="s">
        <v>63</v>
      </c>
    </row>
    <row r="89" spans="1:25" ht="15" hidden="1" x14ac:dyDescent="0.25">
      <c r="A89" s="383" t="s">
        <v>649</v>
      </c>
      <c r="B89" s="383" t="s">
        <v>68</v>
      </c>
      <c r="C89" s="384">
        <v>30</v>
      </c>
      <c r="D89" s="384">
        <v>49</v>
      </c>
      <c r="E89" s="384">
        <v>1</v>
      </c>
      <c r="F89" s="384">
        <v>6</v>
      </c>
      <c r="G89" s="384">
        <v>3</v>
      </c>
      <c r="H89" s="384">
        <v>2</v>
      </c>
      <c r="I89" s="384">
        <v>1</v>
      </c>
      <c r="J89" s="384">
        <v>1</v>
      </c>
      <c r="K89" s="384">
        <v>2</v>
      </c>
      <c r="L89" s="384">
        <v>11</v>
      </c>
      <c r="M89" s="384">
        <v>0</v>
      </c>
      <c r="N89" s="384">
        <v>1</v>
      </c>
      <c r="O89" s="384">
        <v>1</v>
      </c>
      <c r="P89" s="384">
        <v>2</v>
      </c>
      <c r="Q89" s="385">
        <v>0.12239999999999999</v>
      </c>
      <c r="R89" s="385">
        <v>0.18870000000000001</v>
      </c>
      <c r="S89" s="385">
        <v>0.26529999999999998</v>
      </c>
      <c r="T89" s="385">
        <v>0.45400000000000001</v>
      </c>
      <c r="U89" s="384">
        <v>53</v>
      </c>
      <c r="V89" s="386">
        <v>0</v>
      </c>
      <c r="W89" s="386">
        <v>3.7699999999999997E-2</v>
      </c>
      <c r="X89" s="386">
        <v>0.20749999999999999</v>
      </c>
      <c r="Y89" s="382" t="s">
        <v>63</v>
      </c>
    </row>
    <row r="90" spans="1:25" ht="15" hidden="1" x14ac:dyDescent="0.25">
      <c r="A90" s="378" t="s">
        <v>974</v>
      </c>
      <c r="B90" s="378" t="s">
        <v>166</v>
      </c>
      <c r="C90" s="379">
        <v>25</v>
      </c>
      <c r="D90" s="379">
        <v>58</v>
      </c>
      <c r="E90" s="379">
        <v>10</v>
      </c>
      <c r="F90" s="379">
        <v>11</v>
      </c>
      <c r="G90" s="379">
        <v>4</v>
      </c>
      <c r="H90" s="379">
        <v>2</v>
      </c>
      <c r="I90" s="379">
        <v>1</v>
      </c>
      <c r="J90" s="379">
        <v>1</v>
      </c>
      <c r="K90" s="379">
        <v>6</v>
      </c>
      <c r="L90" s="379">
        <v>13</v>
      </c>
      <c r="M90" s="379">
        <v>2</v>
      </c>
      <c r="N90" s="379">
        <v>1</v>
      </c>
      <c r="O90" s="379">
        <v>0</v>
      </c>
      <c r="P90" s="379">
        <v>0</v>
      </c>
      <c r="Q90" s="380">
        <v>0.18970000000000001</v>
      </c>
      <c r="R90" s="380">
        <v>0.2656</v>
      </c>
      <c r="S90" s="380">
        <v>0.31030000000000002</v>
      </c>
      <c r="T90" s="380">
        <v>0.57599999999999996</v>
      </c>
      <c r="U90" s="379">
        <v>64</v>
      </c>
      <c r="V90" s="381">
        <v>0.66669999999999996</v>
      </c>
      <c r="W90" s="381">
        <v>9.3799999999999994E-2</v>
      </c>
      <c r="X90" s="381">
        <v>0.2031</v>
      </c>
      <c r="Y90" s="382" t="s">
        <v>63</v>
      </c>
    </row>
    <row r="91" spans="1:25" ht="15" hidden="1" x14ac:dyDescent="0.25">
      <c r="A91" s="378" t="s">
        <v>949</v>
      </c>
      <c r="B91" s="378" t="s">
        <v>146</v>
      </c>
      <c r="C91" s="379">
        <v>23</v>
      </c>
      <c r="D91" s="379">
        <v>44</v>
      </c>
      <c r="E91" s="379">
        <v>10</v>
      </c>
      <c r="F91" s="379">
        <v>13</v>
      </c>
      <c r="G91" s="379">
        <v>3</v>
      </c>
      <c r="H91" s="379">
        <v>2</v>
      </c>
      <c r="I91" s="379">
        <v>0</v>
      </c>
      <c r="J91" s="379">
        <v>2</v>
      </c>
      <c r="K91" s="379">
        <v>5</v>
      </c>
      <c r="L91" s="379">
        <v>10</v>
      </c>
      <c r="M91" s="379">
        <v>1</v>
      </c>
      <c r="N91" s="379">
        <v>0</v>
      </c>
      <c r="O91" s="379">
        <v>0</v>
      </c>
      <c r="P91" s="379">
        <v>2</v>
      </c>
      <c r="Q91" s="380">
        <v>0.29549999999999998</v>
      </c>
      <c r="R91" s="380">
        <v>0.39219999999999999</v>
      </c>
      <c r="S91" s="380">
        <v>0.4773</v>
      </c>
      <c r="T91" s="380">
        <v>0.86939999999999995</v>
      </c>
      <c r="U91" s="379">
        <v>51</v>
      </c>
      <c r="V91" s="381">
        <v>1</v>
      </c>
      <c r="W91" s="381">
        <v>9.8000000000000004E-2</v>
      </c>
      <c r="X91" s="381">
        <v>0.1961</v>
      </c>
      <c r="Y91" s="382" t="s">
        <v>63</v>
      </c>
    </row>
    <row r="92" spans="1:25" ht="15" hidden="1" x14ac:dyDescent="0.25">
      <c r="A92" s="378" t="s">
        <v>937</v>
      </c>
      <c r="B92" s="378" t="s">
        <v>146</v>
      </c>
      <c r="C92" s="379">
        <v>54</v>
      </c>
      <c r="D92" s="379">
        <v>122</v>
      </c>
      <c r="E92" s="379">
        <v>17</v>
      </c>
      <c r="F92" s="379">
        <v>32</v>
      </c>
      <c r="G92" s="379">
        <v>11</v>
      </c>
      <c r="H92" s="379">
        <v>7</v>
      </c>
      <c r="I92" s="379">
        <v>1</v>
      </c>
      <c r="J92" s="379">
        <v>3</v>
      </c>
      <c r="K92" s="379">
        <v>17</v>
      </c>
      <c r="L92" s="379">
        <v>35</v>
      </c>
      <c r="M92" s="379">
        <v>3</v>
      </c>
      <c r="N92" s="379">
        <v>1</v>
      </c>
      <c r="O92" s="379">
        <v>3</v>
      </c>
      <c r="P92" s="379">
        <v>4</v>
      </c>
      <c r="Q92" s="380">
        <v>0.26229999999999998</v>
      </c>
      <c r="R92" s="380">
        <v>0.37059999999999998</v>
      </c>
      <c r="S92" s="380">
        <v>0.4098</v>
      </c>
      <c r="T92" s="380">
        <v>0.78049999999999997</v>
      </c>
      <c r="U92" s="379">
        <v>143</v>
      </c>
      <c r="V92" s="381">
        <v>0.75</v>
      </c>
      <c r="W92" s="381">
        <v>0.11890000000000001</v>
      </c>
      <c r="X92" s="381">
        <v>0.24479999999999999</v>
      </c>
      <c r="Y92" s="382" t="s">
        <v>63</v>
      </c>
    </row>
    <row r="93" spans="1:25" ht="15" hidden="1" x14ac:dyDescent="0.25">
      <c r="A93" s="378" t="s">
        <v>939</v>
      </c>
      <c r="B93" s="378" t="s">
        <v>68</v>
      </c>
      <c r="C93" s="379">
        <v>40</v>
      </c>
      <c r="D93" s="379">
        <v>126</v>
      </c>
      <c r="E93" s="379">
        <v>16</v>
      </c>
      <c r="F93" s="379">
        <v>39</v>
      </c>
      <c r="G93" s="379">
        <v>19</v>
      </c>
      <c r="H93" s="379">
        <v>7</v>
      </c>
      <c r="I93" s="379">
        <v>0</v>
      </c>
      <c r="J93" s="379">
        <v>2</v>
      </c>
      <c r="K93" s="379">
        <v>11</v>
      </c>
      <c r="L93" s="379">
        <v>30</v>
      </c>
      <c r="M93" s="379">
        <v>7</v>
      </c>
      <c r="N93" s="379">
        <v>3</v>
      </c>
      <c r="O93" s="379">
        <v>3</v>
      </c>
      <c r="P93" s="379">
        <v>0</v>
      </c>
      <c r="Q93" s="380">
        <v>0.3095</v>
      </c>
      <c r="R93" s="380">
        <v>0.36499999999999999</v>
      </c>
      <c r="S93" s="380">
        <v>0.41270000000000001</v>
      </c>
      <c r="T93" s="380">
        <v>0.77769999999999995</v>
      </c>
      <c r="U93" s="379">
        <v>137</v>
      </c>
      <c r="V93" s="381">
        <v>0.7</v>
      </c>
      <c r="W93" s="381">
        <v>8.0299999999999996E-2</v>
      </c>
      <c r="X93" s="381">
        <v>0.219</v>
      </c>
      <c r="Y93" s="382" t="s">
        <v>63</v>
      </c>
    </row>
    <row r="94" spans="1:25" ht="15" hidden="1" x14ac:dyDescent="0.25">
      <c r="A94" s="383" t="s">
        <v>1011</v>
      </c>
      <c r="B94" s="383" t="s">
        <v>146</v>
      </c>
      <c r="C94" s="384">
        <v>31</v>
      </c>
      <c r="D94" s="384">
        <v>114</v>
      </c>
      <c r="E94" s="384">
        <v>12</v>
      </c>
      <c r="F94" s="384">
        <v>30</v>
      </c>
      <c r="G94" s="384">
        <v>15</v>
      </c>
      <c r="H94" s="384">
        <v>6</v>
      </c>
      <c r="I94" s="384">
        <v>0</v>
      </c>
      <c r="J94" s="384">
        <v>3</v>
      </c>
      <c r="K94" s="384">
        <v>2</v>
      </c>
      <c r="L94" s="384">
        <v>28</v>
      </c>
      <c r="M94" s="384">
        <v>3</v>
      </c>
      <c r="N94" s="384">
        <v>0</v>
      </c>
      <c r="O94" s="384">
        <v>1</v>
      </c>
      <c r="P94" s="384">
        <v>0</v>
      </c>
      <c r="Q94" s="385">
        <v>0.26319999999999999</v>
      </c>
      <c r="R94" s="385">
        <v>0.27589999999999998</v>
      </c>
      <c r="S94" s="385">
        <v>0.3947</v>
      </c>
      <c r="T94" s="385">
        <v>0.67059999999999997</v>
      </c>
      <c r="U94" s="384">
        <v>116</v>
      </c>
      <c r="V94" s="386">
        <v>1</v>
      </c>
      <c r="W94" s="386">
        <v>1.72E-2</v>
      </c>
      <c r="X94" s="386">
        <v>0.2414</v>
      </c>
      <c r="Y94" s="382" t="s">
        <v>63</v>
      </c>
    </row>
    <row r="95" spans="1:25" ht="15" hidden="1" x14ac:dyDescent="0.25">
      <c r="A95" s="378" t="s">
        <v>376</v>
      </c>
      <c r="B95" s="378" t="s">
        <v>70</v>
      </c>
      <c r="C95" s="379">
        <v>80</v>
      </c>
      <c r="D95" s="379">
        <v>266</v>
      </c>
      <c r="E95" s="379">
        <v>28</v>
      </c>
      <c r="F95" s="379">
        <v>46</v>
      </c>
      <c r="G95" s="379">
        <v>28</v>
      </c>
      <c r="H95" s="379">
        <v>8</v>
      </c>
      <c r="I95" s="379">
        <v>0</v>
      </c>
      <c r="J95" s="379">
        <v>8</v>
      </c>
      <c r="K95" s="379">
        <v>24</v>
      </c>
      <c r="L95" s="379">
        <v>86</v>
      </c>
      <c r="M95" s="379">
        <v>1</v>
      </c>
      <c r="N95" s="379">
        <v>0</v>
      </c>
      <c r="O95" s="379">
        <v>4</v>
      </c>
      <c r="P95" s="379">
        <v>2</v>
      </c>
      <c r="Q95" s="380">
        <v>0.1729</v>
      </c>
      <c r="R95" s="380">
        <v>0.24660000000000001</v>
      </c>
      <c r="S95" s="380">
        <v>0.29320000000000002</v>
      </c>
      <c r="T95" s="380">
        <v>0.53979999999999995</v>
      </c>
      <c r="U95" s="379">
        <v>292</v>
      </c>
      <c r="V95" s="381">
        <v>1</v>
      </c>
      <c r="W95" s="381">
        <v>8.2199999999999995E-2</v>
      </c>
      <c r="X95" s="381">
        <v>0.29449999999999998</v>
      </c>
      <c r="Y95" s="382" t="s">
        <v>63</v>
      </c>
    </row>
    <row r="96" spans="1:25" ht="15" hidden="1" x14ac:dyDescent="0.25">
      <c r="A96" s="383" t="s">
        <v>353</v>
      </c>
      <c r="B96" s="383" t="s">
        <v>146</v>
      </c>
      <c r="C96" s="384">
        <v>14</v>
      </c>
      <c r="D96" s="384">
        <v>27</v>
      </c>
      <c r="E96" s="384">
        <v>5</v>
      </c>
      <c r="F96" s="384">
        <v>5</v>
      </c>
      <c r="G96" s="384">
        <v>4</v>
      </c>
      <c r="H96" s="384">
        <v>1</v>
      </c>
      <c r="I96" s="384">
        <v>0</v>
      </c>
      <c r="J96" s="384">
        <v>1</v>
      </c>
      <c r="K96" s="384">
        <v>1</v>
      </c>
      <c r="L96" s="384">
        <v>4</v>
      </c>
      <c r="M96" s="384">
        <v>2</v>
      </c>
      <c r="N96" s="384">
        <v>0</v>
      </c>
      <c r="O96" s="384">
        <v>0</v>
      </c>
      <c r="P96" s="384">
        <v>0</v>
      </c>
      <c r="Q96" s="385">
        <v>0.1852</v>
      </c>
      <c r="R96" s="385">
        <v>0.21429999999999999</v>
      </c>
      <c r="S96" s="385">
        <v>0.33329999999999999</v>
      </c>
      <c r="T96" s="385">
        <v>0.54759999999999998</v>
      </c>
      <c r="U96" s="384">
        <v>28</v>
      </c>
      <c r="V96" s="386">
        <v>1</v>
      </c>
      <c r="W96" s="386">
        <v>3.5700000000000003E-2</v>
      </c>
      <c r="X96" s="386">
        <v>0.1429</v>
      </c>
      <c r="Y96" s="382" t="s">
        <v>63</v>
      </c>
    </row>
    <row r="97" spans="1:25" ht="15" hidden="1" x14ac:dyDescent="0.25">
      <c r="A97" s="378" t="s">
        <v>1020</v>
      </c>
      <c r="B97" s="378" t="s">
        <v>70</v>
      </c>
      <c r="C97" s="379">
        <v>36</v>
      </c>
      <c r="D97" s="379">
        <v>128</v>
      </c>
      <c r="E97" s="379">
        <v>21</v>
      </c>
      <c r="F97" s="379">
        <v>31</v>
      </c>
      <c r="G97" s="379">
        <v>9</v>
      </c>
      <c r="H97" s="379">
        <v>7</v>
      </c>
      <c r="I97" s="379">
        <v>1</v>
      </c>
      <c r="J97" s="379">
        <v>1</v>
      </c>
      <c r="K97" s="379">
        <v>8</v>
      </c>
      <c r="L97" s="379">
        <v>30</v>
      </c>
      <c r="M97" s="379">
        <v>15</v>
      </c>
      <c r="N97" s="379">
        <v>0</v>
      </c>
      <c r="O97" s="379">
        <v>2</v>
      </c>
      <c r="P97" s="379">
        <v>0</v>
      </c>
      <c r="Q97" s="380">
        <v>0.2422</v>
      </c>
      <c r="R97" s="380">
        <v>0.2868</v>
      </c>
      <c r="S97" s="380">
        <v>0.33589999999999998</v>
      </c>
      <c r="T97" s="380">
        <v>0.62270000000000003</v>
      </c>
      <c r="U97" s="379">
        <v>136</v>
      </c>
      <c r="V97" s="381">
        <v>1</v>
      </c>
      <c r="W97" s="381">
        <v>5.8799999999999998E-2</v>
      </c>
      <c r="X97" s="381">
        <v>0.22059999999999999</v>
      </c>
      <c r="Y97" s="382" t="s">
        <v>63</v>
      </c>
    </row>
    <row r="98" spans="1:25" ht="15" hidden="1" x14ac:dyDescent="0.25">
      <c r="A98" s="378" t="s">
        <v>769</v>
      </c>
      <c r="B98" s="378" t="s">
        <v>73</v>
      </c>
      <c r="C98" s="379">
        <v>81</v>
      </c>
      <c r="D98" s="379">
        <v>104</v>
      </c>
      <c r="E98" s="379">
        <v>12</v>
      </c>
      <c r="F98" s="379">
        <v>17</v>
      </c>
      <c r="G98" s="379">
        <v>7</v>
      </c>
      <c r="H98" s="379">
        <v>6</v>
      </c>
      <c r="I98" s="379">
        <v>0</v>
      </c>
      <c r="J98" s="379">
        <v>5</v>
      </c>
      <c r="K98" s="379">
        <v>12</v>
      </c>
      <c r="L98" s="379">
        <v>36</v>
      </c>
      <c r="M98" s="379">
        <v>0</v>
      </c>
      <c r="N98" s="379">
        <v>0</v>
      </c>
      <c r="O98" s="379">
        <v>0</v>
      </c>
      <c r="P98" s="379">
        <v>6</v>
      </c>
      <c r="Q98" s="380">
        <v>0.16350000000000001</v>
      </c>
      <c r="R98" s="380">
        <v>0.28689999999999999</v>
      </c>
      <c r="S98" s="380">
        <v>0.3654</v>
      </c>
      <c r="T98" s="380">
        <v>0.65229999999999999</v>
      </c>
      <c r="U98" s="379">
        <v>122</v>
      </c>
      <c r="V98" s="381">
        <v>0</v>
      </c>
      <c r="W98" s="381">
        <v>9.8400000000000001E-2</v>
      </c>
      <c r="X98" s="381">
        <v>0.29509999999999997</v>
      </c>
      <c r="Y98" s="382" t="s">
        <v>63</v>
      </c>
    </row>
    <row r="99" spans="1:25" ht="15" hidden="1" x14ac:dyDescent="0.25">
      <c r="A99" s="378" t="s">
        <v>768</v>
      </c>
      <c r="B99" s="378" t="s">
        <v>73</v>
      </c>
      <c r="C99" s="379">
        <v>50</v>
      </c>
      <c r="D99" s="379">
        <v>122</v>
      </c>
      <c r="E99" s="379">
        <v>13</v>
      </c>
      <c r="F99" s="379">
        <v>22</v>
      </c>
      <c r="G99" s="379">
        <v>13</v>
      </c>
      <c r="H99" s="379">
        <v>8</v>
      </c>
      <c r="I99" s="379">
        <v>0</v>
      </c>
      <c r="J99" s="379">
        <v>4</v>
      </c>
      <c r="K99" s="379">
        <v>8</v>
      </c>
      <c r="L99" s="379">
        <v>50</v>
      </c>
      <c r="M99" s="379">
        <v>5</v>
      </c>
      <c r="N99" s="379">
        <v>0</v>
      </c>
      <c r="O99" s="379">
        <v>0</v>
      </c>
      <c r="P99" s="379">
        <v>0</v>
      </c>
      <c r="Q99" s="380">
        <v>0.18029999999999999</v>
      </c>
      <c r="R99" s="380">
        <v>0.23080000000000001</v>
      </c>
      <c r="S99" s="380">
        <v>0.34429999999999999</v>
      </c>
      <c r="T99" s="380">
        <v>0.57499999999999996</v>
      </c>
      <c r="U99" s="379">
        <v>130</v>
      </c>
      <c r="V99" s="381">
        <v>1</v>
      </c>
      <c r="W99" s="381">
        <v>6.1499999999999999E-2</v>
      </c>
      <c r="X99" s="381">
        <v>0.3846</v>
      </c>
      <c r="Y99" s="382" t="s">
        <v>63</v>
      </c>
    </row>
    <row r="100" spans="1:25" ht="15" hidden="1" x14ac:dyDescent="0.25">
      <c r="A100" s="378" t="s">
        <v>923</v>
      </c>
      <c r="B100" s="378" t="s">
        <v>72</v>
      </c>
      <c r="C100" s="379">
        <v>12</v>
      </c>
      <c r="D100" s="379">
        <v>7</v>
      </c>
      <c r="E100" s="379">
        <v>2</v>
      </c>
      <c r="F100" s="379">
        <v>2</v>
      </c>
      <c r="G100" s="379">
        <v>7</v>
      </c>
      <c r="H100" s="379">
        <v>0</v>
      </c>
      <c r="I100" s="379">
        <v>0</v>
      </c>
      <c r="J100" s="379">
        <v>2</v>
      </c>
      <c r="K100" s="379">
        <v>0</v>
      </c>
      <c r="L100" s="379">
        <v>3</v>
      </c>
      <c r="M100" s="379">
        <v>1</v>
      </c>
      <c r="N100" s="379">
        <v>0</v>
      </c>
      <c r="O100" s="379">
        <v>1</v>
      </c>
      <c r="P100" s="379">
        <v>0</v>
      </c>
      <c r="Q100" s="380">
        <v>0.28570000000000001</v>
      </c>
      <c r="R100" s="380">
        <v>0.28570000000000001</v>
      </c>
      <c r="S100" s="380">
        <v>1.1429</v>
      </c>
      <c r="T100" s="380">
        <v>1.4286000000000001</v>
      </c>
      <c r="U100" s="379">
        <v>7</v>
      </c>
      <c r="V100" s="381">
        <v>1</v>
      </c>
      <c r="W100" s="381">
        <v>0</v>
      </c>
      <c r="X100" s="381">
        <v>0.42859999999999998</v>
      </c>
      <c r="Y100" s="382" t="s">
        <v>63</v>
      </c>
    </row>
    <row r="101" spans="1:25" ht="15" hidden="1" x14ac:dyDescent="0.25">
      <c r="A101" s="378" t="s">
        <v>595</v>
      </c>
      <c r="B101" s="378" t="s">
        <v>69</v>
      </c>
      <c r="C101" s="379">
        <v>34</v>
      </c>
      <c r="D101" s="379">
        <v>124</v>
      </c>
      <c r="E101" s="379">
        <v>8</v>
      </c>
      <c r="F101" s="379">
        <v>27</v>
      </c>
      <c r="G101" s="379">
        <v>5</v>
      </c>
      <c r="H101" s="379">
        <v>5</v>
      </c>
      <c r="I101" s="379">
        <v>1</v>
      </c>
      <c r="J101" s="379">
        <v>1</v>
      </c>
      <c r="K101" s="379">
        <v>6</v>
      </c>
      <c r="L101" s="379">
        <v>24</v>
      </c>
      <c r="M101" s="379">
        <v>2</v>
      </c>
      <c r="N101" s="379">
        <v>3</v>
      </c>
      <c r="O101" s="379">
        <v>1</v>
      </c>
      <c r="P101" s="379">
        <v>0</v>
      </c>
      <c r="Q101" s="380">
        <v>0.2177</v>
      </c>
      <c r="R101" s="380">
        <v>0.25380000000000003</v>
      </c>
      <c r="S101" s="380">
        <v>0.2984</v>
      </c>
      <c r="T101" s="380">
        <v>0.55220000000000002</v>
      </c>
      <c r="U101" s="379">
        <v>130</v>
      </c>
      <c r="V101" s="381">
        <v>0.4</v>
      </c>
      <c r="W101" s="381">
        <v>4.6199999999999998E-2</v>
      </c>
      <c r="X101" s="381">
        <v>0.18459999999999999</v>
      </c>
      <c r="Y101" s="382" t="s">
        <v>63</v>
      </c>
    </row>
    <row r="102" spans="1:25" ht="15" hidden="1" x14ac:dyDescent="0.25">
      <c r="A102" s="383" t="s">
        <v>668</v>
      </c>
      <c r="B102" s="383" t="s">
        <v>64</v>
      </c>
      <c r="C102" s="384">
        <v>40</v>
      </c>
      <c r="D102" s="384">
        <v>74</v>
      </c>
      <c r="E102" s="384">
        <v>13</v>
      </c>
      <c r="F102" s="384">
        <v>21</v>
      </c>
      <c r="G102" s="384">
        <v>8</v>
      </c>
      <c r="H102" s="384">
        <v>8</v>
      </c>
      <c r="I102" s="384">
        <v>0</v>
      </c>
      <c r="J102" s="384">
        <v>1</v>
      </c>
      <c r="K102" s="384">
        <v>2</v>
      </c>
      <c r="L102" s="384">
        <v>14</v>
      </c>
      <c r="M102" s="384">
        <v>4</v>
      </c>
      <c r="N102" s="384">
        <v>0</v>
      </c>
      <c r="O102" s="384">
        <v>2</v>
      </c>
      <c r="P102" s="384">
        <v>0</v>
      </c>
      <c r="Q102" s="385">
        <v>0.2838</v>
      </c>
      <c r="R102" s="385">
        <v>0.30259999999999998</v>
      </c>
      <c r="S102" s="385">
        <v>0.43240000000000001</v>
      </c>
      <c r="T102" s="385">
        <v>0.73509999999999998</v>
      </c>
      <c r="U102" s="384">
        <v>76</v>
      </c>
      <c r="V102" s="386">
        <v>1</v>
      </c>
      <c r="W102" s="386">
        <v>2.63E-2</v>
      </c>
      <c r="X102" s="386">
        <v>0.1842</v>
      </c>
      <c r="Y102" s="382" t="s">
        <v>63</v>
      </c>
    </row>
    <row r="103" spans="1:25" ht="15" hidden="1" x14ac:dyDescent="0.25">
      <c r="A103" s="378" t="s">
        <v>971</v>
      </c>
      <c r="B103" s="378" t="s">
        <v>166</v>
      </c>
      <c r="C103" s="379">
        <v>60</v>
      </c>
      <c r="D103" s="379">
        <v>91</v>
      </c>
      <c r="E103" s="379">
        <v>11</v>
      </c>
      <c r="F103" s="379">
        <v>17</v>
      </c>
      <c r="G103" s="379">
        <v>19</v>
      </c>
      <c r="H103" s="379">
        <v>1</v>
      </c>
      <c r="I103" s="379">
        <v>0</v>
      </c>
      <c r="J103" s="379">
        <v>9</v>
      </c>
      <c r="K103" s="379">
        <v>3</v>
      </c>
      <c r="L103" s="379">
        <v>28</v>
      </c>
      <c r="M103" s="379">
        <v>1</v>
      </c>
      <c r="N103" s="379">
        <v>1</v>
      </c>
      <c r="O103" s="379">
        <v>4</v>
      </c>
      <c r="P103" s="379">
        <v>3</v>
      </c>
      <c r="Q103" s="380">
        <v>0.18679999999999999</v>
      </c>
      <c r="R103" s="380">
        <v>0.23710000000000001</v>
      </c>
      <c r="S103" s="380">
        <v>0.4945</v>
      </c>
      <c r="T103" s="380">
        <v>0.73160000000000003</v>
      </c>
      <c r="U103" s="379">
        <v>97</v>
      </c>
      <c r="V103" s="381">
        <v>0.5</v>
      </c>
      <c r="W103" s="381">
        <v>3.09E-2</v>
      </c>
      <c r="X103" s="381">
        <v>0.28870000000000001</v>
      </c>
      <c r="Y103" s="382" t="s">
        <v>63</v>
      </c>
    </row>
    <row r="104" spans="1:25" ht="15" hidden="1" x14ac:dyDescent="0.25">
      <c r="A104" s="383" t="s">
        <v>297</v>
      </c>
      <c r="B104" s="383" t="s">
        <v>146</v>
      </c>
      <c r="C104" s="384">
        <v>67</v>
      </c>
      <c r="D104" s="384">
        <v>237</v>
      </c>
      <c r="E104" s="384">
        <v>27</v>
      </c>
      <c r="F104" s="384">
        <v>52</v>
      </c>
      <c r="G104" s="384">
        <v>35</v>
      </c>
      <c r="H104" s="384">
        <v>14</v>
      </c>
      <c r="I104" s="384">
        <v>1</v>
      </c>
      <c r="J104" s="384">
        <v>9</v>
      </c>
      <c r="K104" s="384">
        <v>24</v>
      </c>
      <c r="L104" s="384">
        <v>68</v>
      </c>
      <c r="M104" s="384">
        <v>3</v>
      </c>
      <c r="N104" s="384">
        <v>1</v>
      </c>
      <c r="O104" s="384">
        <v>9</v>
      </c>
      <c r="P104" s="384">
        <v>2</v>
      </c>
      <c r="Q104" s="385">
        <v>0.21940000000000001</v>
      </c>
      <c r="R104" s="385">
        <v>0.29659999999999997</v>
      </c>
      <c r="S104" s="385">
        <v>0.40079999999999999</v>
      </c>
      <c r="T104" s="385">
        <v>0.69740000000000002</v>
      </c>
      <c r="U104" s="384">
        <v>263</v>
      </c>
      <c r="V104" s="386">
        <v>0.75</v>
      </c>
      <c r="W104" s="386">
        <v>9.1300000000000006E-2</v>
      </c>
      <c r="X104" s="386">
        <v>0.2586</v>
      </c>
      <c r="Y104" s="382" t="s">
        <v>63</v>
      </c>
    </row>
    <row r="105" spans="1:25" ht="15" hidden="1" x14ac:dyDescent="0.25">
      <c r="A105" s="378" t="s">
        <v>892</v>
      </c>
      <c r="B105" s="378" t="s">
        <v>74</v>
      </c>
      <c r="C105" s="379">
        <v>63</v>
      </c>
      <c r="D105" s="379">
        <v>133</v>
      </c>
      <c r="E105" s="379">
        <v>17</v>
      </c>
      <c r="F105" s="379">
        <v>27</v>
      </c>
      <c r="G105" s="379">
        <v>24</v>
      </c>
      <c r="H105" s="379">
        <v>9</v>
      </c>
      <c r="I105" s="379">
        <v>1</v>
      </c>
      <c r="J105" s="379">
        <v>5</v>
      </c>
      <c r="K105" s="379">
        <v>10</v>
      </c>
      <c r="L105" s="379">
        <v>23</v>
      </c>
      <c r="M105" s="379">
        <v>0</v>
      </c>
      <c r="N105" s="379">
        <v>0</v>
      </c>
      <c r="O105" s="379">
        <v>3</v>
      </c>
      <c r="P105" s="379">
        <v>2</v>
      </c>
      <c r="Q105" s="380">
        <v>0.20300000000000001</v>
      </c>
      <c r="R105" s="380">
        <v>0.26900000000000002</v>
      </c>
      <c r="S105" s="380">
        <v>0.39850000000000002</v>
      </c>
      <c r="T105" s="380">
        <v>0.66749999999999998</v>
      </c>
      <c r="U105" s="379">
        <v>145</v>
      </c>
      <c r="V105" s="381">
        <v>0</v>
      </c>
      <c r="W105" s="381">
        <v>6.9000000000000006E-2</v>
      </c>
      <c r="X105" s="381">
        <v>0.15859999999999999</v>
      </c>
      <c r="Y105" s="382" t="s">
        <v>63</v>
      </c>
    </row>
    <row r="106" spans="1:25" ht="15" hidden="1" x14ac:dyDescent="0.25">
      <c r="A106" s="378" t="s">
        <v>291</v>
      </c>
      <c r="B106" s="378" t="s">
        <v>71</v>
      </c>
      <c r="C106" s="379">
        <v>79</v>
      </c>
      <c r="D106" s="379">
        <v>292</v>
      </c>
      <c r="E106" s="379">
        <v>41</v>
      </c>
      <c r="F106" s="379">
        <v>81</v>
      </c>
      <c r="G106" s="379">
        <v>42</v>
      </c>
      <c r="H106" s="379">
        <v>23</v>
      </c>
      <c r="I106" s="379">
        <v>0</v>
      </c>
      <c r="J106" s="379">
        <v>11</v>
      </c>
      <c r="K106" s="379">
        <v>27</v>
      </c>
      <c r="L106" s="379">
        <v>53</v>
      </c>
      <c r="M106" s="379">
        <v>7</v>
      </c>
      <c r="N106" s="379">
        <v>0</v>
      </c>
      <c r="O106" s="379">
        <v>4</v>
      </c>
      <c r="P106" s="379">
        <v>3</v>
      </c>
      <c r="Q106" s="380">
        <v>0.27739999999999998</v>
      </c>
      <c r="R106" s="380">
        <v>0.34470000000000001</v>
      </c>
      <c r="S106" s="380">
        <v>0.46920000000000001</v>
      </c>
      <c r="T106" s="380">
        <v>0.81389999999999996</v>
      </c>
      <c r="U106" s="379">
        <v>322</v>
      </c>
      <c r="V106" s="381">
        <v>1</v>
      </c>
      <c r="W106" s="381">
        <v>8.3900000000000002E-2</v>
      </c>
      <c r="X106" s="381">
        <v>0.1646</v>
      </c>
      <c r="Y106" s="382" t="s">
        <v>63</v>
      </c>
    </row>
    <row r="107" spans="1:25" ht="15" hidden="1" x14ac:dyDescent="0.25">
      <c r="A107" s="378" t="s">
        <v>382</v>
      </c>
      <c r="B107" s="378" t="s">
        <v>76</v>
      </c>
      <c r="C107" s="379">
        <v>72</v>
      </c>
      <c r="D107" s="379">
        <v>234</v>
      </c>
      <c r="E107" s="379">
        <v>26</v>
      </c>
      <c r="F107" s="379">
        <v>69</v>
      </c>
      <c r="G107" s="379">
        <v>28</v>
      </c>
      <c r="H107" s="379">
        <v>13</v>
      </c>
      <c r="I107" s="379">
        <v>0</v>
      </c>
      <c r="J107" s="379">
        <v>7</v>
      </c>
      <c r="K107" s="379">
        <v>16</v>
      </c>
      <c r="L107" s="379">
        <v>48</v>
      </c>
      <c r="M107" s="379">
        <v>8</v>
      </c>
      <c r="N107" s="379">
        <v>0</v>
      </c>
      <c r="O107" s="379">
        <v>2</v>
      </c>
      <c r="P107" s="379">
        <v>5</v>
      </c>
      <c r="Q107" s="380">
        <v>0.2949</v>
      </c>
      <c r="R107" s="380">
        <v>0.35289999999999999</v>
      </c>
      <c r="S107" s="380">
        <v>0.44019999999999998</v>
      </c>
      <c r="T107" s="380">
        <v>0.79310000000000003</v>
      </c>
      <c r="U107" s="379">
        <v>255</v>
      </c>
      <c r="V107" s="381">
        <v>1</v>
      </c>
      <c r="W107" s="381">
        <v>6.2700000000000006E-2</v>
      </c>
      <c r="X107" s="381">
        <v>0.18820000000000001</v>
      </c>
      <c r="Y107" s="382" t="s">
        <v>63</v>
      </c>
    </row>
    <row r="108" spans="1:25" ht="15" hidden="1" x14ac:dyDescent="0.25">
      <c r="A108" s="383" t="s">
        <v>950</v>
      </c>
      <c r="B108" s="383" t="s">
        <v>146</v>
      </c>
      <c r="C108" s="384">
        <v>8</v>
      </c>
      <c r="D108" s="384">
        <v>24</v>
      </c>
      <c r="E108" s="384">
        <v>2</v>
      </c>
      <c r="F108" s="384">
        <v>5</v>
      </c>
      <c r="G108" s="384">
        <v>1</v>
      </c>
      <c r="H108" s="384">
        <v>1</v>
      </c>
      <c r="I108" s="384">
        <v>0</v>
      </c>
      <c r="J108" s="384">
        <v>1</v>
      </c>
      <c r="K108" s="384">
        <v>1</v>
      </c>
      <c r="L108" s="384">
        <v>9</v>
      </c>
      <c r="M108" s="384">
        <v>0</v>
      </c>
      <c r="N108" s="384">
        <v>0</v>
      </c>
      <c r="O108" s="384">
        <v>0</v>
      </c>
      <c r="P108" s="384">
        <v>0</v>
      </c>
      <c r="Q108" s="385">
        <v>0.20830000000000001</v>
      </c>
      <c r="R108" s="385">
        <v>0.24</v>
      </c>
      <c r="S108" s="385">
        <v>0.375</v>
      </c>
      <c r="T108" s="385">
        <v>0.61499999999999999</v>
      </c>
      <c r="U108" s="384">
        <v>25</v>
      </c>
      <c r="V108" s="386">
        <v>0</v>
      </c>
      <c r="W108" s="386">
        <v>0.04</v>
      </c>
      <c r="X108" s="386">
        <v>0.36</v>
      </c>
      <c r="Y108" s="382" t="s">
        <v>63</v>
      </c>
    </row>
    <row r="109" spans="1:25" ht="15" hidden="1" x14ac:dyDescent="0.25">
      <c r="A109" s="383" t="s">
        <v>563</v>
      </c>
      <c r="B109" s="383" t="s">
        <v>67</v>
      </c>
      <c r="C109" s="384">
        <v>54</v>
      </c>
      <c r="D109" s="384">
        <v>173</v>
      </c>
      <c r="E109" s="384">
        <v>19</v>
      </c>
      <c r="F109" s="384">
        <v>46</v>
      </c>
      <c r="G109" s="384">
        <v>13</v>
      </c>
      <c r="H109" s="384">
        <v>8</v>
      </c>
      <c r="I109" s="384">
        <v>2</v>
      </c>
      <c r="J109" s="384">
        <v>1</v>
      </c>
      <c r="K109" s="384">
        <v>11</v>
      </c>
      <c r="L109" s="384">
        <v>47</v>
      </c>
      <c r="M109" s="384">
        <v>16</v>
      </c>
      <c r="N109" s="384">
        <v>8</v>
      </c>
      <c r="O109" s="384">
        <v>1</v>
      </c>
      <c r="P109" s="384">
        <v>0</v>
      </c>
      <c r="Q109" s="385">
        <v>0.26590000000000003</v>
      </c>
      <c r="R109" s="385">
        <v>0.30980000000000002</v>
      </c>
      <c r="S109" s="385">
        <v>0.35260000000000002</v>
      </c>
      <c r="T109" s="385">
        <v>0.66239999999999999</v>
      </c>
      <c r="U109" s="384">
        <v>184</v>
      </c>
      <c r="V109" s="386">
        <v>0.66669999999999996</v>
      </c>
      <c r="W109" s="386">
        <v>5.9799999999999999E-2</v>
      </c>
      <c r="X109" s="386">
        <v>0.25540000000000002</v>
      </c>
      <c r="Y109" s="382" t="s">
        <v>63</v>
      </c>
    </row>
    <row r="110" spans="1:25" ht="15" hidden="1" x14ac:dyDescent="0.25">
      <c r="A110" s="378" t="s">
        <v>824</v>
      </c>
      <c r="B110" s="378" t="s">
        <v>147</v>
      </c>
      <c r="C110" s="379">
        <v>34</v>
      </c>
      <c r="D110" s="379">
        <v>17</v>
      </c>
      <c r="E110" s="379">
        <v>6</v>
      </c>
      <c r="F110" s="379">
        <v>2</v>
      </c>
      <c r="G110" s="379">
        <v>1</v>
      </c>
      <c r="H110" s="379">
        <v>0</v>
      </c>
      <c r="I110" s="379">
        <v>0</v>
      </c>
      <c r="J110" s="379">
        <v>0</v>
      </c>
      <c r="K110" s="379">
        <v>1</v>
      </c>
      <c r="L110" s="379">
        <v>4</v>
      </c>
      <c r="M110" s="379">
        <v>2</v>
      </c>
      <c r="N110" s="379">
        <v>2</v>
      </c>
      <c r="O110" s="379">
        <v>0</v>
      </c>
      <c r="P110" s="379">
        <v>0</v>
      </c>
      <c r="Q110" s="380">
        <v>0.1176</v>
      </c>
      <c r="R110" s="380">
        <v>0.16669999999999999</v>
      </c>
      <c r="S110" s="380">
        <v>0.1176</v>
      </c>
      <c r="T110" s="380">
        <v>0.2843</v>
      </c>
      <c r="U110" s="379">
        <v>18</v>
      </c>
      <c r="V110" s="381">
        <v>0.5</v>
      </c>
      <c r="W110" s="381">
        <v>5.5599999999999997E-2</v>
      </c>
      <c r="X110" s="381">
        <v>0.22220000000000001</v>
      </c>
      <c r="Y110" s="382" t="s">
        <v>63</v>
      </c>
    </row>
    <row r="111" spans="1:25" ht="15" hidden="1" x14ac:dyDescent="0.25">
      <c r="A111" s="378" t="s">
        <v>344</v>
      </c>
      <c r="B111" s="378" t="s">
        <v>74</v>
      </c>
      <c r="C111" s="379">
        <v>78</v>
      </c>
      <c r="D111" s="379">
        <v>281</v>
      </c>
      <c r="E111" s="379">
        <v>44</v>
      </c>
      <c r="F111" s="379">
        <v>60</v>
      </c>
      <c r="G111" s="379">
        <v>29</v>
      </c>
      <c r="H111" s="379">
        <v>16</v>
      </c>
      <c r="I111" s="379">
        <v>0</v>
      </c>
      <c r="J111" s="379">
        <v>10</v>
      </c>
      <c r="K111" s="379">
        <v>30</v>
      </c>
      <c r="L111" s="379">
        <v>102</v>
      </c>
      <c r="M111" s="379">
        <v>6</v>
      </c>
      <c r="N111" s="379">
        <v>2</v>
      </c>
      <c r="O111" s="379">
        <v>3</v>
      </c>
      <c r="P111" s="379">
        <v>1</v>
      </c>
      <c r="Q111" s="380">
        <v>0.2135</v>
      </c>
      <c r="R111" s="380">
        <v>0.29170000000000001</v>
      </c>
      <c r="S111" s="380">
        <v>0.37719999999999998</v>
      </c>
      <c r="T111" s="380">
        <v>0.66890000000000005</v>
      </c>
      <c r="U111" s="379">
        <v>312</v>
      </c>
      <c r="V111" s="381">
        <v>0.75</v>
      </c>
      <c r="W111" s="381">
        <v>9.6199999999999994E-2</v>
      </c>
      <c r="X111" s="381">
        <v>0.32690000000000002</v>
      </c>
      <c r="Y111" s="382" t="s">
        <v>63</v>
      </c>
    </row>
    <row r="112" spans="1:25" ht="15" hidden="1" x14ac:dyDescent="0.25">
      <c r="A112" s="378" t="s">
        <v>319</v>
      </c>
      <c r="B112" s="378" t="s">
        <v>166</v>
      </c>
      <c r="C112" s="379">
        <v>77</v>
      </c>
      <c r="D112" s="379">
        <v>254</v>
      </c>
      <c r="E112" s="379">
        <v>38</v>
      </c>
      <c r="F112" s="379">
        <v>68</v>
      </c>
      <c r="G112" s="379">
        <v>46</v>
      </c>
      <c r="H112" s="379">
        <v>15</v>
      </c>
      <c r="I112" s="379">
        <v>0</v>
      </c>
      <c r="J112" s="379">
        <v>20</v>
      </c>
      <c r="K112" s="379">
        <v>20</v>
      </c>
      <c r="L112" s="379">
        <v>60</v>
      </c>
      <c r="M112" s="379">
        <v>0</v>
      </c>
      <c r="N112" s="379">
        <v>0</v>
      </c>
      <c r="O112" s="379">
        <v>4</v>
      </c>
      <c r="P112" s="379">
        <v>0</v>
      </c>
      <c r="Q112" s="380">
        <v>0.26769999999999999</v>
      </c>
      <c r="R112" s="380">
        <v>0.32119999999999999</v>
      </c>
      <c r="S112" s="380">
        <v>0.56299999999999994</v>
      </c>
      <c r="T112" s="380">
        <v>0.88419999999999999</v>
      </c>
      <c r="U112" s="379">
        <v>274</v>
      </c>
      <c r="V112" s="381">
        <v>0</v>
      </c>
      <c r="W112" s="381">
        <v>7.2999999999999995E-2</v>
      </c>
      <c r="X112" s="381">
        <v>0.219</v>
      </c>
      <c r="Y112" s="382" t="s">
        <v>63</v>
      </c>
    </row>
    <row r="113" spans="1:25" ht="15" hidden="1" x14ac:dyDescent="0.25">
      <c r="A113" s="378" t="s">
        <v>733</v>
      </c>
      <c r="B113" s="378" t="s">
        <v>66</v>
      </c>
      <c r="C113" s="379">
        <v>77</v>
      </c>
      <c r="D113" s="379">
        <v>207</v>
      </c>
      <c r="E113" s="379">
        <v>31</v>
      </c>
      <c r="F113" s="379">
        <v>59</v>
      </c>
      <c r="G113" s="379">
        <v>27</v>
      </c>
      <c r="H113" s="379">
        <v>7</v>
      </c>
      <c r="I113" s="379">
        <v>0</v>
      </c>
      <c r="J113" s="379">
        <v>11</v>
      </c>
      <c r="K113" s="379">
        <v>9</v>
      </c>
      <c r="L113" s="379">
        <v>53</v>
      </c>
      <c r="M113" s="379">
        <v>5</v>
      </c>
      <c r="N113" s="379">
        <v>1</v>
      </c>
      <c r="O113" s="379">
        <v>1</v>
      </c>
      <c r="P113" s="379">
        <v>1</v>
      </c>
      <c r="Q113" s="380">
        <v>0.28499999999999998</v>
      </c>
      <c r="R113" s="380">
        <v>0.318</v>
      </c>
      <c r="S113" s="380">
        <v>0.4783</v>
      </c>
      <c r="T113" s="380">
        <v>0.79620000000000002</v>
      </c>
      <c r="U113" s="379">
        <v>217</v>
      </c>
      <c r="V113" s="381">
        <v>0.83330000000000004</v>
      </c>
      <c r="W113" s="381">
        <v>4.1500000000000002E-2</v>
      </c>
      <c r="X113" s="381">
        <v>0.2442</v>
      </c>
      <c r="Y113" s="382" t="s">
        <v>63</v>
      </c>
    </row>
    <row r="114" spans="1:25" ht="15" hidden="1" x14ac:dyDescent="0.25">
      <c r="A114" s="378" t="s">
        <v>520</v>
      </c>
      <c r="B114" s="378" t="s">
        <v>71</v>
      </c>
      <c r="C114" s="379">
        <v>37</v>
      </c>
      <c r="D114" s="379">
        <v>42</v>
      </c>
      <c r="E114" s="379">
        <v>5</v>
      </c>
      <c r="F114" s="379">
        <v>10</v>
      </c>
      <c r="G114" s="379">
        <v>3</v>
      </c>
      <c r="H114" s="379">
        <v>1</v>
      </c>
      <c r="I114" s="379">
        <v>0</v>
      </c>
      <c r="J114" s="379">
        <v>0</v>
      </c>
      <c r="K114" s="379">
        <v>1</v>
      </c>
      <c r="L114" s="379">
        <v>4</v>
      </c>
      <c r="M114" s="379">
        <v>2</v>
      </c>
      <c r="N114" s="379">
        <v>1</v>
      </c>
      <c r="O114" s="379">
        <v>0</v>
      </c>
      <c r="P114" s="379">
        <v>1</v>
      </c>
      <c r="Q114" s="380">
        <v>0.23810000000000001</v>
      </c>
      <c r="R114" s="380">
        <v>0.2727</v>
      </c>
      <c r="S114" s="380">
        <v>0.26190000000000002</v>
      </c>
      <c r="T114" s="380">
        <v>0.53459999999999996</v>
      </c>
      <c r="U114" s="379">
        <v>44</v>
      </c>
      <c r="V114" s="381">
        <v>0.66669999999999996</v>
      </c>
      <c r="W114" s="381">
        <v>2.2700000000000001E-2</v>
      </c>
      <c r="X114" s="381">
        <v>9.0899999999999995E-2</v>
      </c>
      <c r="Y114" s="382" t="s">
        <v>63</v>
      </c>
    </row>
    <row r="115" spans="1:25" ht="15" hidden="1" x14ac:dyDescent="0.25">
      <c r="A115" s="378" t="s">
        <v>706</v>
      </c>
      <c r="B115" s="378" t="s">
        <v>146</v>
      </c>
      <c r="C115" s="379">
        <v>13</v>
      </c>
      <c r="D115" s="379">
        <v>31</v>
      </c>
      <c r="E115" s="379">
        <v>2</v>
      </c>
      <c r="F115" s="379">
        <v>7</v>
      </c>
      <c r="G115" s="379">
        <v>5</v>
      </c>
      <c r="H115" s="379">
        <v>2</v>
      </c>
      <c r="I115" s="379">
        <v>1</v>
      </c>
      <c r="J115" s="379">
        <v>0</v>
      </c>
      <c r="K115" s="379">
        <v>1</v>
      </c>
      <c r="L115" s="379">
        <v>6</v>
      </c>
      <c r="M115" s="379">
        <v>0</v>
      </c>
      <c r="N115" s="379">
        <v>0</v>
      </c>
      <c r="O115" s="379">
        <v>1</v>
      </c>
      <c r="P115" s="379">
        <v>0</v>
      </c>
      <c r="Q115" s="380">
        <v>0.2258</v>
      </c>
      <c r="R115" s="380">
        <v>0.25</v>
      </c>
      <c r="S115" s="380">
        <v>0.3548</v>
      </c>
      <c r="T115" s="380">
        <v>0.6048</v>
      </c>
      <c r="U115" s="379">
        <v>32</v>
      </c>
      <c r="V115" s="381">
        <v>0</v>
      </c>
      <c r="W115" s="381">
        <v>3.1300000000000001E-2</v>
      </c>
      <c r="X115" s="381">
        <v>0.1875</v>
      </c>
      <c r="Y115" s="382" t="s">
        <v>63</v>
      </c>
    </row>
    <row r="116" spans="1:25" ht="15" hidden="1" x14ac:dyDescent="0.25">
      <c r="A116" s="378" t="s">
        <v>1021</v>
      </c>
      <c r="B116" s="378" t="s">
        <v>70</v>
      </c>
      <c r="C116" s="379">
        <v>10</v>
      </c>
      <c r="D116" s="379">
        <v>31</v>
      </c>
      <c r="E116" s="379">
        <v>3</v>
      </c>
      <c r="F116" s="379">
        <v>7</v>
      </c>
      <c r="G116" s="379">
        <v>2</v>
      </c>
      <c r="H116" s="379">
        <v>3</v>
      </c>
      <c r="I116" s="379">
        <v>0</v>
      </c>
      <c r="J116" s="379">
        <v>0</v>
      </c>
      <c r="K116" s="379">
        <v>0</v>
      </c>
      <c r="L116" s="379">
        <v>11</v>
      </c>
      <c r="M116" s="379">
        <v>0</v>
      </c>
      <c r="N116" s="379">
        <v>0</v>
      </c>
      <c r="O116" s="379">
        <v>1</v>
      </c>
      <c r="P116" s="379">
        <v>1</v>
      </c>
      <c r="Q116" s="380">
        <v>0.2258</v>
      </c>
      <c r="R116" s="380">
        <v>0.25</v>
      </c>
      <c r="S116" s="380">
        <v>0.3226</v>
      </c>
      <c r="T116" s="380">
        <v>0.5726</v>
      </c>
      <c r="U116" s="379">
        <v>32</v>
      </c>
      <c r="V116" s="381">
        <v>0</v>
      </c>
      <c r="W116" s="381">
        <v>0</v>
      </c>
      <c r="X116" s="381">
        <v>0.34379999999999999</v>
      </c>
      <c r="Y116" s="382" t="s">
        <v>63</v>
      </c>
    </row>
    <row r="117" spans="1:25" ht="15" hidden="1" x14ac:dyDescent="0.25">
      <c r="A117" s="378" t="s">
        <v>821</v>
      </c>
      <c r="B117" s="378" t="s">
        <v>147</v>
      </c>
      <c r="C117" s="379">
        <v>62</v>
      </c>
      <c r="D117" s="379">
        <v>108</v>
      </c>
      <c r="E117" s="379">
        <v>8</v>
      </c>
      <c r="F117" s="379">
        <v>24</v>
      </c>
      <c r="G117" s="379">
        <v>9</v>
      </c>
      <c r="H117" s="379">
        <v>0</v>
      </c>
      <c r="I117" s="379">
        <v>1</v>
      </c>
      <c r="J117" s="379">
        <v>2</v>
      </c>
      <c r="K117" s="379">
        <v>9</v>
      </c>
      <c r="L117" s="379">
        <v>14</v>
      </c>
      <c r="M117" s="379">
        <v>0</v>
      </c>
      <c r="N117" s="379">
        <v>0</v>
      </c>
      <c r="O117" s="379">
        <v>1</v>
      </c>
      <c r="P117" s="379">
        <v>0</v>
      </c>
      <c r="Q117" s="380">
        <v>0.22220000000000001</v>
      </c>
      <c r="R117" s="380">
        <v>0.28210000000000002</v>
      </c>
      <c r="S117" s="380">
        <v>0.29630000000000001</v>
      </c>
      <c r="T117" s="380">
        <v>0.57830000000000004</v>
      </c>
      <c r="U117" s="379">
        <v>117</v>
      </c>
      <c r="V117" s="381">
        <v>0</v>
      </c>
      <c r="W117" s="381">
        <v>7.6899999999999996E-2</v>
      </c>
      <c r="X117" s="381">
        <v>0.1197</v>
      </c>
      <c r="Y117" s="382" t="s">
        <v>63</v>
      </c>
    </row>
    <row r="118" spans="1:25" ht="15" hidden="1" x14ac:dyDescent="0.25">
      <c r="A118" s="378" t="s">
        <v>306</v>
      </c>
      <c r="B118" s="378" t="s">
        <v>166</v>
      </c>
      <c r="C118" s="379">
        <v>81</v>
      </c>
      <c r="D118" s="379">
        <v>299</v>
      </c>
      <c r="E118" s="379">
        <v>57</v>
      </c>
      <c r="F118" s="379">
        <v>79</v>
      </c>
      <c r="G118" s="379">
        <v>37</v>
      </c>
      <c r="H118" s="379">
        <v>11</v>
      </c>
      <c r="I118" s="379">
        <v>3</v>
      </c>
      <c r="J118" s="379">
        <v>13</v>
      </c>
      <c r="K118" s="379">
        <v>51</v>
      </c>
      <c r="L118" s="379">
        <v>81</v>
      </c>
      <c r="M118" s="379">
        <v>26</v>
      </c>
      <c r="N118" s="379">
        <v>2</v>
      </c>
      <c r="O118" s="379">
        <v>4</v>
      </c>
      <c r="P118" s="379">
        <v>1</v>
      </c>
      <c r="Q118" s="380">
        <v>0.26419999999999999</v>
      </c>
      <c r="R118" s="380">
        <v>0.37319999999999998</v>
      </c>
      <c r="S118" s="380">
        <v>0.45150000000000001</v>
      </c>
      <c r="T118" s="380">
        <v>0.82469999999999999</v>
      </c>
      <c r="U118" s="379">
        <v>351</v>
      </c>
      <c r="V118" s="381">
        <v>0.92859999999999998</v>
      </c>
      <c r="W118" s="381">
        <v>0.14530000000000001</v>
      </c>
      <c r="X118" s="381">
        <v>0.23080000000000001</v>
      </c>
      <c r="Y118" s="382" t="s">
        <v>63</v>
      </c>
    </row>
    <row r="119" spans="1:25" ht="15" hidden="1" x14ac:dyDescent="0.25">
      <c r="A119" s="378" t="s">
        <v>794</v>
      </c>
      <c r="B119" s="378" t="s">
        <v>76</v>
      </c>
      <c r="C119" s="379">
        <v>41</v>
      </c>
      <c r="D119" s="379">
        <v>45</v>
      </c>
      <c r="E119" s="379">
        <v>3</v>
      </c>
      <c r="F119" s="379">
        <v>6</v>
      </c>
      <c r="G119" s="379">
        <v>3</v>
      </c>
      <c r="H119" s="379">
        <v>1</v>
      </c>
      <c r="I119" s="379">
        <v>0</v>
      </c>
      <c r="J119" s="379">
        <v>0</v>
      </c>
      <c r="K119" s="379">
        <v>2</v>
      </c>
      <c r="L119" s="379">
        <v>11</v>
      </c>
      <c r="M119" s="379">
        <v>0</v>
      </c>
      <c r="N119" s="379">
        <v>1</v>
      </c>
      <c r="O119" s="379">
        <v>0</v>
      </c>
      <c r="P119" s="379">
        <v>0</v>
      </c>
      <c r="Q119" s="380">
        <v>0.1333</v>
      </c>
      <c r="R119" s="380">
        <v>0.17019999999999999</v>
      </c>
      <c r="S119" s="380">
        <v>0.15559999999999999</v>
      </c>
      <c r="T119" s="380">
        <v>0.32579999999999998</v>
      </c>
      <c r="U119" s="379">
        <v>47</v>
      </c>
      <c r="V119" s="381">
        <v>0</v>
      </c>
      <c r="W119" s="381">
        <v>4.2599999999999999E-2</v>
      </c>
      <c r="X119" s="381">
        <v>0.23400000000000001</v>
      </c>
      <c r="Y119" s="382" t="s">
        <v>63</v>
      </c>
    </row>
    <row r="120" spans="1:25" ht="15" hidden="1" x14ac:dyDescent="0.25">
      <c r="A120" s="378" t="s">
        <v>337</v>
      </c>
      <c r="B120" s="378" t="s">
        <v>65</v>
      </c>
      <c r="C120" s="379">
        <v>80</v>
      </c>
      <c r="D120" s="379">
        <v>265</v>
      </c>
      <c r="E120" s="379">
        <v>38</v>
      </c>
      <c r="F120" s="379">
        <v>53</v>
      </c>
      <c r="G120" s="379">
        <v>27</v>
      </c>
      <c r="H120" s="379">
        <v>14</v>
      </c>
      <c r="I120" s="379">
        <v>2</v>
      </c>
      <c r="J120" s="379">
        <v>16</v>
      </c>
      <c r="K120" s="379">
        <v>24</v>
      </c>
      <c r="L120" s="379">
        <v>96</v>
      </c>
      <c r="M120" s="379">
        <v>2</v>
      </c>
      <c r="N120" s="379">
        <v>3</v>
      </c>
      <c r="O120" s="379">
        <v>1</v>
      </c>
      <c r="P120" s="379">
        <v>1</v>
      </c>
      <c r="Q120" s="380">
        <v>0.2</v>
      </c>
      <c r="R120" s="380">
        <v>0.26900000000000002</v>
      </c>
      <c r="S120" s="380">
        <v>0.4491</v>
      </c>
      <c r="T120" s="380">
        <v>0.71799999999999997</v>
      </c>
      <c r="U120" s="379">
        <v>290</v>
      </c>
      <c r="V120" s="381">
        <v>0.4</v>
      </c>
      <c r="W120" s="381">
        <v>8.2799999999999999E-2</v>
      </c>
      <c r="X120" s="381">
        <v>0.33100000000000002</v>
      </c>
      <c r="Y120" s="382" t="s">
        <v>63</v>
      </c>
    </row>
    <row r="121" spans="1:25" ht="15" hidden="1" x14ac:dyDescent="0.25">
      <c r="A121" s="383" t="s">
        <v>670</v>
      </c>
      <c r="B121" s="383" t="s">
        <v>64</v>
      </c>
      <c r="C121" s="384">
        <v>48</v>
      </c>
      <c r="D121" s="384">
        <v>86</v>
      </c>
      <c r="E121" s="384">
        <v>14</v>
      </c>
      <c r="F121" s="384">
        <v>23</v>
      </c>
      <c r="G121" s="384">
        <v>11</v>
      </c>
      <c r="H121" s="384">
        <v>3</v>
      </c>
      <c r="I121" s="384">
        <v>0</v>
      </c>
      <c r="J121" s="384">
        <v>3</v>
      </c>
      <c r="K121" s="384">
        <v>12</v>
      </c>
      <c r="L121" s="384">
        <v>26</v>
      </c>
      <c r="M121" s="384">
        <v>2</v>
      </c>
      <c r="N121" s="384">
        <v>0</v>
      </c>
      <c r="O121" s="384">
        <v>1</v>
      </c>
      <c r="P121" s="384">
        <v>0</v>
      </c>
      <c r="Q121" s="385">
        <v>0.26740000000000003</v>
      </c>
      <c r="R121" s="385">
        <v>0.35709999999999997</v>
      </c>
      <c r="S121" s="385">
        <v>0.40699999999999997</v>
      </c>
      <c r="T121" s="385">
        <v>0.7641</v>
      </c>
      <c r="U121" s="384">
        <v>98</v>
      </c>
      <c r="V121" s="386">
        <v>1</v>
      </c>
      <c r="W121" s="386">
        <v>0.12239999999999999</v>
      </c>
      <c r="X121" s="386">
        <v>0.26529999999999998</v>
      </c>
      <c r="Y121" s="382" t="s">
        <v>63</v>
      </c>
    </row>
    <row r="122" spans="1:25" ht="15" hidden="1" x14ac:dyDescent="0.25">
      <c r="A122" s="383" t="s">
        <v>765</v>
      </c>
      <c r="B122" s="383" t="s">
        <v>73</v>
      </c>
      <c r="C122" s="384">
        <v>33</v>
      </c>
      <c r="D122" s="384">
        <v>77</v>
      </c>
      <c r="E122" s="384">
        <v>8</v>
      </c>
      <c r="F122" s="384">
        <v>15</v>
      </c>
      <c r="G122" s="384">
        <v>8</v>
      </c>
      <c r="H122" s="384">
        <v>4</v>
      </c>
      <c r="I122" s="384">
        <v>0</v>
      </c>
      <c r="J122" s="384">
        <v>2</v>
      </c>
      <c r="K122" s="384">
        <v>3</v>
      </c>
      <c r="L122" s="384">
        <v>24</v>
      </c>
      <c r="M122" s="384">
        <v>2</v>
      </c>
      <c r="N122" s="384">
        <v>0</v>
      </c>
      <c r="O122" s="384">
        <v>1</v>
      </c>
      <c r="P122" s="384">
        <v>1</v>
      </c>
      <c r="Q122" s="385">
        <v>0.1948</v>
      </c>
      <c r="R122" s="385">
        <v>0.2346</v>
      </c>
      <c r="S122" s="385">
        <v>0.32469999999999999</v>
      </c>
      <c r="T122" s="385">
        <v>0.55920000000000003</v>
      </c>
      <c r="U122" s="384">
        <v>81</v>
      </c>
      <c r="V122" s="386">
        <v>1</v>
      </c>
      <c r="W122" s="386">
        <v>3.6999999999999998E-2</v>
      </c>
      <c r="X122" s="386">
        <v>0.29630000000000001</v>
      </c>
      <c r="Y122" s="382" t="s">
        <v>63</v>
      </c>
    </row>
    <row r="123" spans="1:25" ht="15" hidden="1" x14ac:dyDescent="0.25">
      <c r="A123" s="378" t="s">
        <v>572</v>
      </c>
      <c r="B123" s="378" t="s">
        <v>67</v>
      </c>
      <c r="C123" s="379">
        <v>8</v>
      </c>
      <c r="D123" s="379">
        <v>13</v>
      </c>
      <c r="E123" s="379">
        <v>2</v>
      </c>
      <c r="F123" s="379">
        <v>2</v>
      </c>
      <c r="G123" s="379">
        <v>6</v>
      </c>
      <c r="H123" s="379">
        <v>0</v>
      </c>
      <c r="I123" s="379">
        <v>0</v>
      </c>
      <c r="J123" s="379">
        <v>2</v>
      </c>
      <c r="K123" s="379">
        <v>0</v>
      </c>
      <c r="L123" s="379">
        <v>6</v>
      </c>
      <c r="M123" s="379">
        <v>0</v>
      </c>
      <c r="N123" s="379">
        <v>0</v>
      </c>
      <c r="O123" s="379">
        <v>1</v>
      </c>
      <c r="P123" s="379">
        <v>0</v>
      </c>
      <c r="Q123" s="380">
        <v>0.15379999999999999</v>
      </c>
      <c r="R123" s="380">
        <v>0.15379999999999999</v>
      </c>
      <c r="S123" s="380">
        <v>0.61539999999999995</v>
      </c>
      <c r="T123" s="380">
        <v>0.76919999999999999</v>
      </c>
      <c r="U123" s="379">
        <v>13</v>
      </c>
      <c r="V123" s="381">
        <v>0</v>
      </c>
      <c r="W123" s="381">
        <v>0</v>
      </c>
      <c r="X123" s="381">
        <v>0.46150000000000002</v>
      </c>
      <c r="Y123" s="382" t="s">
        <v>63</v>
      </c>
    </row>
    <row r="124" spans="1:25" ht="15" hidden="1" x14ac:dyDescent="0.25">
      <c r="A124" s="383" t="s">
        <v>938</v>
      </c>
      <c r="B124" s="383" t="s">
        <v>146</v>
      </c>
      <c r="C124" s="384">
        <v>34</v>
      </c>
      <c r="D124" s="384">
        <v>81</v>
      </c>
      <c r="E124" s="384">
        <v>9</v>
      </c>
      <c r="F124" s="384">
        <v>14</v>
      </c>
      <c r="G124" s="384">
        <v>6</v>
      </c>
      <c r="H124" s="384">
        <v>0</v>
      </c>
      <c r="I124" s="384">
        <v>1</v>
      </c>
      <c r="J124" s="384">
        <v>4</v>
      </c>
      <c r="K124" s="384">
        <v>5</v>
      </c>
      <c r="L124" s="384">
        <v>29</v>
      </c>
      <c r="M124" s="384">
        <v>3</v>
      </c>
      <c r="N124" s="384">
        <v>0</v>
      </c>
      <c r="O124" s="384">
        <v>1</v>
      </c>
      <c r="P124" s="384">
        <v>0</v>
      </c>
      <c r="Q124" s="385">
        <v>0.17280000000000001</v>
      </c>
      <c r="R124" s="385">
        <v>0.22090000000000001</v>
      </c>
      <c r="S124" s="385">
        <v>0.34570000000000001</v>
      </c>
      <c r="T124" s="385">
        <v>0.56659999999999999</v>
      </c>
      <c r="U124" s="384">
        <v>86</v>
      </c>
      <c r="V124" s="386">
        <v>1</v>
      </c>
      <c r="W124" s="386">
        <v>5.8099999999999999E-2</v>
      </c>
      <c r="X124" s="386">
        <v>0.3372</v>
      </c>
      <c r="Y124" s="382" t="s">
        <v>63</v>
      </c>
    </row>
    <row r="125" spans="1:25" ht="15" hidden="1" x14ac:dyDescent="0.25">
      <c r="A125" s="383" t="s">
        <v>513</v>
      </c>
      <c r="B125" s="383" t="s">
        <v>71</v>
      </c>
      <c r="C125" s="384">
        <v>81</v>
      </c>
      <c r="D125" s="384">
        <v>288</v>
      </c>
      <c r="E125" s="384">
        <v>35</v>
      </c>
      <c r="F125" s="384">
        <v>73</v>
      </c>
      <c r="G125" s="384">
        <v>36</v>
      </c>
      <c r="H125" s="384">
        <v>16</v>
      </c>
      <c r="I125" s="384">
        <v>0</v>
      </c>
      <c r="J125" s="384">
        <v>4</v>
      </c>
      <c r="K125" s="384">
        <v>22</v>
      </c>
      <c r="L125" s="384">
        <v>52</v>
      </c>
      <c r="M125" s="384">
        <v>25</v>
      </c>
      <c r="N125" s="384">
        <v>7</v>
      </c>
      <c r="O125" s="384">
        <v>4</v>
      </c>
      <c r="P125" s="384">
        <v>5</v>
      </c>
      <c r="Q125" s="385">
        <v>0.2535</v>
      </c>
      <c r="R125" s="385">
        <v>0.3175</v>
      </c>
      <c r="S125" s="385">
        <v>0.35070000000000001</v>
      </c>
      <c r="T125" s="385">
        <v>0.66820000000000002</v>
      </c>
      <c r="U125" s="384">
        <v>315</v>
      </c>
      <c r="V125" s="386">
        <v>0.78129999999999999</v>
      </c>
      <c r="W125" s="386">
        <v>6.9800000000000001E-2</v>
      </c>
      <c r="X125" s="386">
        <v>0.1651</v>
      </c>
      <c r="Y125" s="382" t="s">
        <v>63</v>
      </c>
    </row>
    <row r="126" spans="1:25" ht="15" hidden="1" x14ac:dyDescent="0.25">
      <c r="A126" s="378" t="s">
        <v>975</v>
      </c>
      <c r="B126" s="378" t="s">
        <v>166</v>
      </c>
      <c r="C126" s="379">
        <v>6</v>
      </c>
      <c r="D126" s="379">
        <v>0</v>
      </c>
      <c r="E126" s="379">
        <v>0</v>
      </c>
      <c r="F126" s="379">
        <v>0</v>
      </c>
      <c r="G126" s="379">
        <v>0</v>
      </c>
      <c r="H126" s="379">
        <v>0</v>
      </c>
      <c r="I126" s="379">
        <v>0</v>
      </c>
      <c r="J126" s="379">
        <v>0</v>
      </c>
      <c r="K126" s="379">
        <v>0</v>
      </c>
      <c r="L126" s="379">
        <v>0</v>
      </c>
      <c r="M126" s="379">
        <v>0</v>
      </c>
      <c r="N126" s="379">
        <v>0</v>
      </c>
      <c r="O126" s="379">
        <v>0</v>
      </c>
      <c r="P126" s="379">
        <v>0</v>
      </c>
      <c r="Q126" s="380"/>
      <c r="R126" s="380"/>
      <c r="S126" s="380"/>
      <c r="T126" s="380"/>
      <c r="U126" s="379">
        <v>0</v>
      </c>
      <c r="V126" s="381">
        <v>0</v>
      </c>
      <c r="W126" s="381"/>
      <c r="X126" s="381"/>
      <c r="Y126" s="382" t="s">
        <v>63</v>
      </c>
    </row>
    <row r="127" spans="1:25" ht="15" hidden="1" x14ac:dyDescent="0.25">
      <c r="A127" s="383" t="s">
        <v>913</v>
      </c>
      <c r="B127" s="383" t="s">
        <v>72</v>
      </c>
      <c r="C127" s="384">
        <v>54</v>
      </c>
      <c r="D127" s="384">
        <v>149</v>
      </c>
      <c r="E127" s="384">
        <v>23</v>
      </c>
      <c r="F127" s="384">
        <v>38</v>
      </c>
      <c r="G127" s="384">
        <v>19</v>
      </c>
      <c r="H127" s="384">
        <v>7</v>
      </c>
      <c r="I127" s="384">
        <v>0</v>
      </c>
      <c r="J127" s="384">
        <v>5</v>
      </c>
      <c r="K127" s="384">
        <v>18</v>
      </c>
      <c r="L127" s="384">
        <v>27</v>
      </c>
      <c r="M127" s="384">
        <v>0</v>
      </c>
      <c r="N127" s="384">
        <v>1</v>
      </c>
      <c r="O127" s="384">
        <v>1</v>
      </c>
      <c r="P127" s="384">
        <v>6</v>
      </c>
      <c r="Q127" s="385">
        <v>0.255</v>
      </c>
      <c r="R127" s="385">
        <v>0.3584</v>
      </c>
      <c r="S127" s="385">
        <v>0.4027</v>
      </c>
      <c r="T127" s="385">
        <v>0.7611</v>
      </c>
      <c r="U127" s="384">
        <v>173</v>
      </c>
      <c r="V127" s="386">
        <v>0</v>
      </c>
      <c r="W127" s="386">
        <v>0.104</v>
      </c>
      <c r="X127" s="386">
        <v>0.15609999999999999</v>
      </c>
      <c r="Y127" s="382" t="s">
        <v>63</v>
      </c>
    </row>
    <row r="128" spans="1:25" ht="15" hidden="1" x14ac:dyDescent="0.25">
      <c r="A128" s="383" t="s">
        <v>951</v>
      </c>
      <c r="B128" s="383" t="s">
        <v>146</v>
      </c>
      <c r="C128" s="384">
        <v>16</v>
      </c>
      <c r="D128" s="384">
        <v>43</v>
      </c>
      <c r="E128" s="384">
        <v>6</v>
      </c>
      <c r="F128" s="384">
        <v>14</v>
      </c>
      <c r="G128" s="384">
        <v>10</v>
      </c>
      <c r="H128" s="384">
        <v>3</v>
      </c>
      <c r="I128" s="384">
        <v>0</v>
      </c>
      <c r="J128" s="384">
        <v>4</v>
      </c>
      <c r="K128" s="384">
        <v>6</v>
      </c>
      <c r="L128" s="384">
        <v>13</v>
      </c>
      <c r="M128" s="384">
        <v>1</v>
      </c>
      <c r="N128" s="384">
        <v>0</v>
      </c>
      <c r="O128" s="384">
        <v>2</v>
      </c>
      <c r="P128" s="384">
        <v>0</v>
      </c>
      <c r="Q128" s="385">
        <v>0.3256</v>
      </c>
      <c r="R128" s="385">
        <v>0.40820000000000001</v>
      </c>
      <c r="S128" s="385">
        <v>0.6744</v>
      </c>
      <c r="T128" s="385">
        <v>1.0826</v>
      </c>
      <c r="U128" s="384">
        <v>49</v>
      </c>
      <c r="V128" s="386">
        <v>1</v>
      </c>
      <c r="W128" s="386">
        <v>0.12239999999999999</v>
      </c>
      <c r="X128" s="386">
        <v>0.26529999999999998</v>
      </c>
      <c r="Y128" s="382" t="s">
        <v>63</v>
      </c>
    </row>
    <row r="129" spans="1:25" ht="15" hidden="1" x14ac:dyDescent="0.25">
      <c r="A129" s="383" t="s">
        <v>710</v>
      </c>
      <c r="B129" s="383" t="s">
        <v>70</v>
      </c>
      <c r="C129" s="384">
        <v>14</v>
      </c>
      <c r="D129" s="384">
        <v>28</v>
      </c>
      <c r="E129" s="384">
        <v>3</v>
      </c>
      <c r="F129" s="384">
        <v>6</v>
      </c>
      <c r="G129" s="384">
        <v>1</v>
      </c>
      <c r="H129" s="384">
        <v>2</v>
      </c>
      <c r="I129" s="384">
        <v>0</v>
      </c>
      <c r="J129" s="384">
        <v>1</v>
      </c>
      <c r="K129" s="384">
        <v>1</v>
      </c>
      <c r="L129" s="384">
        <v>6</v>
      </c>
      <c r="M129" s="384">
        <v>0</v>
      </c>
      <c r="N129" s="384">
        <v>0</v>
      </c>
      <c r="O129" s="384">
        <v>0</v>
      </c>
      <c r="P129" s="384">
        <v>0</v>
      </c>
      <c r="Q129" s="385">
        <v>0.21429999999999999</v>
      </c>
      <c r="R129" s="385">
        <v>0.2414</v>
      </c>
      <c r="S129" s="385">
        <v>0.39290000000000003</v>
      </c>
      <c r="T129" s="385">
        <v>0.63419999999999999</v>
      </c>
      <c r="U129" s="384">
        <v>29</v>
      </c>
      <c r="V129" s="386">
        <v>0</v>
      </c>
      <c r="W129" s="386">
        <v>3.4500000000000003E-2</v>
      </c>
      <c r="X129" s="386">
        <v>0.2069</v>
      </c>
      <c r="Y129" s="382" t="s">
        <v>63</v>
      </c>
    </row>
    <row r="130" spans="1:25" ht="15" hidden="1" x14ac:dyDescent="0.25">
      <c r="A130" s="378" t="s">
        <v>562</v>
      </c>
      <c r="B130" s="378" t="s">
        <v>67</v>
      </c>
      <c r="C130" s="379">
        <v>54</v>
      </c>
      <c r="D130" s="379">
        <v>140</v>
      </c>
      <c r="E130" s="379">
        <v>16</v>
      </c>
      <c r="F130" s="379">
        <v>42</v>
      </c>
      <c r="G130" s="379">
        <v>13</v>
      </c>
      <c r="H130" s="379">
        <v>9</v>
      </c>
      <c r="I130" s="379">
        <v>0</v>
      </c>
      <c r="J130" s="379">
        <v>2</v>
      </c>
      <c r="K130" s="379">
        <v>7</v>
      </c>
      <c r="L130" s="379">
        <v>26</v>
      </c>
      <c r="M130" s="379">
        <v>3</v>
      </c>
      <c r="N130" s="379">
        <v>3</v>
      </c>
      <c r="O130" s="379">
        <v>4</v>
      </c>
      <c r="P130" s="379">
        <v>5</v>
      </c>
      <c r="Q130" s="380">
        <v>0.3</v>
      </c>
      <c r="R130" s="380">
        <v>0.3553</v>
      </c>
      <c r="S130" s="380">
        <v>0.40710000000000002</v>
      </c>
      <c r="T130" s="380">
        <v>0.76239999999999997</v>
      </c>
      <c r="U130" s="379">
        <v>152</v>
      </c>
      <c r="V130" s="381">
        <v>0.5</v>
      </c>
      <c r="W130" s="381">
        <v>4.6100000000000002E-2</v>
      </c>
      <c r="X130" s="381">
        <v>0.1711</v>
      </c>
      <c r="Y130" s="382" t="s">
        <v>63</v>
      </c>
    </row>
    <row r="131" spans="1:25" ht="15" hidden="1" x14ac:dyDescent="0.25">
      <c r="A131" s="383" t="s">
        <v>945</v>
      </c>
      <c r="B131" s="383" t="s">
        <v>146</v>
      </c>
      <c r="C131" s="384">
        <v>76</v>
      </c>
      <c r="D131" s="384">
        <v>261</v>
      </c>
      <c r="E131" s="384">
        <v>30</v>
      </c>
      <c r="F131" s="384">
        <v>56</v>
      </c>
      <c r="G131" s="384">
        <v>26</v>
      </c>
      <c r="H131" s="384">
        <v>13</v>
      </c>
      <c r="I131" s="384">
        <v>2</v>
      </c>
      <c r="J131" s="384">
        <v>5</v>
      </c>
      <c r="K131" s="384">
        <v>38</v>
      </c>
      <c r="L131" s="384">
        <v>59</v>
      </c>
      <c r="M131" s="384">
        <v>8</v>
      </c>
      <c r="N131" s="384">
        <v>2</v>
      </c>
      <c r="O131" s="384">
        <v>3</v>
      </c>
      <c r="P131" s="384">
        <v>7</v>
      </c>
      <c r="Q131" s="385">
        <v>0.21460000000000001</v>
      </c>
      <c r="R131" s="385">
        <v>0.3301</v>
      </c>
      <c r="S131" s="385">
        <v>0.3372</v>
      </c>
      <c r="T131" s="385">
        <v>0.66720000000000002</v>
      </c>
      <c r="U131" s="384">
        <v>306</v>
      </c>
      <c r="V131" s="386">
        <v>0.8</v>
      </c>
      <c r="W131" s="386">
        <v>0.1242</v>
      </c>
      <c r="X131" s="386">
        <v>0.1928</v>
      </c>
      <c r="Y131" s="382" t="s">
        <v>63</v>
      </c>
    </row>
    <row r="132" spans="1:25" ht="15" hidden="1" x14ac:dyDescent="0.25">
      <c r="A132" s="378" t="s">
        <v>588</v>
      </c>
      <c r="B132" s="378" t="s">
        <v>69</v>
      </c>
      <c r="C132" s="379">
        <v>22</v>
      </c>
      <c r="D132" s="379">
        <v>74</v>
      </c>
      <c r="E132" s="379">
        <v>7</v>
      </c>
      <c r="F132" s="379">
        <v>13</v>
      </c>
      <c r="G132" s="379">
        <v>11</v>
      </c>
      <c r="H132" s="379">
        <v>3</v>
      </c>
      <c r="I132" s="379">
        <v>1</v>
      </c>
      <c r="J132" s="379">
        <v>1</v>
      </c>
      <c r="K132" s="379">
        <v>7</v>
      </c>
      <c r="L132" s="379">
        <v>13</v>
      </c>
      <c r="M132" s="379">
        <v>1</v>
      </c>
      <c r="N132" s="379">
        <v>0</v>
      </c>
      <c r="O132" s="379">
        <v>0</v>
      </c>
      <c r="P132" s="379">
        <v>2</v>
      </c>
      <c r="Q132" s="380">
        <v>0.1757</v>
      </c>
      <c r="R132" s="380">
        <v>0.2651</v>
      </c>
      <c r="S132" s="380">
        <v>0.2838</v>
      </c>
      <c r="T132" s="380">
        <v>0.54879999999999995</v>
      </c>
      <c r="U132" s="379">
        <v>83</v>
      </c>
      <c r="V132" s="381">
        <v>1</v>
      </c>
      <c r="W132" s="381">
        <v>8.43E-2</v>
      </c>
      <c r="X132" s="381">
        <v>0.15659999999999999</v>
      </c>
      <c r="Y132" s="382" t="s">
        <v>63</v>
      </c>
    </row>
    <row r="133" spans="1:25" ht="15" hidden="1" x14ac:dyDescent="0.25">
      <c r="A133" s="383" t="s">
        <v>976</v>
      </c>
      <c r="B133" s="383" t="s">
        <v>166</v>
      </c>
      <c r="C133" s="384">
        <v>25</v>
      </c>
      <c r="D133" s="384">
        <v>28</v>
      </c>
      <c r="E133" s="384">
        <v>4</v>
      </c>
      <c r="F133" s="384">
        <v>5</v>
      </c>
      <c r="G133" s="384">
        <v>5</v>
      </c>
      <c r="H133" s="384">
        <v>2</v>
      </c>
      <c r="I133" s="384">
        <v>0</v>
      </c>
      <c r="J133" s="384">
        <v>2</v>
      </c>
      <c r="K133" s="384">
        <v>3</v>
      </c>
      <c r="L133" s="384">
        <v>4</v>
      </c>
      <c r="M133" s="384">
        <v>0</v>
      </c>
      <c r="N133" s="384">
        <v>0</v>
      </c>
      <c r="O133" s="384">
        <v>1</v>
      </c>
      <c r="P133" s="384">
        <v>0</v>
      </c>
      <c r="Q133" s="385">
        <v>0.17860000000000001</v>
      </c>
      <c r="R133" s="385">
        <v>0.2581</v>
      </c>
      <c r="S133" s="385">
        <v>0.46429999999999999</v>
      </c>
      <c r="T133" s="385">
        <v>0.72240000000000004</v>
      </c>
      <c r="U133" s="384">
        <v>31</v>
      </c>
      <c r="V133" s="386">
        <v>0</v>
      </c>
      <c r="W133" s="386">
        <v>9.6799999999999997E-2</v>
      </c>
      <c r="X133" s="386">
        <v>0.129</v>
      </c>
      <c r="Y133" s="382" t="s">
        <v>63</v>
      </c>
    </row>
    <row r="134" spans="1:25" ht="15" hidden="1" x14ac:dyDescent="0.25">
      <c r="A134" s="383" t="s">
        <v>677</v>
      </c>
      <c r="B134" s="383" t="s">
        <v>64</v>
      </c>
      <c r="C134" s="384">
        <v>18</v>
      </c>
      <c r="D134" s="384">
        <v>37</v>
      </c>
      <c r="E134" s="384">
        <v>3</v>
      </c>
      <c r="F134" s="384">
        <v>8</v>
      </c>
      <c r="G134" s="384">
        <v>7</v>
      </c>
      <c r="H134" s="384">
        <v>0</v>
      </c>
      <c r="I134" s="384">
        <v>0</v>
      </c>
      <c r="J134" s="384">
        <v>2</v>
      </c>
      <c r="K134" s="384">
        <v>3</v>
      </c>
      <c r="L134" s="384">
        <v>16</v>
      </c>
      <c r="M134" s="384">
        <v>0</v>
      </c>
      <c r="N134" s="384">
        <v>0</v>
      </c>
      <c r="O134" s="384">
        <v>0</v>
      </c>
      <c r="P134" s="384">
        <v>0</v>
      </c>
      <c r="Q134" s="385">
        <v>0.2162</v>
      </c>
      <c r="R134" s="385">
        <v>0.27500000000000002</v>
      </c>
      <c r="S134" s="385">
        <v>0.37840000000000001</v>
      </c>
      <c r="T134" s="385">
        <v>0.65339999999999998</v>
      </c>
      <c r="U134" s="384">
        <v>40</v>
      </c>
      <c r="V134" s="386">
        <v>0</v>
      </c>
      <c r="W134" s="386">
        <v>7.4999999999999997E-2</v>
      </c>
      <c r="X134" s="386">
        <v>0.4</v>
      </c>
      <c r="Y134" s="382" t="s">
        <v>63</v>
      </c>
    </row>
    <row r="135" spans="1:25" ht="15" hidden="1" x14ac:dyDescent="0.25">
      <c r="A135" s="378" t="s">
        <v>293</v>
      </c>
      <c r="B135" s="378" t="s">
        <v>74</v>
      </c>
      <c r="C135" s="379">
        <v>80</v>
      </c>
      <c r="D135" s="379">
        <v>256</v>
      </c>
      <c r="E135" s="379">
        <v>64</v>
      </c>
      <c r="F135" s="379">
        <v>78</v>
      </c>
      <c r="G135" s="379">
        <v>55</v>
      </c>
      <c r="H135" s="379">
        <v>24</v>
      </c>
      <c r="I135" s="379">
        <v>0</v>
      </c>
      <c r="J135" s="379">
        <v>28</v>
      </c>
      <c r="K135" s="379">
        <v>65</v>
      </c>
      <c r="L135" s="379">
        <v>70</v>
      </c>
      <c r="M135" s="379">
        <v>17</v>
      </c>
      <c r="N135" s="379">
        <v>1</v>
      </c>
      <c r="O135" s="379">
        <v>11</v>
      </c>
      <c r="P135" s="379">
        <v>3</v>
      </c>
      <c r="Q135" s="380">
        <v>0.30470000000000003</v>
      </c>
      <c r="R135" s="380">
        <v>0.4506</v>
      </c>
      <c r="S135" s="380">
        <v>0.72660000000000002</v>
      </c>
      <c r="T135" s="380">
        <v>1.1772</v>
      </c>
      <c r="U135" s="379">
        <v>324</v>
      </c>
      <c r="V135" s="381">
        <v>0.94440000000000002</v>
      </c>
      <c r="W135" s="381">
        <v>0.2006</v>
      </c>
      <c r="X135" s="381">
        <v>0.216</v>
      </c>
      <c r="Y135" s="382" t="s">
        <v>63</v>
      </c>
    </row>
    <row r="136" spans="1:25" ht="15" hidden="1" x14ac:dyDescent="0.25">
      <c r="A136" s="378" t="s">
        <v>737</v>
      </c>
      <c r="B136" s="378" t="s">
        <v>66</v>
      </c>
      <c r="C136" s="379">
        <v>37</v>
      </c>
      <c r="D136" s="379">
        <v>100</v>
      </c>
      <c r="E136" s="379">
        <v>11</v>
      </c>
      <c r="F136" s="379">
        <v>19</v>
      </c>
      <c r="G136" s="379">
        <v>3</v>
      </c>
      <c r="H136" s="379">
        <v>4</v>
      </c>
      <c r="I136" s="379">
        <v>0</v>
      </c>
      <c r="J136" s="379">
        <v>3</v>
      </c>
      <c r="K136" s="379">
        <v>6</v>
      </c>
      <c r="L136" s="379">
        <v>40</v>
      </c>
      <c r="M136" s="379">
        <v>1</v>
      </c>
      <c r="N136" s="379">
        <v>0</v>
      </c>
      <c r="O136" s="379">
        <v>0</v>
      </c>
      <c r="P136" s="379">
        <v>0</v>
      </c>
      <c r="Q136" s="380">
        <v>0.19</v>
      </c>
      <c r="R136" s="380">
        <v>0.23580000000000001</v>
      </c>
      <c r="S136" s="380">
        <v>0.32</v>
      </c>
      <c r="T136" s="380">
        <v>0.55579999999999996</v>
      </c>
      <c r="U136" s="379">
        <v>106</v>
      </c>
      <c r="V136" s="381">
        <v>1</v>
      </c>
      <c r="W136" s="381">
        <v>5.6599999999999998E-2</v>
      </c>
      <c r="X136" s="381">
        <v>0.37740000000000001</v>
      </c>
      <c r="Y136" s="382" t="s">
        <v>63</v>
      </c>
    </row>
    <row r="137" spans="1:25" ht="15" hidden="1" x14ac:dyDescent="0.25">
      <c r="A137" s="378" t="s">
        <v>736</v>
      </c>
      <c r="B137" s="378" t="s">
        <v>66</v>
      </c>
      <c r="C137" s="379">
        <v>73</v>
      </c>
      <c r="D137" s="379">
        <v>197</v>
      </c>
      <c r="E137" s="379">
        <v>15</v>
      </c>
      <c r="F137" s="379">
        <v>31</v>
      </c>
      <c r="G137" s="379">
        <v>15</v>
      </c>
      <c r="H137" s="379">
        <v>5</v>
      </c>
      <c r="I137" s="379">
        <v>0</v>
      </c>
      <c r="J137" s="379">
        <v>5</v>
      </c>
      <c r="K137" s="379">
        <v>17</v>
      </c>
      <c r="L137" s="379">
        <v>61</v>
      </c>
      <c r="M137" s="379">
        <v>5</v>
      </c>
      <c r="N137" s="379">
        <v>1</v>
      </c>
      <c r="O137" s="379">
        <v>1</v>
      </c>
      <c r="P137" s="379">
        <v>0</v>
      </c>
      <c r="Q137" s="380">
        <v>0.15740000000000001</v>
      </c>
      <c r="R137" s="380">
        <v>0.2243</v>
      </c>
      <c r="S137" s="380">
        <v>0.25890000000000002</v>
      </c>
      <c r="T137" s="380">
        <v>0.48320000000000002</v>
      </c>
      <c r="U137" s="379">
        <v>214</v>
      </c>
      <c r="V137" s="381">
        <v>0.83330000000000004</v>
      </c>
      <c r="W137" s="381">
        <v>7.9399999999999998E-2</v>
      </c>
      <c r="X137" s="381">
        <v>0.28499999999999998</v>
      </c>
      <c r="Y137" s="382" t="s">
        <v>63</v>
      </c>
    </row>
    <row r="138" spans="1:25" ht="15" hidden="1" x14ac:dyDescent="0.25">
      <c r="A138" s="383" t="s">
        <v>815</v>
      </c>
      <c r="B138" s="383" t="s">
        <v>147</v>
      </c>
      <c r="C138" s="384">
        <v>70</v>
      </c>
      <c r="D138" s="384">
        <v>91</v>
      </c>
      <c r="E138" s="384">
        <v>7</v>
      </c>
      <c r="F138" s="384">
        <v>15</v>
      </c>
      <c r="G138" s="384">
        <v>4</v>
      </c>
      <c r="H138" s="384">
        <v>2</v>
      </c>
      <c r="I138" s="384">
        <v>0</v>
      </c>
      <c r="J138" s="384">
        <v>2</v>
      </c>
      <c r="K138" s="384">
        <v>9</v>
      </c>
      <c r="L138" s="384">
        <v>25</v>
      </c>
      <c r="M138" s="384">
        <v>0</v>
      </c>
      <c r="N138" s="384">
        <v>0</v>
      </c>
      <c r="O138" s="384">
        <v>0</v>
      </c>
      <c r="P138" s="384">
        <v>5</v>
      </c>
      <c r="Q138" s="385">
        <v>0.1648</v>
      </c>
      <c r="R138" s="385">
        <v>0.2762</v>
      </c>
      <c r="S138" s="385">
        <v>0.25269999999999998</v>
      </c>
      <c r="T138" s="385">
        <v>0.52890000000000004</v>
      </c>
      <c r="U138" s="384">
        <v>105</v>
      </c>
      <c r="V138" s="386">
        <v>0</v>
      </c>
      <c r="W138" s="386">
        <v>8.5699999999999998E-2</v>
      </c>
      <c r="X138" s="386">
        <v>0.23810000000000001</v>
      </c>
      <c r="Y138" s="382" t="s">
        <v>63</v>
      </c>
    </row>
    <row r="139" spans="1:25" ht="15" hidden="1" x14ac:dyDescent="0.25">
      <c r="A139" s="383" t="s">
        <v>851</v>
      </c>
      <c r="B139" s="383" t="s">
        <v>75</v>
      </c>
      <c r="C139" s="384">
        <v>59</v>
      </c>
      <c r="D139" s="384">
        <v>147</v>
      </c>
      <c r="E139" s="384">
        <v>13</v>
      </c>
      <c r="F139" s="384">
        <v>29</v>
      </c>
      <c r="G139" s="384">
        <v>15</v>
      </c>
      <c r="H139" s="384">
        <v>8</v>
      </c>
      <c r="I139" s="384">
        <v>0</v>
      </c>
      <c r="J139" s="384">
        <v>2</v>
      </c>
      <c r="K139" s="384">
        <v>5</v>
      </c>
      <c r="L139" s="384">
        <v>39</v>
      </c>
      <c r="M139" s="384">
        <v>1</v>
      </c>
      <c r="N139" s="384">
        <v>1</v>
      </c>
      <c r="O139" s="384">
        <v>0</v>
      </c>
      <c r="P139" s="384">
        <v>2</v>
      </c>
      <c r="Q139" s="385">
        <v>0.1973</v>
      </c>
      <c r="R139" s="385">
        <v>0.23380000000000001</v>
      </c>
      <c r="S139" s="385">
        <v>0.29249999999999998</v>
      </c>
      <c r="T139" s="385">
        <v>0.52629999999999999</v>
      </c>
      <c r="U139" s="384">
        <v>154</v>
      </c>
      <c r="V139" s="386">
        <v>0.5</v>
      </c>
      <c r="W139" s="386">
        <v>3.2500000000000001E-2</v>
      </c>
      <c r="X139" s="386">
        <v>0.25319999999999998</v>
      </c>
      <c r="Y139" s="382" t="s">
        <v>63</v>
      </c>
    </row>
    <row r="140" spans="1:25" ht="15" hidden="1" x14ac:dyDescent="0.25">
      <c r="A140" s="378" t="s">
        <v>384</v>
      </c>
      <c r="B140" s="378" t="s">
        <v>146</v>
      </c>
      <c r="C140" s="379">
        <v>74</v>
      </c>
      <c r="D140" s="379">
        <v>227</v>
      </c>
      <c r="E140" s="379">
        <v>22</v>
      </c>
      <c r="F140" s="379">
        <v>53</v>
      </c>
      <c r="G140" s="379">
        <v>25</v>
      </c>
      <c r="H140" s="379">
        <v>7</v>
      </c>
      <c r="I140" s="379">
        <v>0</v>
      </c>
      <c r="J140" s="379">
        <v>6</v>
      </c>
      <c r="K140" s="379">
        <v>6</v>
      </c>
      <c r="L140" s="379">
        <v>45</v>
      </c>
      <c r="M140" s="379">
        <v>6</v>
      </c>
      <c r="N140" s="379">
        <v>2</v>
      </c>
      <c r="O140" s="379">
        <v>8</v>
      </c>
      <c r="P140" s="379">
        <v>8</v>
      </c>
      <c r="Q140" s="380">
        <v>0.23350000000000001</v>
      </c>
      <c r="R140" s="380">
        <v>0.27800000000000002</v>
      </c>
      <c r="S140" s="380">
        <v>0.34360000000000002</v>
      </c>
      <c r="T140" s="380">
        <v>0.62160000000000004</v>
      </c>
      <c r="U140" s="379">
        <v>241</v>
      </c>
      <c r="V140" s="381">
        <v>0.75</v>
      </c>
      <c r="W140" s="381">
        <v>2.4899999999999999E-2</v>
      </c>
      <c r="X140" s="381">
        <v>0.1867</v>
      </c>
      <c r="Y140" s="382" t="s">
        <v>63</v>
      </c>
    </row>
    <row r="141" spans="1:25" ht="15" hidden="1" x14ac:dyDescent="0.25">
      <c r="A141" s="383" t="s">
        <v>522</v>
      </c>
      <c r="B141" s="383" t="s">
        <v>71</v>
      </c>
      <c r="C141" s="384">
        <v>49</v>
      </c>
      <c r="D141" s="384">
        <v>97</v>
      </c>
      <c r="E141" s="384">
        <v>7</v>
      </c>
      <c r="F141" s="384">
        <v>19</v>
      </c>
      <c r="G141" s="384">
        <v>10</v>
      </c>
      <c r="H141" s="384">
        <v>7</v>
      </c>
      <c r="I141" s="384">
        <v>0</v>
      </c>
      <c r="J141" s="384">
        <v>2</v>
      </c>
      <c r="K141" s="384">
        <v>8</v>
      </c>
      <c r="L141" s="384">
        <v>13</v>
      </c>
      <c r="M141" s="384">
        <v>0</v>
      </c>
      <c r="N141" s="384">
        <v>0</v>
      </c>
      <c r="O141" s="384">
        <v>1</v>
      </c>
      <c r="P141" s="384">
        <v>1</v>
      </c>
      <c r="Q141" s="385">
        <v>0.19589999999999999</v>
      </c>
      <c r="R141" s="385">
        <v>0.26419999999999999</v>
      </c>
      <c r="S141" s="385">
        <v>0.32990000000000003</v>
      </c>
      <c r="T141" s="385">
        <v>0.59399999999999997</v>
      </c>
      <c r="U141" s="384">
        <v>106</v>
      </c>
      <c r="V141" s="386">
        <v>0</v>
      </c>
      <c r="W141" s="386">
        <v>7.5499999999999998E-2</v>
      </c>
      <c r="X141" s="386">
        <v>0.1226</v>
      </c>
      <c r="Y141" s="382" t="s">
        <v>63</v>
      </c>
    </row>
    <row r="142" spans="1:25" ht="15" hidden="1" x14ac:dyDescent="0.25">
      <c r="A142" s="378" t="s">
        <v>619</v>
      </c>
      <c r="B142" s="378" t="s">
        <v>65</v>
      </c>
      <c r="C142" s="379">
        <v>78</v>
      </c>
      <c r="D142" s="379">
        <v>229</v>
      </c>
      <c r="E142" s="379">
        <v>29</v>
      </c>
      <c r="F142" s="379">
        <v>50</v>
      </c>
      <c r="G142" s="379">
        <v>17</v>
      </c>
      <c r="H142" s="379">
        <v>4</v>
      </c>
      <c r="I142" s="379">
        <v>1</v>
      </c>
      <c r="J142" s="379">
        <v>7</v>
      </c>
      <c r="K142" s="379">
        <v>18</v>
      </c>
      <c r="L142" s="379">
        <v>34</v>
      </c>
      <c r="M142" s="379">
        <v>7</v>
      </c>
      <c r="N142" s="379">
        <v>1</v>
      </c>
      <c r="O142" s="379">
        <v>2</v>
      </c>
      <c r="P142" s="379">
        <v>2</v>
      </c>
      <c r="Q142" s="380">
        <v>0.21829999999999999</v>
      </c>
      <c r="R142" s="380">
        <v>0.28110000000000002</v>
      </c>
      <c r="S142" s="380">
        <v>0.3362</v>
      </c>
      <c r="T142" s="380">
        <v>0.61739999999999995</v>
      </c>
      <c r="U142" s="379">
        <v>249</v>
      </c>
      <c r="V142" s="381">
        <v>0.875</v>
      </c>
      <c r="W142" s="381">
        <v>7.2300000000000003E-2</v>
      </c>
      <c r="X142" s="381">
        <v>0.13650000000000001</v>
      </c>
      <c r="Y142" s="382" t="s">
        <v>63</v>
      </c>
    </row>
    <row r="143" spans="1:25" ht="15" hidden="1" x14ac:dyDescent="0.25">
      <c r="A143" s="378" t="s">
        <v>571</v>
      </c>
      <c r="B143" s="378" t="s">
        <v>67</v>
      </c>
      <c r="C143" s="379">
        <v>41</v>
      </c>
      <c r="D143" s="379">
        <v>94</v>
      </c>
      <c r="E143" s="379">
        <v>8</v>
      </c>
      <c r="F143" s="379">
        <v>19</v>
      </c>
      <c r="G143" s="379">
        <v>11</v>
      </c>
      <c r="H143" s="379">
        <v>1</v>
      </c>
      <c r="I143" s="379">
        <v>1</v>
      </c>
      <c r="J143" s="379">
        <v>5</v>
      </c>
      <c r="K143" s="379">
        <v>8</v>
      </c>
      <c r="L143" s="379">
        <v>30</v>
      </c>
      <c r="M143" s="379">
        <v>2</v>
      </c>
      <c r="N143" s="379">
        <v>1</v>
      </c>
      <c r="O143" s="379">
        <v>2</v>
      </c>
      <c r="P143" s="379">
        <v>0</v>
      </c>
      <c r="Q143" s="380">
        <v>0.2021</v>
      </c>
      <c r="R143" s="380">
        <v>0.26469999999999999</v>
      </c>
      <c r="S143" s="380">
        <v>0.39360000000000001</v>
      </c>
      <c r="T143" s="380">
        <v>0.6583</v>
      </c>
      <c r="U143" s="379">
        <v>102</v>
      </c>
      <c r="V143" s="381">
        <v>0.66669999999999996</v>
      </c>
      <c r="W143" s="381">
        <v>7.8399999999999997E-2</v>
      </c>
      <c r="X143" s="381">
        <v>0.29409999999999997</v>
      </c>
      <c r="Y143" s="382" t="s">
        <v>63</v>
      </c>
    </row>
    <row r="144" spans="1:25" ht="15" hidden="1" x14ac:dyDescent="0.25">
      <c r="A144" s="378" t="s">
        <v>328</v>
      </c>
      <c r="B144" s="378" t="s">
        <v>147</v>
      </c>
      <c r="C144" s="379">
        <v>69</v>
      </c>
      <c r="D144" s="379">
        <v>192</v>
      </c>
      <c r="E144" s="379">
        <v>26</v>
      </c>
      <c r="F144" s="379">
        <v>43</v>
      </c>
      <c r="G144" s="379">
        <v>21</v>
      </c>
      <c r="H144" s="379">
        <v>9</v>
      </c>
      <c r="I144" s="379">
        <v>2</v>
      </c>
      <c r="J144" s="379">
        <v>6</v>
      </c>
      <c r="K144" s="379">
        <v>18</v>
      </c>
      <c r="L144" s="379">
        <v>61</v>
      </c>
      <c r="M144" s="379">
        <v>16</v>
      </c>
      <c r="N144" s="379">
        <v>1</v>
      </c>
      <c r="O144" s="379">
        <v>4</v>
      </c>
      <c r="P144" s="379">
        <v>2</v>
      </c>
      <c r="Q144" s="380">
        <v>0.224</v>
      </c>
      <c r="R144" s="380">
        <v>0.29720000000000002</v>
      </c>
      <c r="S144" s="380">
        <v>0.38540000000000002</v>
      </c>
      <c r="T144" s="380">
        <v>0.68259999999999998</v>
      </c>
      <c r="U144" s="379">
        <v>212</v>
      </c>
      <c r="V144" s="381">
        <v>0.94120000000000004</v>
      </c>
      <c r="W144" s="381">
        <v>8.4900000000000003E-2</v>
      </c>
      <c r="X144" s="381">
        <v>0.28770000000000001</v>
      </c>
      <c r="Y144" s="382" t="s">
        <v>63</v>
      </c>
    </row>
    <row r="145" spans="1:25" ht="15" hidden="1" x14ac:dyDescent="0.25">
      <c r="A145" s="378" t="s">
        <v>966</v>
      </c>
      <c r="B145" s="378" t="s">
        <v>166</v>
      </c>
      <c r="C145" s="379">
        <v>63</v>
      </c>
      <c r="D145" s="379">
        <v>156</v>
      </c>
      <c r="E145" s="379">
        <v>21</v>
      </c>
      <c r="F145" s="379">
        <v>40</v>
      </c>
      <c r="G145" s="379">
        <v>23</v>
      </c>
      <c r="H145" s="379">
        <v>7</v>
      </c>
      <c r="I145" s="379">
        <v>0</v>
      </c>
      <c r="J145" s="379">
        <v>10</v>
      </c>
      <c r="K145" s="379">
        <v>17</v>
      </c>
      <c r="L145" s="379">
        <v>45</v>
      </c>
      <c r="M145" s="379">
        <v>7</v>
      </c>
      <c r="N145" s="379">
        <v>0</v>
      </c>
      <c r="O145" s="379">
        <v>5</v>
      </c>
      <c r="P145" s="379">
        <v>2</v>
      </c>
      <c r="Q145" s="380">
        <v>0.25640000000000002</v>
      </c>
      <c r="R145" s="380">
        <v>0.33710000000000001</v>
      </c>
      <c r="S145" s="380">
        <v>0.49359999999999998</v>
      </c>
      <c r="T145" s="380">
        <v>0.83069999999999999</v>
      </c>
      <c r="U145" s="379">
        <v>175</v>
      </c>
      <c r="V145" s="381">
        <v>1</v>
      </c>
      <c r="W145" s="381">
        <v>9.7100000000000006E-2</v>
      </c>
      <c r="X145" s="381">
        <v>0.2571</v>
      </c>
      <c r="Y145" s="382" t="s">
        <v>63</v>
      </c>
    </row>
    <row r="146" spans="1:25" ht="15" hidden="1" x14ac:dyDescent="0.25">
      <c r="A146" s="378" t="s">
        <v>796</v>
      </c>
      <c r="B146" s="378" t="s">
        <v>76</v>
      </c>
      <c r="C146" s="379">
        <v>15</v>
      </c>
      <c r="D146" s="379">
        <v>44</v>
      </c>
      <c r="E146" s="379">
        <v>9</v>
      </c>
      <c r="F146" s="379">
        <v>14</v>
      </c>
      <c r="G146" s="379">
        <v>6</v>
      </c>
      <c r="H146" s="379">
        <v>3</v>
      </c>
      <c r="I146" s="379">
        <v>0</v>
      </c>
      <c r="J146" s="379">
        <v>4</v>
      </c>
      <c r="K146" s="379">
        <v>1</v>
      </c>
      <c r="L146" s="379">
        <v>9</v>
      </c>
      <c r="M146" s="379">
        <v>3</v>
      </c>
      <c r="N146" s="379">
        <v>0</v>
      </c>
      <c r="O146" s="379">
        <v>1</v>
      </c>
      <c r="P146" s="379">
        <v>1</v>
      </c>
      <c r="Q146" s="380">
        <v>0.31819999999999998</v>
      </c>
      <c r="R146" s="380">
        <v>0.3478</v>
      </c>
      <c r="S146" s="380">
        <v>0.65910000000000002</v>
      </c>
      <c r="T146" s="380">
        <v>1.0068999999999999</v>
      </c>
      <c r="U146" s="379">
        <v>46</v>
      </c>
      <c r="V146" s="381">
        <v>1</v>
      </c>
      <c r="W146" s="381">
        <v>2.1700000000000001E-2</v>
      </c>
      <c r="X146" s="381">
        <v>0.19570000000000001</v>
      </c>
      <c r="Y146" s="382" t="s">
        <v>63</v>
      </c>
    </row>
    <row r="147" spans="1:25" ht="15" hidden="1" x14ac:dyDescent="0.25">
      <c r="A147" s="378" t="s">
        <v>707</v>
      </c>
      <c r="B147" s="378" t="s">
        <v>70</v>
      </c>
      <c r="C147" s="379">
        <v>38</v>
      </c>
      <c r="D147" s="379">
        <v>77</v>
      </c>
      <c r="E147" s="379">
        <v>11</v>
      </c>
      <c r="F147" s="379">
        <v>18</v>
      </c>
      <c r="G147" s="379">
        <v>12</v>
      </c>
      <c r="H147" s="379">
        <v>1</v>
      </c>
      <c r="I147" s="379">
        <v>1</v>
      </c>
      <c r="J147" s="379">
        <v>6</v>
      </c>
      <c r="K147" s="379">
        <v>5</v>
      </c>
      <c r="L147" s="379">
        <v>24</v>
      </c>
      <c r="M147" s="379">
        <v>1</v>
      </c>
      <c r="N147" s="379">
        <v>1</v>
      </c>
      <c r="O147" s="379">
        <v>3</v>
      </c>
      <c r="P147" s="379">
        <v>0</v>
      </c>
      <c r="Q147" s="380">
        <v>0.23380000000000001</v>
      </c>
      <c r="R147" s="380">
        <v>0.28050000000000003</v>
      </c>
      <c r="S147" s="380">
        <v>0.50649999999999995</v>
      </c>
      <c r="T147" s="380">
        <v>0.78700000000000003</v>
      </c>
      <c r="U147" s="379">
        <v>82</v>
      </c>
      <c r="V147" s="381">
        <v>0.5</v>
      </c>
      <c r="W147" s="381">
        <v>6.0999999999999999E-2</v>
      </c>
      <c r="X147" s="381">
        <v>0.29270000000000002</v>
      </c>
      <c r="Y147" s="382" t="s">
        <v>63</v>
      </c>
    </row>
    <row r="148" spans="1:25" ht="15" hidden="1" x14ac:dyDescent="0.25">
      <c r="A148" s="378" t="s">
        <v>857</v>
      </c>
      <c r="B148" s="378" t="s">
        <v>75</v>
      </c>
      <c r="C148" s="379">
        <v>53</v>
      </c>
      <c r="D148" s="379">
        <v>113</v>
      </c>
      <c r="E148" s="379">
        <v>15</v>
      </c>
      <c r="F148" s="379">
        <v>19</v>
      </c>
      <c r="G148" s="379">
        <v>15</v>
      </c>
      <c r="H148" s="379">
        <v>5</v>
      </c>
      <c r="I148" s="379">
        <v>0</v>
      </c>
      <c r="J148" s="379">
        <v>8</v>
      </c>
      <c r="K148" s="379">
        <v>7</v>
      </c>
      <c r="L148" s="379">
        <v>28</v>
      </c>
      <c r="M148" s="379">
        <v>0</v>
      </c>
      <c r="N148" s="379">
        <v>2</v>
      </c>
      <c r="O148" s="379">
        <v>4</v>
      </c>
      <c r="P148" s="379">
        <v>0</v>
      </c>
      <c r="Q148" s="380">
        <v>0.1681</v>
      </c>
      <c r="R148" s="380">
        <v>0.2167</v>
      </c>
      <c r="S148" s="380">
        <v>0.42480000000000001</v>
      </c>
      <c r="T148" s="380">
        <v>0.64139999999999997</v>
      </c>
      <c r="U148" s="379">
        <v>120</v>
      </c>
      <c r="V148" s="381">
        <v>0</v>
      </c>
      <c r="W148" s="381">
        <v>5.8299999999999998E-2</v>
      </c>
      <c r="X148" s="381">
        <v>0.23330000000000001</v>
      </c>
      <c r="Y148" s="382" t="s">
        <v>63</v>
      </c>
    </row>
    <row r="149" spans="1:25" ht="15" hidden="1" x14ac:dyDescent="0.25">
      <c r="A149" s="378" t="s">
        <v>302</v>
      </c>
      <c r="B149" s="378" t="s">
        <v>147</v>
      </c>
      <c r="C149" s="379">
        <v>81</v>
      </c>
      <c r="D149" s="379">
        <v>278</v>
      </c>
      <c r="E149" s="379">
        <v>43</v>
      </c>
      <c r="F149" s="379">
        <v>84</v>
      </c>
      <c r="G149" s="379">
        <v>40</v>
      </c>
      <c r="H149" s="379">
        <v>15</v>
      </c>
      <c r="I149" s="379">
        <v>0</v>
      </c>
      <c r="J149" s="379">
        <v>13</v>
      </c>
      <c r="K149" s="379">
        <v>29</v>
      </c>
      <c r="L149" s="379">
        <v>55</v>
      </c>
      <c r="M149" s="379">
        <v>18</v>
      </c>
      <c r="N149" s="379">
        <v>3</v>
      </c>
      <c r="O149" s="379">
        <v>3</v>
      </c>
      <c r="P149" s="379">
        <v>5</v>
      </c>
      <c r="Q149" s="380">
        <v>0.30220000000000002</v>
      </c>
      <c r="R149" s="380">
        <v>0.37819999999999998</v>
      </c>
      <c r="S149" s="380">
        <v>0.49640000000000001</v>
      </c>
      <c r="T149" s="380">
        <v>0.87460000000000004</v>
      </c>
      <c r="U149" s="379">
        <v>312</v>
      </c>
      <c r="V149" s="381">
        <v>0.85709999999999997</v>
      </c>
      <c r="W149" s="381">
        <v>9.2899999999999996E-2</v>
      </c>
      <c r="X149" s="381">
        <v>0.17630000000000001</v>
      </c>
      <c r="Y149" s="382" t="s">
        <v>63</v>
      </c>
    </row>
    <row r="150" spans="1:25" ht="15" hidden="1" x14ac:dyDescent="0.25">
      <c r="A150" s="378" t="s">
        <v>825</v>
      </c>
      <c r="B150" s="378" t="s">
        <v>147</v>
      </c>
      <c r="C150" s="379">
        <v>21</v>
      </c>
      <c r="D150" s="379">
        <v>21</v>
      </c>
      <c r="E150" s="379">
        <v>1</v>
      </c>
      <c r="F150" s="379">
        <v>4</v>
      </c>
      <c r="G150" s="379">
        <v>2</v>
      </c>
      <c r="H150" s="379">
        <v>2</v>
      </c>
      <c r="I150" s="379">
        <v>0</v>
      </c>
      <c r="J150" s="379">
        <v>0</v>
      </c>
      <c r="K150" s="379">
        <v>0</v>
      </c>
      <c r="L150" s="379">
        <v>7</v>
      </c>
      <c r="M150" s="379">
        <v>0</v>
      </c>
      <c r="N150" s="379">
        <v>1</v>
      </c>
      <c r="O150" s="379">
        <v>0</v>
      </c>
      <c r="P150" s="379">
        <v>0</v>
      </c>
      <c r="Q150" s="380">
        <v>0.1905</v>
      </c>
      <c r="R150" s="380">
        <v>0.1905</v>
      </c>
      <c r="S150" s="380">
        <v>0.28570000000000001</v>
      </c>
      <c r="T150" s="380">
        <v>0.47620000000000001</v>
      </c>
      <c r="U150" s="379">
        <v>21</v>
      </c>
      <c r="V150" s="381">
        <v>0</v>
      </c>
      <c r="W150" s="381">
        <v>0</v>
      </c>
      <c r="X150" s="381">
        <v>0.33329999999999999</v>
      </c>
      <c r="Y150" s="382" t="s">
        <v>63</v>
      </c>
    </row>
    <row r="151" spans="1:25" ht="15" hidden="1" x14ac:dyDescent="0.25">
      <c r="A151" s="378" t="s">
        <v>734</v>
      </c>
      <c r="B151" s="378" t="s">
        <v>66</v>
      </c>
      <c r="C151" s="379">
        <v>68</v>
      </c>
      <c r="D151" s="379">
        <v>175</v>
      </c>
      <c r="E151" s="379">
        <v>13</v>
      </c>
      <c r="F151" s="379">
        <v>29</v>
      </c>
      <c r="G151" s="379">
        <v>7</v>
      </c>
      <c r="H151" s="379">
        <v>4</v>
      </c>
      <c r="I151" s="379">
        <v>0</v>
      </c>
      <c r="J151" s="379">
        <v>4</v>
      </c>
      <c r="K151" s="379">
        <v>11</v>
      </c>
      <c r="L151" s="379">
        <v>51</v>
      </c>
      <c r="M151" s="379">
        <v>4</v>
      </c>
      <c r="N151" s="379">
        <v>2</v>
      </c>
      <c r="O151" s="379">
        <v>0</v>
      </c>
      <c r="P151" s="379">
        <v>0</v>
      </c>
      <c r="Q151" s="380">
        <v>0.16569999999999999</v>
      </c>
      <c r="R151" s="380">
        <v>0.21510000000000001</v>
      </c>
      <c r="S151" s="380">
        <v>0.2571</v>
      </c>
      <c r="T151" s="380">
        <v>0.47220000000000001</v>
      </c>
      <c r="U151" s="379">
        <v>186</v>
      </c>
      <c r="V151" s="381">
        <v>0.66669999999999996</v>
      </c>
      <c r="W151" s="381">
        <v>5.91E-2</v>
      </c>
      <c r="X151" s="381">
        <v>0.2742</v>
      </c>
      <c r="Y151" s="382" t="s">
        <v>63</v>
      </c>
    </row>
    <row r="152" spans="1:25" ht="15" hidden="1" x14ac:dyDescent="0.25">
      <c r="A152" s="383" t="s">
        <v>967</v>
      </c>
      <c r="B152" s="383" t="s">
        <v>166</v>
      </c>
      <c r="C152" s="384">
        <v>70</v>
      </c>
      <c r="D152" s="384">
        <v>193</v>
      </c>
      <c r="E152" s="384">
        <v>32</v>
      </c>
      <c r="F152" s="384">
        <v>47</v>
      </c>
      <c r="G152" s="384">
        <v>39</v>
      </c>
      <c r="H152" s="384">
        <v>13</v>
      </c>
      <c r="I152" s="384">
        <v>2</v>
      </c>
      <c r="J152" s="384">
        <v>13</v>
      </c>
      <c r="K152" s="384">
        <v>16</v>
      </c>
      <c r="L152" s="384">
        <v>53</v>
      </c>
      <c r="M152" s="384">
        <v>7</v>
      </c>
      <c r="N152" s="384">
        <v>2</v>
      </c>
      <c r="O152" s="384">
        <v>8</v>
      </c>
      <c r="P152" s="384">
        <v>3</v>
      </c>
      <c r="Q152" s="385">
        <v>0.24349999999999999</v>
      </c>
      <c r="R152" s="385">
        <v>0.31130000000000002</v>
      </c>
      <c r="S152" s="385">
        <v>0.53369999999999995</v>
      </c>
      <c r="T152" s="385">
        <v>0.84499999999999997</v>
      </c>
      <c r="U152" s="384">
        <v>212</v>
      </c>
      <c r="V152" s="386">
        <v>0.77780000000000005</v>
      </c>
      <c r="W152" s="386">
        <v>7.5499999999999998E-2</v>
      </c>
      <c r="X152" s="386">
        <v>0.25</v>
      </c>
      <c r="Y152" s="382" t="s">
        <v>63</v>
      </c>
    </row>
    <row r="153" spans="1:25" ht="15" hidden="1" x14ac:dyDescent="0.25">
      <c r="A153" s="378" t="s">
        <v>351</v>
      </c>
      <c r="B153" s="378" t="s">
        <v>166</v>
      </c>
      <c r="C153" s="379">
        <v>68</v>
      </c>
      <c r="D153" s="379">
        <v>167</v>
      </c>
      <c r="E153" s="379">
        <v>20</v>
      </c>
      <c r="F153" s="379">
        <v>41</v>
      </c>
      <c r="G153" s="379">
        <v>18</v>
      </c>
      <c r="H153" s="379">
        <v>12</v>
      </c>
      <c r="I153" s="379">
        <v>0</v>
      </c>
      <c r="J153" s="379">
        <v>5</v>
      </c>
      <c r="K153" s="379">
        <v>9</v>
      </c>
      <c r="L153" s="379">
        <v>53</v>
      </c>
      <c r="M153" s="379">
        <v>13</v>
      </c>
      <c r="N153" s="379">
        <v>0</v>
      </c>
      <c r="O153" s="379">
        <v>1</v>
      </c>
      <c r="P153" s="379">
        <v>0</v>
      </c>
      <c r="Q153" s="380">
        <v>0.2455</v>
      </c>
      <c r="R153" s="380">
        <v>0.28410000000000002</v>
      </c>
      <c r="S153" s="380">
        <v>0.40720000000000001</v>
      </c>
      <c r="T153" s="380">
        <v>0.69130000000000003</v>
      </c>
      <c r="U153" s="379">
        <v>176</v>
      </c>
      <c r="V153" s="381">
        <v>1</v>
      </c>
      <c r="W153" s="381">
        <v>5.11E-2</v>
      </c>
      <c r="X153" s="381">
        <v>0.30109999999999998</v>
      </c>
      <c r="Y153" s="382" t="s">
        <v>63</v>
      </c>
    </row>
    <row r="154" spans="1:25" ht="15" hidden="1" x14ac:dyDescent="0.25">
      <c r="A154" s="383" t="s">
        <v>968</v>
      </c>
      <c r="B154" s="383" t="s">
        <v>166</v>
      </c>
      <c r="C154" s="384">
        <v>79</v>
      </c>
      <c r="D154" s="384">
        <v>234</v>
      </c>
      <c r="E154" s="384">
        <v>30</v>
      </c>
      <c r="F154" s="384">
        <v>62</v>
      </c>
      <c r="G154" s="384">
        <v>33</v>
      </c>
      <c r="H154" s="384">
        <v>10</v>
      </c>
      <c r="I154" s="384">
        <v>0</v>
      </c>
      <c r="J154" s="384">
        <v>14</v>
      </c>
      <c r="K154" s="384">
        <v>37</v>
      </c>
      <c r="L154" s="384">
        <v>61</v>
      </c>
      <c r="M154" s="384">
        <v>0</v>
      </c>
      <c r="N154" s="384">
        <v>0</v>
      </c>
      <c r="O154" s="384">
        <v>1</v>
      </c>
      <c r="P154" s="384">
        <v>1</v>
      </c>
      <c r="Q154" s="385">
        <v>0.26500000000000001</v>
      </c>
      <c r="R154" s="385">
        <v>0.36759999999999998</v>
      </c>
      <c r="S154" s="385">
        <v>0.48720000000000002</v>
      </c>
      <c r="T154" s="385">
        <v>0.8548</v>
      </c>
      <c r="U154" s="384">
        <v>272</v>
      </c>
      <c r="V154" s="386">
        <v>0</v>
      </c>
      <c r="W154" s="386">
        <v>0.13600000000000001</v>
      </c>
      <c r="X154" s="386">
        <v>0.2243</v>
      </c>
      <c r="Y154" s="382" t="s">
        <v>63</v>
      </c>
    </row>
    <row r="155" spans="1:25" ht="15" hidden="1" x14ac:dyDescent="0.25">
      <c r="A155" s="383" t="s">
        <v>308</v>
      </c>
      <c r="B155" s="383" t="s">
        <v>76</v>
      </c>
      <c r="C155" s="384">
        <v>80</v>
      </c>
      <c r="D155" s="384">
        <v>267</v>
      </c>
      <c r="E155" s="384">
        <v>34</v>
      </c>
      <c r="F155" s="384">
        <v>69</v>
      </c>
      <c r="G155" s="384">
        <v>37</v>
      </c>
      <c r="H155" s="384">
        <v>16</v>
      </c>
      <c r="I155" s="384">
        <v>0</v>
      </c>
      <c r="J155" s="384">
        <v>10</v>
      </c>
      <c r="K155" s="384">
        <v>20</v>
      </c>
      <c r="L155" s="384">
        <v>45</v>
      </c>
      <c r="M155" s="384">
        <v>12</v>
      </c>
      <c r="N155" s="384">
        <v>1</v>
      </c>
      <c r="O155" s="384">
        <v>6</v>
      </c>
      <c r="P155" s="384">
        <v>0</v>
      </c>
      <c r="Q155" s="385">
        <v>0.25840000000000002</v>
      </c>
      <c r="R155" s="385">
        <v>0.31009999999999999</v>
      </c>
      <c r="S155" s="385">
        <v>0.43070000000000003</v>
      </c>
      <c r="T155" s="385">
        <v>0.74080000000000001</v>
      </c>
      <c r="U155" s="384">
        <v>287</v>
      </c>
      <c r="V155" s="386">
        <v>0.92310000000000003</v>
      </c>
      <c r="W155" s="386">
        <v>6.9699999999999998E-2</v>
      </c>
      <c r="X155" s="386">
        <v>0.15679999999999999</v>
      </c>
      <c r="Y155" s="382" t="s">
        <v>63</v>
      </c>
    </row>
    <row r="156" spans="1:25" ht="15" hidden="1" x14ac:dyDescent="0.25">
      <c r="A156" s="378" t="s">
        <v>354</v>
      </c>
      <c r="B156" s="378" t="s">
        <v>64</v>
      </c>
      <c r="C156" s="379">
        <v>64</v>
      </c>
      <c r="D156" s="379">
        <v>170</v>
      </c>
      <c r="E156" s="379">
        <v>19</v>
      </c>
      <c r="F156" s="379">
        <v>40</v>
      </c>
      <c r="G156" s="379">
        <v>14</v>
      </c>
      <c r="H156" s="379">
        <v>9</v>
      </c>
      <c r="I156" s="379">
        <v>1</v>
      </c>
      <c r="J156" s="379">
        <v>2</v>
      </c>
      <c r="K156" s="379">
        <v>21</v>
      </c>
      <c r="L156" s="379">
        <v>59</v>
      </c>
      <c r="M156" s="379">
        <v>16</v>
      </c>
      <c r="N156" s="379">
        <v>2</v>
      </c>
      <c r="O156" s="379">
        <v>1</v>
      </c>
      <c r="P156" s="379">
        <v>1</v>
      </c>
      <c r="Q156" s="380">
        <v>0.23530000000000001</v>
      </c>
      <c r="R156" s="380">
        <v>0.32290000000000002</v>
      </c>
      <c r="S156" s="380">
        <v>0.33529999999999999</v>
      </c>
      <c r="T156" s="380">
        <v>0.65820000000000001</v>
      </c>
      <c r="U156" s="379">
        <v>192</v>
      </c>
      <c r="V156" s="381">
        <v>0.88890000000000002</v>
      </c>
      <c r="W156" s="381">
        <v>0.1094</v>
      </c>
      <c r="X156" s="381">
        <v>0.30730000000000002</v>
      </c>
      <c r="Y156" s="382" t="s">
        <v>63</v>
      </c>
    </row>
    <row r="157" spans="1:25" ht="15" hidden="1" x14ac:dyDescent="0.25">
      <c r="A157" s="383" t="s">
        <v>646</v>
      </c>
      <c r="B157" s="383" t="s">
        <v>68</v>
      </c>
      <c r="C157" s="384">
        <v>14</v>
      </c>
      <c r="D157" s="384">
        <v>21</v>
      </c>
      <c r="E157" s="384">
        <v>3</v>
      </c>
      <c r="F157" s="384">
        <v>4</v>
      </c>
      <c r="G157" s="384">
        <v>1</v>
      </c>
      <c r="H157" s="384">
        <v>0</v>
      </c>
      <c r="I157" s="384">
        <v>0</v>
      </c>
      <c r="J157" s="384">
        <v>1</v>
      </c>
      <c r="K157" s="384">
        <v>4</v>
      </c>
      <c r="L157" s="384">
        <v>8</v>
      </c>
      <c r="M157" s="384">
        <v>0</v>
      </c>
      <c r="N157" s="384">
        <v>0</v>
      </c>
      <c r="O157" s="384">
        <v>0</v>
      </c>
      <c r="P157" s="384">
        <v>0</v>
      </c>
      <c r="Q157" s="385">
        <v>0.1905</v>
      </c>
      <c r="R157" s="385">
        <v>0.32</v>
      </c>
      <c r="S157" s="385">
        <v>0.33329999999999999</v>
      </c>
      <c r="T157" s="385">
        <v>0.65329999999999999</v>
      </c>
      <c r="U157" s="384">
        <v>25</v>
      </c>
      <c r="V157" s="386">
        <v>0</v>
      </c>
      <c r="W157" s="386">
        <v>0.16</v>
      </c>
      <c r="X157" s="386">
        <v>0.32</v>
      </c>
      <c r="Y157" s="382" t="s">
        <v>63</v>
      </c>
    </row>
    <row r="158" spans="1:25" ht="15" hidden="1" x14ac:dyDescent="0.25">
      <c r="A158" s="378" t="s">
        <v>564</v>
      </c>
      <c r="B158" s="378" t="s">
        <v>67</v>
      </c>
      <c r="C158" s="379">
        <v>73</v>
      </c>
      <c r="D158" s="379">
        <v>242</v>
      </c>
      <c r="E158" s="379">
        <v>40</v>
      </c>
      <c r="F158" s="379">
        <v>66</v>
      </c>
      <c r="G158" s="379">
        <v>30</v>
      </c>
      <c r="H158" s="379">
        <v>12</v>
      </c>
      <c r="I158" s="379">
        <v>0</v>
      </c>
      <c r="J158" s="379">
        <v>13</v>
      </c>
      <c r="K158" s="379">
        <v>25</v>
      </c>
      <c r="L158" s="379">
        <v>50</v>
      </c>
      <c r="M158" s="379">
        <v>15</v>
      </c>
      <c r="N158" s="379">
        <v>2</v>
      </c>
      <c r="O158" s="379">
        <v>3</v>
      </c>
      <c r="P158" s="379">
        <v>1</v>
      </c>
      <c r="Q158" s="380">
        <v>0.2727</v>
      </c>
      <c r="R158" s="380">
        <v>0.34329999999999999</v>
      </c>
      <c r="S158" s="380">
        <v>0.48349999999999999</v>
      </c>
      <c r="T158" s="380">
        <v>0.82679999999999998</v>
      </c>
      <c r="U158" s="379">
        <v>268</v>
      </c>
      <c r="V158" s="381">
        <v>0.88239999999999996</v>
      </c>
      <c r="W158" s="381">
        <v>9.3299999999999994E-2</v>
      </c>
      <c r="X158" s="381">
        <v>0.18659999999999999</v>
      </c>
      <c r="Y158" s="382" t="s">
        <v>63</v>
      </c>
    </row>
    <row r="159" spans="1:25" ht="15" hidden="1" x14ac:dyDescent="0.25">
      <c r="A159" s="383" t="s">
        <v>924</v>
      </c>
      <c r="B159" s="383" t="s">
        <v>72</v>
      </c>
      <c r="C159" s="384">
        <v>23</v>
      </c>
      <c r="D159" s="384">
        <v>46</v>
      </c>
      <c r="E159" s="384">
        <v>9</v>
      </c>
      <c r="F159" s="384">
        <v>11</v>
      </c>
      <c r="G159" s="384">
        <v>7</v>
      </c>
      <c r="H159" s="384">
        <v>2</v>
      </c>
      <c r="I159" s="384">
        <v>0</v>
      </c>
      <c r="J159" s="384">
        <v>1</v>
      </c>
      <c r="K159" s="384">
        <v>4</v>
      </c>
      <c r="L159" s="384">
        <v>14</v>
      </c>
      <c r="M159" s="384">
        <v>4</v>
      </c>
      <c r="N159" s="384">
        <v>1</v>
      </c>
      <c r="O159" s="384">
        <v>1</v>
      </c>
      <c r="P159" s="384">
        <v>1</v>
      </c>
      <c r="Q159" s="385">
        <v>0.23910000000000001</v>
      </c>
      <c r="R159" s="385">
        <v>0.31369999999999998</v>
      </c>
      <c r="S159" s="385">
        <v>0.3478</v>
      </c>
      <c r="T159" s="385">
        <v>0.66159999999999997</v>
      </c>
      <c r="U159" s="384">
        <v>51</v>
      </c>
      <c r="V159" s="386">
        <v>0.8</v>
      </c>
      <c r="W159" s="386">
        <v>7.8399999999999997E-2</v>
      </c>
      <c r="X159" s="386">
        <v>0.27450000000000002</v>
      </c>
      <c r="Y159" s="382" t="s">
        <v>63</v>
      </c>
    </row>
    <row r="160" spans="1:25" ht="15" hidden="1" x14ac:dyDescent="0.25">
      <c r="A160" s="383" t="s">
        <v>817</v>
      </c>
      <c r="B160" s="383" t="s">
        <v>147</v>
      </c>
      <c r="C160" s="384">
        <v>69</v>
      </c>
      <c r="D160" s="384">
        <v>214</v>
      </c>
      <c r="E160" s="384">
        <v>21</v>
      </c>
      <c r="F160" s="384">
        <v>46</v>
      </c>
      <c r="G160" s="384">
        <v>24</v>
      </c>
      <c r="H160" s="384">
        <v>6</v>
      </c>
      <c r="I160" s="384">
        <v>1</v>
      </c>
      <c r="J160" s="384">
        <v>10</v>
      </c>
      <c r="K160" s="384">
        <v>8</v>
      </c>
      <c r="L160" s="384">
        <v>43</v>
      </c>
      <c r="M160" s="384">
        <v>1</v>
      </c>
      <c r="N160" s="384">
        <v>0</v>
      </c>
      <c r="O160" s="384">
        <v>2</v>
      </c>
      <c r="P160" s="384">
        <v>1</v>
      </c>
      <c r="Q160" s="385">
        <v>0.215</v>
      </c>
      <c r="R160" s="385">
        <v>0.24660000000000001</v>
      </c>
      <c r="S160" s="385">
        <v>0.39250000000000002</v>
      </c>
      <c r="T160" s="385">
        <v>0.63919999999999999</v>
      </c>
      <c r="U160" s="384">
        <v>223</v>
      </c>
      <c r="V160" s="386">
        <v>1</v>
      </c>
      <c r="W160" s="386">
        <v>3.5900000000000001E-2</v>
      </c>
      <c r="X160" s="386">
        <v>0.1928</v>
      </c>
      <c r="Y160" s="382" t="s">
        <v>63</v>
      </c>
    </row>
    <row r="161" spans="1:25" ht="15" hidden="1" x14ac:dyDescent="0.25">
      <c r="A161" s="378" t="s">
        <v>788</v>
      </c>
      <c r="B161" s="378" t="s">
        <v>76</v>
      </c>
      <c r="C161" s="379">
        <v>55</v>
      </c>
      <c r="D161" s="379">
        <v>85</v>
      </c>
      <c r="E161" s="379">
        <v>9</v>
      </c>
      <c r="F161" s="379">
        <v>21</v>
      </c>
      <c r="G161" s="379">
        <v>9</v>
      </c>
      <c r="H161" s="379">
        <v>6</v>
      </c>
      <c r="I161" s="379">
        <v>2</v>
      </c>
      <c r="J161" s="379">
        <v>2</v>
      </c>
      <c r="K161" s="379">
        <v>4</v>
      </c>
      <c r="L161" s="379">
        <v>19</v>
      </c>
      <c r="M161" s="379">
        <v>10</v>
      </c>
      <c r="N161" s="379">
        <v>2</v>
      </c>
      <c r="O161" s="379">
        <v>1</v>
      </c>
      <c r="P161" s="379">
        <v>2</v>
      </c>
      <c r="Q161" s="380">
        <v>0.24709999999999999</v>
      </c>
      <c r="R161" s="380">
        <v>0.29670000000000002</v>
      </c>
      <c r="S161" s="380">
        <v>0.43530000000000002</v>
      </c>
      <c r="T161" s="380">
        <v>0.73199999999999998</v>
      </c>
      <c r="U161" s="379">
        <v>91</v>
      </c>
      <c r="V161" s="381">
        <v>0.83330000000000004</v>
      </c>
      <c r="W161" s="381">
        <v>4.3999999999999997E-2</v>
      </c>
      <c r="X161" s="381">
        <v>0.20880000000000001</v>
      </c>
      <c r="Y161" s="382" t="s">
        <v>63</v>
      </c>
    </row>
    <row r="162" spans="1:25" ht="15" hidden="1" x14ac:dyDescent="0.25">
      <c r="A162" s="378" t="s">
        <v>329</v>
      </c>
      <c r="B162" s="378" t="s">
        <v>75</v>
      </c>
      <c r="C162" s="379">
        <v>63</v>
      </c>
      <c r="D162" s="379">
        <v>165</v>
      </c>
      <c r="E162" s="379">
        <v>20</v>
      </c>
      <c r="F162" s="379">
        <v>42</v>
      </c>
      <c r="G162" s="379">
        <v>22</v>
      </c>
      <c r="H162" s="379">
        <v>5</v>
      </c>
      <c r="I162" s="379">
        <v>4</v>
      </c>
      <c r="J162" s="379">
        <v>6</v>
      </c>
      <c r="K162" s="379">
        <v>9</v>
      </c>
      <c r="L162" s="379">
        <v>35</v>
      </c>
      <c r="M162" s="379">
        <v>5</v>
      </c>
      <c r="N162" s="379">
        <v>3</v>
      </c>
      <c r="O162" s="379">
        <v>2</v>
      </c>
      <c r="P162" s="379">
        <v>4</v>
      </c>
      <c r="Q162" s="380">
        <v>0.2545</v>
      </c>
      <c r="R162" s="380">
        <v>0.309</v>
      </c>
      <c r="S162" s="380">
        <v>0.44240000000000002</v>
      </c>
      <c r="T162" s="380">
        <v>0.75139999999999996</v>
      </c>
      <c r="U162" s="379">
        <v>178</v>
      </c>
      <c r="V162" s="381">
        <v>0.625</v>
      </c>
      <c r="W162" s="381">
        <v>5.0599999999999999E-2</v>
      </c>
      <c r="X162" s="381">
        <v>0.1966</v>
      </c>
      <c r="Y162" s="382" t="s">
        <v>63</v>
      </c>
    </row>
    <row r="163" spans="1:25" ht="15" hidden="1" x14ac:dyDescent="0.25">
      <c r="A163" s="383" t="s">
        <v>863</v>
      </c>
      <c r="B163" s="383" t="s">
        <v>75</v>
      </c>
      <c r="C163" s="384">
        <v>6</v>
      </c>
      <c r="D163" s="384">
        <v>9</v>
      </c>
      <c r="E163" s="384">
        <v>1</v>
      </c>
      <c r="F163" s="384">
        <v>2</v>
      </c>
      <c r="G163" s="384">
        <v>1</v>
      </c>
      <c r="H163" s="384">
        <v>0</v>
      </c>
      <c r="I163" s="384">
        <v>1</v>
      </c>
      <c r="J163" s="384">
        <v>0</v>
      </c>
      <c r="K163" s="384">
        <v>0</v>
      </c>
      <c r="L163" s="384">
        <v>3</v>
      </c>
      <c r="M163" s="384">
        <v>1</v>
      </c>
      <c r="N163" s="384">
        <v>0</v>
      </c>
      <c r="O163" s="384">
        <v>0</v>
      </c>
      <c r="P163" s="384">
        <v>1</v>
      </c>
      <c r="Q163" s="385">
        <v>0.22220000000000001</v>
      </c>
      <c r="R163" s="385">
        <v>0.3</v>
      </c>
      <c r="S163" s="385">
        <v>0.44440000000000002</v>
      </c>
      <c r="T163" s="385">
        <v>0.74439999999999995</v>
      </c>
      <c r="U163" s="384">
        <v>10</v>
      </c>
      <c r="V163" s="386">
        <v>1</v>
      </c>
      <c r="W163" s="386">
        <v>0</v>
      </c>
      <c r="X163" s="386">
        <v>0.3</v>
      </c>
      <c r="Y163" s="382" t="s">
        <v>63</v>
      </c>
    </row>
    <row r="164" spans="1:25" ht="15" hidden="1" x14ac:dyDescent="0.25">
      <c r="A164" s="378" t="s">
        <v>644</v>
      </c>
      <c r="B164" s="378" t="s">
        <v>68</v>
      </c>
      <c r="C164" s="379">
        <v>70</v>
      </c>
      <c r="D164" s="379">
        <v>194</v>
      </c>
      <c r="E164" s="379">
        <v>20</v>
      </c>
      <c r="F164" s="379">
        <v>41</v>
      </c>
      <c r="G164" s="379">
        <v>24</v>
      </c>
      <c r="H164" s="379">
        <v>11</v>
      </c>
      <c r="I164" s="379">
        <v>0</v>
      </c>
      <c r="J164" s="379">
        <v>9</v>
      </c>
      <c r="K164" s="379">
        <v>19</v>
      </c>
      <c r="L164" s="379">
        <v>47</v>
      </c>
      <c r="M164" s="379">
        <v>2</v>
      </c>
      <c r="N164" s="379">
        <v>0</v>
      </c>
      <c r="O164" s="379">
        <v>2</v>
      </c>
      <c r="P164" s="379">
        <v>0</v>
      </c>
      <c r="Q164" s="380">
        <v>0.21129999999999999</v>
      </c>
      <c r="R164" s="380">
        <v>0.28170000000000001</v>
      </c>
      <c r="S164" s="380">
        <v>0.40720000000000001</v>
      </c>
      <c r="T164" s="380">
        <v>0.68889999999999996</v>
      </c>
      <c r="U164" s="379">
        <v>213</v>
      </c>
      <c r="V164" s="381">
        <v>1</v>
      </c>
      <c r="W164" s="381">
        <v>8.9200000000000002E-2</v>
      </c>
      <c r="X164" s="381">
        <v>0.22070000000000001</v>
      </c>
      <c r="Y164" s="382" t="s">
        <v>63</v>
      </c>
    </row>
    <row r="165" spans="1:25" ht="15" hidden="1" x14ac:dyDescent="0.25">
      <c r="A165" s="383" t="s">
        <v>338</v>
      </c>
      <c r="B165" s="383" t="s">
        <v>147</v>
      </c>
      <c r="C165" s="384">
        <v>81</v>
      </c>
      <c r="D165" s="384">
        <v>270</v>
      </c>
      <c r="E165" s="384">
        <v>21</v>
      </c>
      <c r="F165" s="384">
        <v>58</v>
      </c>
      <c r="G165" s="384">
        <v>23</v>
      </c>
      <c r="H165" s="384">
        <v>13</v>
      </c>
      <c r="I165" s="384">
        <v>0</v>
      </c>
      <c r="J165" s="384">
        <v>5</v>
      </c>
      <c r="K165" s="384">
        <v>31</v>
      </c>
      <c r="L165" s="384">
        <v>81</v>
      </c>
      <c r="M165" s="384">
        <v>2</v>
      </c>
      <c r="N165" s="384">
        <v>1</v>
      </c>
      <c r="O165" s="384">
        <v>6</v>
      </c>
      <c r="P165" s="384">
        <v>2</v>
      </c>
      <c r="Q165" s="385">
        <v>0.21479999999999999</v>
      </c>
      <c r="R165" s="385">
        <v>0.30030000000000001</v>
      </c>
      <c r="S165" s="385">
        <v>0.31850000000000001</v>
      </c>
      <c r="T165" s="385">
        <v>0.61880000000000002</v>
      </c>
      <c r="U165" s="384">
        <v>303</v>
      </c>
      <c r="V165" s="386">
        <v>0.66669999999999996</v>
      </c>
      <c r="W165" s="386">
        <v>0.1023</v>
      </c>
      <c r="X165" s="386">
        <v>0.26729999999999998</v>
      </c>
      <c r="Y165" s="382" t="s">
        <v>63</v>
      </c>
    </row>
    <row r="166" spans="1:25" ht="15" hidden="1" x14ac:dyDescent="0.25">
      <c r="A166" s="383" t="s">
        <v>675</v>
      </c>
      <c r="B166" s="383" t="s">
        <v>64</v>
      </c>
      <c r="C166" s="384">
        <v>80</v>
      </c>
      <c r="D166" s="384">
        <v>240</v>
      </c>
      <c r="E166" s="384">
        <v>24</v>
      </c>
      <c r="F166" s="384">
        <v>52</v>
      </c>
      <c r="G166" s="384">
        <v>21</v>
      </c>
      <c r="H166" s="384">
        <v>20</v>
      </c>
      <c r="I166" s="384">
        <v>0</v>
      </c>
      <c r="J166" s="384">
        <v>6</v>
      </c>
      <c r="K166" s="384">
        <v>17</v>
      </c>
      <c r="L166" s="384">
        <v>55</v>
      </c>
      <c r="M166" s="384">
        <v>11</v>
      </c>
      <c r="N166" s="384">
        <v>0</v>
      </c>
      <c r="O166" s="384">
        <v>2</v>
      </c>
      <c r="P166" s="384">
        <v>10</v>
      </c>
      <c r="Q166" s="385">
        <v>0.2167</v>
      </c>
      <c r="R166" s="385">
        <v>0.2959</v>
      </c>
      <c r="S166" s="385">
        <v>0.375</v>
      </c>
      <c r="T166" s="385">
        <v>0.67090000000000005</v>
      </c>
      <c r="U166" s="384">
        <v>267</v>
      </c>
      <c r="V166" s="386">
        <v>1</v>
      </c>
      <c r="W166" s="386">
        <v>6.3700000000000007E-2</v>
      </c>
      <c r="X166" s="386">
        <v>0.20599999999999999</v>
      </c>
      <c r="Y166" s="382" t="s">
        <v>63</v>
      </c>
    </row>
    <row r="167" spans="1:25" ht="15" hidden="1" x14ac:dyDescent="0.25">
      <c r="A167" s="378" t="s">
        <v>332</v>
      </c>
      <c r="B167" s="378" t="s">
        <v>69</v>
      </c>
      <c r="C167" s="379">
        <v>30</v>
      </c>
      <c r="D167" s="379">
        <v>94</v>
      </c>
      <c r="E167" s="379">
        <v>14</v>
      </c>
      <c r="F167" s="379">
        <v>21</v>
      </c>
      <c r="G167" s="379">
        <v>17</v>
      </c>
      <c r="H167" s="379">
        <v>5</v>
      </c>
      <c r="I167" s="379">
        <v>2</v>
      </c>
      <c r="J167" s="379">
        <v>6</v>
      </c>
      <c r="K167" s="379">
        <v>7</v>
      </c>
      <c r="L167" s="379">
        <v>25</v>
      </c>
      <c r="M167" s="379">
        <v>2</v>
      </c>
      <c r="N167" s="379">
        <v>0</v>
      </c>
      <c r="O167" s="379">
        <v>1</v>
      </c>
      <c r="P167" s="379">
        <v>0</v>
      </c>
      <c r="Q167" s="380">
        <v>0.22339999999999999</v>
      </c>
      <c r="R167" s="380">
        <v>0.2772</v>
      </c>
      <c r="S167" s="380">
        <v>0.51060000000000005</v>
      </c>
      <c r="T167" s="380">
        <v>0.78790000000000004</v>
      </c>
      <c r="U167" s="379">
        <v>101</v>
      </c>
      <c r="V167" s="381">
        <v>1</v>
      </c>
      <c r="W167" s="381">
        <v>6.93E-2</v>
      </c>
      <c r="X167" s="381">
        <v>0.2475</v>
      </c>
      <c r="Y167" s="382" t="s">
        <v>63</v>
      </c>
    </row>
    <row r="168" spans="1:25" ht="15" hidden="1" x14ac:dyDescent="0.25">
      <c r="A168" s="383" t="s">
        <v>593</v>
      </c>
      <c r="B168" s="383" t="s">
        <v>69</v>
      </c>
      <c r="C168" s="384">
        <v>19</v>
      </c>
      <c r="D168" s="384">
        <v>56</v>
      </c>
      <c r="E168" s="384">
        <v>6</v>
      </c>
      <c r="F168" s="384">
        <v>10</v>
      </c>
      <c r="G168" s="384">
        <v>3</v>
      </c>
      <c r="H168" s="384">
        <v>2</v>
      </c>
      <c r="I168" s="384">
        <v>1</v>
      </c>
      <c r="J168" s="384">
        <v>3</v>
      </c>
      <c r="K168" s="384">
        <v>5</v>
      </c>
      <c r="L168" s="384">
        <v>16</v>
      </c>
      <c r="M168" s="384">
        <v>1</v>
      </c>
      <c r="N168" s="384">
        <v>0</v>
      </c>
      <c r="O168" s="384">
        <v>0</v>
      </c>
      <c r="P168" s="384">
        <v>0</v>
      </c>
      <c r="Q168" s="385">
        <v>0.17860000000000001</v>
      </c>
      <c r="R168" s="385">
        <v>0.24590000000000001</v>
      </c>
      <c r="S168" s="385">
        <v>0.41070000000000001</v>
      </c>
      <c r="T168" s="385">
        <v>0.65659999999999996</v>
      </c>
      <c r="U168" s="384">
        <v>61</v>
      </c>
      <c r="V168" s="386">
        <v>1</v>
      </c>
      <c r="W168" s="386">
        <v>8.2000000000000003E-2</v>
      </c>
      <c r="X168" s="386">
        <v>0.26229999999999998</v>
      </c>
      <c r="Y168" s="382" t="s">
        <v>63</v>
      </c>
    </row>
    <row r="169" spans="1:25" ht="15" hidden="1" x14ac:dyDescent="0.25">
      <c r="A169" s="383" t="s">
        <v>326</v>
      </c>
      <c r="B169" s="383" t="s">
        <v>66</v>
      </c>
      <c r="C169" s="384">
        <v>74</v>
      </c>
      <c r="D169" s="384">
        <v>246</v>
      </c>
      <c r="E169" s="384">
        <v>24</v>
      </c>
      <c r="F169" s="384">
        <v>64</v>
      </c>
      <c r="G169" s="384">
        <v>42</v>
      </c>
      <c r="H169" s="384">
        <v>17</v>
      </c>
      <c r="I169" s="384">
        <v>0</v>
      </c>
      <c r="J169" s="384">
        <v>9</v>
      </c>
      <c r="K169" s="384">
        <v>17</v>
      </c>
      <c r="L169" s="384">
        <v>53</v>
      </c>
      <c r="M169" s="384">
        <v>15</v>
      </c>
      <c r="N169" s="384">
        <v>1</v>
      </c>
      <c r="O169" s="384">
        <v>4</v>
      </c>
      <c r="P169" s="384">
        <v>0</v>
      </c>
      <c r="Q169" s="385">
        <v>0.26019999999999999</v>
      </c>
      <c r="R169" s="385">
        <v>0.308</v>
      </c>
      <c r="S169" s="385">
        <v>0.439</v>
      </c>
      <c r="T169" s="385">
        <v>0.747</v>
      </c>
      <c r="U169" s="384">
        <v>263</v>
      </c>
      <c r="V169" s="386">
        <v>0.9375</v>
      </c>
      <c r="W169" s="386">
        <v>6.4600000000000005E-2</v>
      </c>
      <c r="X169" s="386">
        <v>0.20150000000000001</v>
      </c>
      <c r="Y169" s="382" t="s">
        <v>63</v>
      </c>
    </row>
    <row r="170" spans="1:25" ht="15" hidden="1" x14ac:dyDescent="0.25">
      <c r="A170" s="383" t="s">
        <v>591</v>
      </c>
      <c r="B170" s="383" t="s">
        <v>69</v>
      </c>
      <c r="C170" s="384">
        <v>61</v>
      </c>
      <c r="D170" s="384">
        <v>213</v>
      </c>
      <c r="E170" s="384">
        <v>25</v>
      </c>
      <c r="F170" s="384">
        <v>43</v>
      </c>
      <c r="G170" s="384">
        <v>30</v>
      </c>
      <c r="H170" s="384">
        <v>11</v>
      </c>
      <c r="I170" s="384">
        <v>2</v>
      </c>
      <c r="J170" s="384">
        <v>6</v>
      </c>
      <c r="K170" s="384">
        <v>13</v>
      </c>
      <c r="L170" s="384">
        <v>43</v>
      </c>
      <c r="M170" s="384">
        <v>2</v>
      </c>
      <c r="N170" s="384">
        <v>0</v>
      </c>
      <c r="O170" s="384">
        <v>5</v>
      </c>
      <c r="P170" s="384">
        <v>4</v>
      </c>
      <c r="Q170" s="385">
        <v>0.2019</v>
      </c>
      <c r="R170" s="385">
        <v>0.26090000000000002</v>
      </c>
      <c r="S170" s="385">
        <v>0.35680000000000001</v>
      </c>
      <c r="T170" s="385">
        <v>0.61770000000000003</v>
      </c>
      <c r="U170" s="384">
        <v>230</v>
      </c>
      <c r="V170" s="386">
        <v>1</v>
      </c>
      <c r="W170" s="386">
        <v>5.6500000000000002E-2</v>
      </c>
      <c r="X170" s="386">
        <v>0.187</v>
      </c>
      <c r="Y170" s="382" t="s">
        <v>63</v>
      </c>
    </row>
    <row r="171" spans="1:25" ht="15" hidden="1" x14ac:dyDescent="0.25">
      <c r="A171" s="383" t="s">
        <v>848</v>
      </c>
      <c r="B171" s="383" t="s">
        <v>75</v>
      </c>
      <c r="C171" s="384">
        <v>64</v>
      </c>
      <c r="D171" s="384">
        <v>210</v>
      </c>
      <c r="E171" s="384">
        <v>22</v>
      </c>
      <c r="F171" s="384">
        <v>50</v>
      </c>
      <c r="G171" s="384">
        <v>26</v>
      </c>
      <c r="H171" s="384">
        <v>12</v>
      </c>
      <c r="I171" s="384">
        <v>2</v>
      </c>
      <c r="J171" s="384">
        <v>7</v>
      </c>
      <c r="K171" s="384">
        <v>6</v>
      </c>
      <c r="L171" s="384">
        <v>39</v>
      </c>
      <c r="M171" s="384">
        <v>0</v>
      </c>
      <c r="N171" s="384">
        <v>0</v>
      </c>
      <c r="O171" s="384">
        <v>1</v>
      </c>
      <c r="P171" s="384">
        <v>4</v>
      </c>
      <c r="Q171" s="385">
        <v>0.23810000000000001</v>
      </c>
      <c r="R171" s="385">
        <v>0.2727</v>
      </c>
      <c r="S171" s="385">
        <v>0.4143</v>
      </c>
      <c r="T171" s="385">
        <v>0.68700000000000006</v>
      </c>
      <c r="U171" s="384">
        <v>220</v>
      </c>
      <c r="V171" s="386">
        <v>0</v>
      </c>
      <c r="W171" s="386">
        <v>2.7300000000000001E-2</v>
      </c>
      <c r="X171" s="386">
        <v>0.17730000000000001</v>
      </c>
      <c r="Y171" s="382" t="s">
        <v>63</v>
      </c>
    </row>
    <row r="172" spans="1:25" ht="15" hidden="1" x14ac:dyDescent="0.25">
      <c r="A172" s="383" t="s">
        <v>948</v>
      </c>
      <c r="B172" s="383" t="s">
        <v>146</v>
      </c>
      <c r="C172" s="384">
        <v>36</v>
      </c>
      <c r="D172" s="384">
        <v>108</v>
      </c>
      <c r="E172" s="384">
        <v>9</v>
      </c>
      <c r="F172" s="384">
        <v>18</v>
      </c>
      <c r="G172" s="384">
        <v>7</v>
      </c>
      <c r="H172" s="384">
        <v>9</v>
      </c>
      <c r="I172" s="384">
        <v>0</v>
      </c>
      <c r="J172" s="384">
        <v>2</v>
      </c>
      <c r="K172" s="384">
        <v>10</v>
      </c>
      <c r="L172" s="384">
        <v>41</v>
      </c>
      <c r="M172" s="384">
        <v>2</v>
      </c>
      <c r="N172" s="384">
        <v>5</v>
      </c>
      <c r="O172" s="384">
        <v>1</v>
      </c>
      <c r="P172" s="384">
        <v>0</v>
      </c>
      <c r="Q172" s="385">
        <v>0.16669999999999999</v>
      </c>
      <c r="R172" s="385">
        <v>0.23730000000000001</v>
      </c>
      <c r="S172" s="385">
        <v>0.30559999999999998</v>
      </c>
      <c r="T172" s="385">
        <v>0.54279999999999995</v>
      </c>
      <c r="U172" s="384">
        <v>118</v>
      </c>
      <c r="V172" s="386">
        <v>0.28570000000000001</v>
      </c>
      <c r="W172" s="386">
        <v>8.4699999999999998E-2</v>
      </c>
      <c r="X172" s="386">
        <v>0.34749999999999998</v>
      </c>
      <c r="Y172" s="382" t="s">
        <v>63</v>
      </c>
    </row>
    <row r="173" spans="1:25" ht="15" hidden="1" x14ac:dyDescent="0.25">
      <c r="A173" s="378" t="s">
        <v>586</v>
      </c>
      <c r="B173" s="378" t="s">
        <v>69</v>
      </c>
      <c r="C173" s="379">
        <v>38</v>
      </c>
      <c r="D173" s="379">
        <v>120</v>
      </c>
      <c r="E173" s="379">
        <v>17</v>
      </c>
      <c r="F173" s="379">
        <v>31</v>
      </c>
      <c r="G173" s="379">
        <v>15</v>
      </c>
      <c r="H173" s="379">
        <v>6</v>
      </c>
      <c r="I173" s="379">
        <v>0</v>
      </c>
      <c r="J173" s="379">
        <v>5</v>
      </c>
      <c r="K173" s="379">
        <v>11</v>
      </c>
      <c r="L173" s="379">
        <v>35</v>
      </c>
      <c r="M173" s="379">
        <v>2</v>
      </c>
      <c r="N173" s="379">
        <v>0</v>
      </c>
      <c r="O173" s="379">
        <v>1</v>
      </c>
      <c r="P173" s="379">
        <v>0</v>
      </c>
      <c r="Q173" s="380">
        <v>0.25829999999999997</v>
      </c>
      <c r="R173" s="380">
        <v>0.3206</v>
      </c>
      <c r="S173" s="380">
        <v>0.43330000000000002</v>
      </c>
      <c r="T173" s="380">
        <v>0.75390000000000001</v>
      </c>
      <c r="U173" s="379">
        <v>131</v>
      </c>
      <c r="V173" s="381">
        <v>1</v>
      </c>
      <c r="W173" s="381">
        <v>8.4000000000000005E-2</v>
      </c>
      <c r="X173" s="381">
        <v>0.26719999999999999</v>
      </c>
      <c r="Y173" s="382" t="s">
        <v>63</v>
      </c>
    </row>
    <row r="174" spans="1:25" ht="15" hidden="1" x14ac:dyDescent="0.25">
      <c r="A174" s="378" t="s">
        <v>918</v>
      </c>
      <c r="B174" s="378" t="s">
        <v>72</v>
      </c>
      <c r="C174" s="379">
        <v>64</v>
      </c>
      <c r="D174" s="379">
        <v>137</v>
      </c>
      <c r="E174" s="379">
        <v>19</v>
      </c>
      <c r="F174" s="379">
        <v>31</v>
      </c>
      <c r="G174" s="379">
        <v>12</v>
      </c>
      <c r="H174" s="379">
        <v>10</v>
      </c>
      <c r="I174" s="379">
        <v>0</v>
      </c>
      <c r="J174" s="379">
        <v>3</v>
      </c>
      <c r="K174" s="379">
        <v>27</v>
      </c>
      <c r="L174" s="379">
        <v>41</v>
      </c>
      <c r="M174" s="379">
        <v>15</v>
      </c>
      <c r="N174" s="379">
        <v>9</v>
      </c>
      <c r="O174" s="379">
        <v>0</v>
      </c>
      <c r="P174" s="379">
        <v>5</v>
      </c>
      <c r="Q174" s="380">
        <v>0.2263</v>
      </c>
      <c r="R174" s="380">
        <v>0.37280000000000002</v>
      </c>
      <c r="S174" s="380">
        <v>0.36499999999999999</v>
      </c>
      <c r="T174" s="380">
        <v>0.73770000000000002</v>
      </c>
      <c r="U174" s="379">
        <v>169</v>
      </c>
      <c r="V174" s="381">
        <v>0.625</v>
      </c>
      <c r="W174" s="381">
        <v>0.1598</v>
      </c>
      <c r="X174" s="381">
        <v>0.24260000000000001</v>
      </c>
      <c r="Y174" s="382" t="s">
        <v>63</v>
      </c>
    </row>
    <row r="175" spans="1:25" ht="15" hidden="1" x14ac:dyDescent="0.25">
      <c r="A175" s="378" t="s">
        <v>521</v>
      </c>
      <c r="B175" s="378" t="s">
        <v>71</v>
      </c>
      <c r="C175" s="379">
        <v>72</v>
      </c>
      <c r="D175" s="379">
        <v>161</v>
      </c>
      <c r="E175" s="379">
        <v>25</v>
      </c>
      <c r="F175" s="379">
        <v>39</v>
      </c>
      <c r="G175" s="379">
        <v>18</v>
      </c>
      <c r="H175" s="379">
        <v>12</v>
      </c>
      <c r="I175" s="379">
        <v>1</v>
      </c>
      <c r="J175" s="379">
        <v>3</v>
      </c>
      <c r="K175" s="379">
        <v>22</v>
      </c>
      <c r="L175" s="379">
        <v>23</v>
      </c>
      <c r="M175" s="379">
        <v>3</v>
      </c>
      <c r="N175" s="379">
        <v>2</v>
      </c>
      <c r="O175" s="379">
        <v>4</v>
      </c>
      <c r="P175" s="379">
        <v>1</v>
      </c>
      <c r="Q175" s="380">
        <v>0.2422</v>
      </c>
      <c r="R175" s="380">
        <v>0.33700000000000002</v>
      </c>
      <c r="S175" s="380">
        <v>0.3851</v>
      </c>
      <c r="T175" s="380">
        <v>0.72199999999999998</v>
      </c>
      <c r="U175" s="379">
        <v>184</v>
      </c>
      <c r="V175" s="381">
        <v>0.6</v>
      </c>
      <c r="W175" s="381">
        <v>0.1196</v>
      </c>
      <c r="X175" s="381">
        <v>0.125</v>
      </c>
      <c r="Y175" s="382" t="s">
        <v>63</v>
      </c>
    </row>
    <row r="176" spans="1:25" ht="15" hidden="1" x14ac:dyDescent="0.25">
      <c r="A176" s="378" t="s">
        <v>565</v>
      </c>
      <c r="B176" s="378" t="s">
        <v>67</v>
      </c>
      <c r="C176" s="379">
        <v>68</v>
      </c>
      <c r="D176" s="379">
        <v>230</v>
      </c>
      <c r="E176" s="379">
        <v>26</v>
      </c>
      <c r="F176" s="379">
        <v>60</v>
      </c>
      <c r="G176" s="379">
        <v>34</v>
      </c>
      <c r="H176" s="379">
        <v>17</v>
      </c>
      <c r="I176" s="379">
        <v>1</v>
      </c>
      <c r="J176" s="379">
        <v>7</v>
      </c>
      <c r="K176" s="379">
        <v>4</v>
      </c>
      <c r="L176" s="379">
        <v>54</v>
      </c>
      <c r="M176" s="379">
        <v>2</v>
      </c>
      <c r="N176" s="379">
        <v>0</v>
      </c>
      <c r="O176" s="379">
        <v>4</v>
      </c>
      <c r="P176" s="379">
        <v>0</v>
      </c>
      <c r="Q176" s="380">
        <v>0.26090000000000002</v>
      </c>
      <c r="R176" s="380">
        <v>0.27350000000000002</v>
      </c>
      <c r="S176" s="380">
        <v>0.43480000000000002</v>
      </c>
      <c r="T176" s="380">
        <v>0.70830000000000004</v>
      </c>
      <c r="U176" s="379">
        <v>234</v>
      </c>
      <c r="V176" s="381">
        <v>1</v>
      </c>
      <c r="W176" s="381">
        <v>1.7100000000000001E-2</v>
      </c>
      <c r="X176" s="381">
        <v>0.23080000000000001</v>
      </c>
      <c r="Y176" s="382" t="s">
        <v>63</v>
      </c>
    </row>
    <row r="177" spans="1:25" ht="15" hidden="1" x14ac:dyDescent="0.25">
      <c r="A177" s="383" t="s">
        <v>305</v>
      </c>
      <c r="B177" s="383" t="s">
        <v>69</v>
      </c>
      <c r="C177" s="384">
        <v>54</v>
      </c>
      <c r="D177" s="384">
        <v>188</v>
      </c>
      <c r="E177" s="384">
        <v>41</v>
      </c>
      <c r="F177" s="384">
        <v>61</v>
      </c>
      <c r="G177" s="384">
        <v>37</v>
      </c>
      <c r="H177" s="384">
        <v>14</v>
      </c>
      <c r="I177" s="384">
        <v>1</v>
      </c>
      <c r="J177" s="384">
        <v>14</v>
      </c>
      <c r="K177" s="384">
        <v>19</v>
      </c>
      <c r="L177" s="384">
        <v>46</v>
      </c>
      <c r="M177" s="384">
        <v>10</v>
      </c>
      <c r="N177" s="384">
        <v>1</v>
      </c>
      <c r="O177" s="384">
        <v>4</v>
      </c>
      <c r="P177" s="384">
        <v>2</v>
      </c>
      <c r="Q177" s="385">
        <v>0.32450000000000001</v>
      </c>
      <c r="R177" s="385">
        <v>0.39229999999999998</v>
      </c>
      <c r="S177" s="385">
        <v>0.63300000000000001</v>
      </c>
      <c r="T177" s="385">
        <v>1.0253000000000001</v>
      </c>
      <c r="U177" s="384">
        <v>209</v>
      </c>
      <c r="V177" s="386">
        <v>0.90910000000000002</v>
      </c>
      <c r="W177" s="386">
        <v>9.0899999999999995E-2</v>
      </c>
      <c r="X177" s="386">
        <v>0.22009999999999999</v>
      </c>
      <c r="Y177" s="382" t="s">
        <v>63</v>
      </c>
    </row>
    <row r="178" spans="1:25" ht="15" hidden="1" x14ac:dyDescent="0.25">
      <c r="A178" s="383" t="s">
        <v>886</v>
      </c>
      <c r="B178" s="383" t="s">
        <v>74</v>
      </c>
      <c r="C178" s="384">
        <v>70</v>
      </c>
      <c r="D178" s="384">
        <v>142</v>
      </c>
      <c r="E178" s="384">
        <v>18</v>
      </c>
      <c r="F178" s="384">
        <v>27</v>
      </c>
      <c r="G178" s="384">
        <v>21</v>
      </c>
      <c r="H178" s="384">
        <v>8</v>
      </c>
      <c r="I178" s="384">
        <v>0</v>
      </c>
      <c r="J178" s="384">
        <v>8</v>
      </c>
      <c r="K178" s="384">
        <v>16</v>
      </c>
      <c r="L178" s="384">
        <v>45</v>
      </c>
      <c r="M178" s="384">
        <v>0</v>
      </c>
      <c r="N178" s="384">
        <v>0</v>
      </c>
      <c r="O178" s="384">
        <v>1</v>
      </c>
      <c r="P178" s="384">
        <v>4</v>
      </c>
      <c r="Q178" s="385">
        <v>0.19009999999999999</v>
      </c>
      <c r="R178" s="385">
        <v>0.29010000000000002</v>
      </c>
      <c r="S178" s="385">
        <v>0.41549999999999998</v>
      </c>
      <c r="T178" s="385">
        <v>0.7056</v>
      </c>
      <c r="U178" s="384">
        <v>162</v>
      </c>
      <c r="V178" s="386">
        <v>0</v>
      </c>
      <c r="W178" s="386">
        <v>9.8799999999999999E-2</v>
      </c>
      <c r="X178" s="386">
        <v>0.27779999999999999</v>
      </c>
      <c r="Y178" s="382" t="s">
        <v>63</v>
      </c>
    </row>
    <row r="179" spans="1:25" ht="15" hidden="1" x14ac:dyDescent="0.25">
      <c r="A179" s="383" t="s">
        <v>770</v>
      </c>
      <c r="B179" s="383" t="s">
        <v>73</v>
      </c>
      <c r="C179" s="384">
        <v>40</v>
      </c>
      <c r="D179" s="384">
        <v>36</v>
      </c>
      <c r="E179" s="384">
        <v>2</v>
      </c>
      <c r="F179" s="384">
        <v>4</v>
      </c>
      <c r="G179" s="384">
        <v>3</v>
      </c>
      <c r="H179" s="384">
        <v>3</v>
      </c>
      <c r="I179" s="384">
        <v>0</v>
      </c>
      <c r="J179" s="384">
        <v>1</v>
      </c>
      <c r="K179" s="384">
        <v>8</v>
      </c>
      <c r="L179" s="384">
        <v>11</v>
      </c>
      <c r="M179" s="384">
        <v>0</v>
      </c>
      <c r="N179" s="384">
        <v>0</v>
      </c>
      <c r="O179" s="384">
        <v>1</v>
      </c>
      <c r="P179" s="384">
        <v>0</v>
      </c>
      <c r="Q179" s="385">
        <v>0.1111</v>
      </c>
      <c r="R179" s="385">
        <v>0.2727</v>
      </c>
      <c r="S179" s="385">
        <v>0.27779999999999999</v>
      </c>
      <c r="T179" s="385">
        <v>0.55049999999999999</v>
      </c>
      <c r="U179" s="384">
        <v>44</v>
      </c>
      <c r="V179" s="386">
        <v>0</v>
      </c>
      <c r="W179" s="386">
        <v>0.18179999999999999</v>
      </c>
      <c r="X179" s="386">
        <v>0.25</v>
      </c>
      <c r="Y179" s="382" t="s">
        <v>63</v>
      </c>
    </row>
    <row r="180" spans="1:25" ht="15" hidden="1" x14ac:dyDescent="0.25">
      <c r="A180" s="383" t="s">
        <v>589</v>
      </c>
      <c r="B180" s="383" t="s">
        <v>69</v>
      </c>
      <c r="C180" s="384">
        <v>4</v>
      </c>
      <c r="D180" s="384">
        <v>9</v>
      </c>
      <c r="E180" s="384">
        <v>2</v>
      </c>
      <c r="F180" s="384">
        <v>2</v>
      </c>
      <c r="G180" s="384">
        <v>1</v>
      </c>
      <c r="H180" s="384">
        <v>0</v>
      </c>
      <c r="I180" s="384">
        <v>0</v>
      </c>
      <c r="J180" s="384">
        <v>1</v>
      </c>
      <c r="K180" s="384">
        <v>1</v>
      </c>
      <c r="L180" s="384">
        <v>4</v>
      </c>
      <c r="M180" s="384">
        <v>0</v>
      </c>
      <c r="N180" s="384">
        <v>0</v>
      </c>
      <c r="O180" s="384">
        <v>0</v>
      </c>
      <c r="P180" s="384">
        <v>0</v>
      </c>
      <c r="Q180" s="385">
        <v>0.22220000000000001</v>
      </c>
      <c r="R180" s="385">
        <v>0.3</v>
      </c>
      <c r="S180" s="385">
        <v>0.55559999999999998</v>
      </c>
      <c r="T180" s="385">
        <v>0.85560000000000003</v>
      </c>
      <c r="U180" s="384">
        <v>10</v>
      </c>
      <c r="V180" s="386">
        <v>0</v>
      </c>
      <c r="W180" s="386">
        <v>0.1</v>
      </c>
      <c r="X180" s="386">
        <v>0.4</v>
      </c>
      <c r="Y180" s="382" t="s">
        <v>63</v>
      </c>
    </row>
    <row r="181" spans="1:25" ht="15" hidden="1" x14ac:dyDescent="0.25">
      <c r="A181" s="378" t="s">
        <v>621</v>
      </c>
      <c r="B181" s="378" t="s">
        <v>65</v>
      </c>
      <c r="C181" s="379">
        <v>81</v>
      </c>
      <c r="D181" s="379">
        <v>260</v>
      </c>
      <c r="E181" s="379">
        <v>31</v>
      </c>
      <c r="F181" s="379">
        <v>63</v>
      </c>
      <c r="G181" s="379">
        <v>43</v>
      </c>
      <c r="H181" s="379">
        <v>16</v>
      </c>
      <c r="I181" s="379">
        <v>0</v>
      </c>
      <c r="J181" s="379">
        <v>13</v>
      </c>
      <c r="K181" s="379">
        <v>24</v>
      </c>
      <c r="L181" s="379">
        <v>52</v>
      </c>
      <c r="M181" s="379">
        <v>5</v>
      </c>
      <c r="N181" s="379">
        <v>1</v>
      </c>
      <c r="O181" s="379">
        <v>7</v>
      </c>
      <c r="P181" s="379">
        <v>1</v>
      </c>
      <c r="Q181" s="380">
        <v>0.24229999999999999</v>
      </c>
      <c r="R181" s="380">
        <v>0.30880000000000002</v>
      </c>
      <c r="S181" s="380">
        <v>0.45379999999999998</v>
      </c>
      <c r="T181" s="380">
        <v>0.76259999999999994</v>
      </c>
      <c r="U181" s="379">
        <v>285</v>
      </c>
      <c r="V181" s="381">
        <v>0.83330000000000004</v>
      </c>
      <c r="W181" s="381">
        <v>8.4199999999999997E-2</v>
      </c>
      <c r="X181" s="381">
        <v>0.1825</v>
      </c>
      <c r="Y181" s="382" t="s">
        <v>63</v>
      </c>
    </row>
    <row r="182" spans="1:25" ht="15" hidden="1" x14ac:dyDescent="0.25">
      <c r="A182" s="383" t="s">
        <v>381</v>
      </c>
      <c r="B182" s="383" t="s">
        <v>76</v>
      </c>
      <c r="C182" s="384">
        <v>78</v>
      </c>
      <c r="D182" s="384">
        <v>268</v>
      </c>
      <c r="E182" s="384">
        <v>28</v>
      </c>
      <c r="F182" s="384">
        <v>51</v>
      </c>
      <c r="G182" s="384">
        <v>42</v>
      </c>
      <c r="H182" s="384">
        <v>14</v>
      </c>
      <c r="I182" s="384">
        <v>0</v>
      </c>
      <c r="J182" s="384">
        <v>10</v>
      </c>
      <c r="K182" s="384">
        <v>15</v>
      </c>
      <c r="L182" s="384">
        <v>75</v>
      </c>
      <c r="M182" s="384">
        <v>14</v>
      </c>
      <c r="N182" s="384">
        <v>9</v>
      </c>
      <c r="O182" s="384">
        <v>6</v>
      </c>
      <c r="P182" s="384">
        <v>15</v>
      </c>
      <c r="Q182" s="385">
        <v>0.1903</v>
      </c>
      <c r="R182" s="385">
        <v>0.27179999999999999</v>
      </c>
      <c r="S182" s="385">
        <v>0.35449999999999998</v>
      </c>
      <c r="T182" s="385">
        <v>0.62629999999999997</v>
      </c>
      <c r="U182" s="384">
        <v>298</v>
      </c>
      <c r="V182" s="386">
        <v>0.60870000000000002</v>
      </c>
      <c r="W182" s="386">
        <v>5.0299999999999997E-2</v>
      </c>
      <c r="X182" s="386">
        <v>0.25169999999999998</v>
      </c>
      <c r="Y182" s="382" t="s">
        <v>63</v>
      </c>
    </row>
    <row r="183" spans="1:25" ht="15" hidden="1" x14ac:dyDescent="0.25">
      <c r="A183" s="378" t="s">
        <v>366</v>
      </c>
      <c r="B183" s="378" t="s">
        <v>146</v>
      </c>
      <c r="C183" s="379">
        <v>79</v>
      </c>
      <c r="D183" s="379">
        <v>271</v>
      </c>
      <c r="E183" s="379">
        <v>42</v>
      </c>
      <c r="F183" s="379">
        <v>56</v>
      </c>
      <c r="G183" s="379">
        <v>29</v>
      </c>
      <c r="H183" s="379">
        <v>13</v>
      </c>
      <c r="I183" s="379">
        <v>0</v>
      </c>
      <c r="J183" s="379">
        <v>15</v>
      </c>
      <c r="K183" s="379">
        <v>29</v>
      </c>
      <c r="L183" s="379">
        <v>85</v>
      </c>
      <c r="M183" s="379">
        <v>13</v>
      </c>
      <c r="N183" s="379">
        <v>1</v>
      </c>
      <c r="O183" s="379">
        <v>4</v>
      </c>
      <c r="P183" s="379">
        <v>11</v>
      </c>
      <c r="Q183" s="380">
        <v>0.20660000000000001</v>
      </c>
      <c r="R183" s="380">
        <v>0.30869999999999997</v>
      </c>
      <c r="S183" s="380">
        <v>0.42070000000000002</v>
      </c>
      <c r="T183" s="380">
        <v>0.72929999999999995</v>
      </c>
      <c r="U183" s="379">
        <v>311</v>
      </c>
      <c r="V183" s="381">
        <v>0.92859999999999998</v>
      </c>
      <c r="W183" s="381">
        <v>9.3200000000000005E-2</v>
      </c>
      <c r="X183" s="381">
        <v>0.27329999999999999</v>
      </c>
      <c r="Y183" s="382" t="s">
        <v>63</v>
      </c>
    </row>
    <row r="184" spans="1:25" ht="15" hidden="1" x14ac:dyDescent="0.25">
      <c r="A184" s="383" t="s">
        <v>791</v>
      </c>
      <c r="B184" s="383" t="s">
        <v>76</v>
      </c>
      <c r="C184" s="384">
        <v>31</v>
      </c>
      <c r="D184" s="384">
        <v>76</v>
      </c>
      <c r="E184" s="384">
        <v>9</v>
      </c>
      <c r="F184" s="384">
        <v>16</v>
      </c>
      <c r="G184" s="384">
        <v>12</v>
      </c>
      <c r="H184" s="384">
        <v>3</v>
      </c>
      <c r="I184" s="384">
        <v>1</v>
      </c>
      <c r="J184" s="384">
        <v>6</v>
      </c>
      <c r="K184" s="384">
        <v>3</v>
      </c>
      <c r="L184" s="384">
        <v>26</v>
      </c>
      <c r="M184" s="384">
        <v>0</v>
      </c>
      <c r="N184" s="384">
        <v>0</v>
      </c>
      <c r="O184" s="384">
        <v>1</v>
      </c>
      <c r="P184" s="384">
        <v>3</v>
      </c>
      <c r="Q184" s="385">
        <v>0.21049999999999999</v>
      </c>
      <c r="R184" s="385">
        <v>0.26829999999999998</v>
      </c>
      <c r="S184" s="385">
        <v>0.51319999999999999</v>
      </c>
      <c r="T184" s="385">
        <v>0.78149999999999997</v>
      </c>
      <c r="U184" s="384">
        <v>82</v>
      </c>
      <c r="V184" s="386">
        <v>0</v>
      </c>
      <c r="W184" s="386">
        <v>3.6600000000000001E-2</v>
      </c>
      <c r="X184" s="386">
        <v>0.31709999999999999</v>
      </c>
      <c r="Y184" s="382" t="s">
        <v>63</v>
      </c>
    </row>
    <row r="185" spans="1:25" ht="15" hidden="1" x14ac:dyDescent="0.25">
      <c r="A185" s="378" t="s">
        <v>342</v>
      </c>
      <c r="B185" s="378" t="s">
        <v>66</v>
      </c>
      <c r="C185" s="379">
        <v>54</v>
      </c>
      <c r="D185" s="379">
        <v>144</v>
      </c>
      <c r="E185" s="379">
        <v>21</v>
      </c>
      <c r="F185" s="379">
        <v>25</v>
      </c>
      <c r="G185" s="379">
        <v>14</v>
      </c>
      <c r="H185" s="379">
        <v>5</v>
      </c>
      <c r="I185" s="379">
        <v>0</v>
      </c>
      <c r="J185" s="379">
        <v>7</v>
      </c>
      <c r="K185" s="379">
        <v>21</v>
      </c>
      <c r="L185" s="379">
        <v>47</v>
      </c>
      <c r="M185" s="379">
        <v>3</v>
      </c>
      <c r="N185" s="379">
        <v>1</v>
      </c>
      <c r="O185" s="379">
        <v>3</v>
      </c>
      <c r="P185" s="379">
        <v>0</v>
      </c>
      <c r="Q185" s="380">
        <v>0.1736</v>
      </c>
      <c r="R185" s="380">
        <v>0.27879999999999999</v>
      </c>
      <c r="S185" s="380">
        <v>0.35420000000000001</v>
      </c>
      <c r="T185" s="380">
        <v>0.63300000000000001</v>
      </c>
      <c r="U185" s="379">
        <v>165</v>
      </c>
      <c r="V185" s="381">
        <v>0.75</v>
      </c>
      <c r="W185" s="381">
        <v>0.1273</v>
      </c>
      <c r="X185" s="381">
        <v>0.2848</v>
      </c>
      <c r="Y185" s="382" t="s">
        <v>63</v>
      </c>
    </row>
    <row r="186" spans="1:25" ht="15" hidden="1" x14ac:dyDescent="0.25">
      <c r="A186" s="378" t="s">
        <v>925</v>
      </c>
      <c r="B186" s="378" t="s">
        <v>72</v>
      </c>
      <c r="C186" s="379">
        <v>15</v>
      </c>
      <c r="D186" s="379">
        <v>36</v>
      </c>
      <c r="E186" s="379">
        <v>2</v>
      </c>
      <c r="F186" s="379">
        <v>5</v>
      </c>
      <c r="G186" s="379">
        <v>2</v>
      </c>
      <c r="H186" s="379">
        <v>0</v>
      </c>
      <c r="I186" s="379">
        <v>0</v>
      </c>
      <c r="J186" s="379">
        <v>0</v>
      </c>
      <c r="K186" s="379">
        <v>2</v>
      </c>
      <c r="L186" s="379">
        <v>14</v>
      </c>
      <c r="M186" s="379">
        <v>0</v>
      </c>
      <c r="N186" s="379">
        <v>1</v>
      </c>
      <c r="O186" s="379">
        <v>0</v>
      </c>
      <c r="P186" s="379">
        <v>0</v>
      </c>
      <c r="Q186" s="380">
        <v>0.1389</v>
      </c>
      <c r="R186" s="380">
        <v>0.1842</v>
      </c>
      <c r="S186" s="380">
        <v>0.1389</v>
      </c>
      <c r="T186" s="380">
        <v>0.3231</v>
      </c>
      <c r="U186" s="379">
        <v>38</v>
      </c>
      <c r="V186" s="381">
        <v>0</v>
      </c>
      <c r="W186" s="381">
        <v>5.2600000000000001E-2</v>
      </c>
      <c r="X186" s="381">
        <v>0.36840000000000001</v>
      </c>
      <c r="Y186" s="382" t="s">
        <v>63</v>
      </c>
    </row>
    <row r="187" spans="1:25" ht="15" hidden="1" x14ac:dyDescent="0.25">
      <c r="A187" s="383" t="s">
        <v>730</v>
      </c>
      <c r="B187" s="383" t="s">
        <v>66</v>
      </c>
      <c r="C187" s="384">
        <v>63</v>
      </c>
      <c r="D187" s="384">
        <v>201</v>
      </c>
      <c r="E187" s="384">
        <v>14</v>
      </c>
      <c r="F187" s="384">
        <v>36</v>
      </c>
      <c r="G187" s="384">
        <v>12</v>
      </c>
      <c r="H187" s="384">
        <v>10</v>
      </c>
      <c r="I187" s="384">
        <v>1</v>
      </c>
      <c r="J187" s="384">
        <v>2</v>
      </c>
      <c r="K187" s="384">
        <v>19</v>
      </c>
      <c r="L187" s="384">
        <v>43</v>
      </c>
      <c r="M187" s="384">
        <v>1</v>
      </c>
      <c r="N187" s="384">
        <v>0</v>
      </c>
      <c r="O187" s="384">
        <v>3</v>
      </c>
      <c r="P187" s="384">
        <v>0</v>
      </c>
      <c r="Q187" s="385">
        <v>0.17910000000000001</v>
      </c>
      <c r="R187" s="385">
        <v>0.25</v>
      </c>
      <c r="S187" s="385">
        <v>0.26869999999999999</v>
      </c>
      <c r="T187" s="385">
        <v>0.51870000000000005</v>
      </c>
      <c r="U187" s="384">
        <v>220</v>
      </c>
      <c r="V187" s="386">
        <v>1</v>
      </c>
      <c r="W187" s="386">
        <v>8.6400000000000005E-2</v>
      </c>
      <c r="X187" s="386">
        <v>0.19550000000000001</v>
      </c>
      <c r="Y187" s="382" t="s">
        <v>63</v>
      </c>
    </row>
    <row r="188" spans="1:25" ht="15" hidden="1" x14ac:dyDescent="0.25">
      <c r="A188" s="383" t="s">
        <v>793</v>
      </c>
      <c r="B188" s="383" t="s">
        <v>76</v>
      </c>
      <c r="C188" s="384">
        <v>29</v>
      </c>
      <c r="D188" s="384">
        <v>39</v>
      </c>
      <c r="E188" s="384">
        <v>3</v>
      </c>
      <c r="F188" s="384">
        <v>9</v>
      </c>
      <c r="G188" s="384">
        <v>2</v>
      </c>
      <c r="H188" s="384">
        <v>4</v>
      </c>
      <c r="I188" s="384">
        <v>0</v>
      </c>
      <c r="J188" s="384">
        <v>1</v>
      </c>
      <c r="K188" s="384">
        <v>1</v>
      </c>
      <c r="L188" s="384">
        <v>14</v>
      </c>
      <c r="M188" s="384">
        <v>0</v>
      </c>
      <c r="N188" s="384">
        <v>0</v>
      </c>
      <c r="O188" s="384">
        <v>0</v>
      </c>
      <c r="P188" s="384">
        <v>0</v>
      </c>
      <c r="Q188" s="385">
        <v>0.23080000000000001</v>
      </c>
      <c r="R188" s="385">
        <v>0.25</v>
      </c>
      <c r="S188" s="385">
        <v>0.4103</v>
      </c>
      <c r="T188" s="385">
        <v>0.6603</v>
      </c>
      <c r="U188" s="384">
        <v>40</v>
      </c>
      <c r="V188" s="386">
        <v>0</v>
      </c>
      <c r="W188" s="386">
        <v>2.5000000000000001E-2</v>
      </c>
      <c r="X188" s="386">
        <v>0.35</v>
      </c>
      <c r="Y188" s="382" t="s">
        <v>63</v>
      </c>
    </row>
    <row r="189" spans="1:25" ht="15" hidden="1" x14ac:dyDescent="0.25">
      <c r="A189" s="378" t="s">
        <v>764</v>
      </c>
      <c r="B189" s="378" t="s">
        <v>73</v>
      </c>
      <c r="C189" s="379">
        <v>74</v>
      </c>
      <c r="D189" s="379">
        <v>203</v>
      </c>
      <c r="E189" s="379">
        <v>28</v>
      </c>
      <c r="F189" s="379">
        <v>49</v>
      </c>
      <c r="G189" s="379">
        <v>40</v>
      </c>
      <c r="H189" s="379">
        <v>9</v>
      </c>
      <c r="I189" s="379">
        <v>0</v>
      </c>
      <c r="J189" s="379">
        <v>13</v>
      </c>
      <c r="K189" s="379">
        <v>19</v>
      </c>
      <c r="L189" s="379">
        <v>70</v>
      </c>
      <c r="M189" s="379">
        <v>3</v>
      </c>
      <c r="N189" s="379">
        <v>0</v>
      </c>
      <c r="O189" s="379">
        <v>4</v>
      </c>
      <c r="P189" s="379">
        <v>2</v>
      </c>
      <c r="Q189" s="380">
        <v>0.2414</v>
      </c>
      <c r="R189" s="380">
        <v>0.3125</v>
      </c>
      <c r="S189" s="380">
        <v>0.4778</v>
      </c>
      <c r="T189" s="380">
        <v>0.7903</v>
      </c>
      <c r="U189" s="379">
        <v>224</v>
      </c>
      <c r="V189" s="381">
        <v>1</v>
      </c>
      <c r="W189" s="381">
        <v>8.48E-2</v>
      </c>
      <c r="X189" s="381">
        <v>0.3125</v>
      </c>
      <c r="Y189" s="382" t="s">
        <v>63</v>
      </c>
    </row>
    <row r="190" spans="1:25" ht="15" hidden="1" x14ac:dyDescent="0.25">
      <c r="A190" s="378" t="s">
        <v>290</v>
      </c>
      <c r="B190" s="378" t="s">
        <v>71</v>
      </c>
      <c r="C190" s="379">
        <v>81</v>
      </c>
      <c r="D190" s="379">
        <v>308</v>
      </c>
      <c r="E190" s="379">
        <v>69</v>
      </c>
      <c r="F190" s="379">
        <v>96</v>
      </c>
      <c r="G190" s="379">
        <v>63</v>
      </c>
      <c r="H190" s="379">
        <v>23</v>
      </c>
      <c r="I190" s="379">
        <v>3</v>
      </c>
      <c r="J190" s="379">
        <v>26</v>
      </c>
      <c r="K190" s="379">
        <v>32</v>
      </c>
      <c r="L190" s="379">
        <v>81</v>
      </c>
      <c r="M190" s="379">
        <v>36</v>
      </c>
      <c r="N190" s="379">
        <v>2</v>
      </c>
      <c r="O190" s="379">
        <v>11</v>
      </c>
      <c r="P190" s="379">
        <v>0</v>
      </c>
      <c r="Q190" s="380">
        <v>0.31169999999999998</v>
      </c>
      <c r="R190" s="380">
        <v>0.3765</v>
      </c>
      <c r="S190" s="380">
        <v>0.65910000000000002</v>
      </c>
      <c r="T190" s="380">
        <v>1.0356000000000001</v>
      </c>
      <c r="U190" s="379">
        <v>340</v>
      </c>
      <c r="V190" s="381">
        <v>0.94740000000000002</v>
      </c>
      <c r="W190" s="381">
        <v>9.4100000000000003E-2</v>
      </c>
      <c r="X190" s="381">
        <v>0.2382</v>
      </c>
      <c r="Y190" s="382" t="s">
        <v>63</v>
      </c>
    </row>
    <row r="191" spans="1:25" ht="15" hidden="1" x14ac:dyDescent="0.25">
      <c r="A191" s="378" t="s">
        <v>343</v>
      </c>
      <c r="B191" s="378" t="s">
        <v>68</v>
      </c>
      <c r="C191" s="379">
        <v>81</v>
      </c>
      <c r="D191" s="379">
        <v>290</v>
      </c>
      <c r="E191" s="379">
        <v>38</v>
      </c>
      <c r="F191" s="379">
        <v>72</v>
      </c>
      <c r="G191" s="379">
        <v>47</v>
      </c>
      <c r="H191" s="379">
        <v>23</v>
      </c>
      <c r="I191" s="379">
        <v>0</v>
      </c>
      <c r="J191" s="379">
        <v>15</v>
      </c>
      <c r="K191" s="379">
        <v>28</v>
      </c>
      <c r="L191" s="379">
        <v>99</v>
      </c>
      <c r="M191" s="379">
        <v>0</v>
      </c>
      <c r="N191" s="379">
        <v>4</v>
      </c>
      <c r="O191" s="379">
        <v>8</v>
      </c>
      <c r="P191" s="379">
        <v>4</v>
      </c>
      <c r="Q191" s="380">
        <v>0.24829999999999999</v>
      </c>
      <c r="R191" s="380">
        <v>0.32300000000000001</v>
      </c>
      <c r="S191" s="380">
        <v>0.48280000000000001</v>
      </c>
      <c r="T191" s="380">
        <v>0.80569999999999997</v>
      </c>
      <c r="U191" s="379">
        <v>322</v>
      </c>
      <c r="V191" s="381">
        <v>0</v>
      </c>
      <c r="W191" s="381">
        <v>8.6999999999999994E-2</v>
      </c>
      <c r="X191" s="381">
        <v>0.3075</v>
      </c>
      <c r="Y191" s="382" t="s">
        <v>63</v>
      </c>
    </row>
    <row r="192" spans="1:25" ht="15" hidden="1" x14ac:dyDescent="0.25">
      <c r="A192" s="383" t="s">
        <v>965</v>
      </c>
      <c r="B192" s="383" t="s">
        <v>166</v>
      </c>
      <c r="C192" s="384">
        <v>77</v>
      </c>
      <c r="D192" s="384">
        <v>211</v>
      </c>
      <c r="E192" s="384">
        <v>18</v>
      </c>
      <c r="F192" s="384">
        <v>45</v>
      </c>
      <c r="G192" s="384">
        <v>25</v>
      </c>
      <c r="H192" s="384">
        <v>8</v>
      </c>
      <c r="I192" s="384">
        <v>1</v>
      </c>
      <c r="J192" s="384">
        <v>4</v>
      </c>
      <c r="K192" s="384">
        <v>21</v>
      </c>
      <c r="L192" s="384">
        <v>62</v>
      </c>
      <c r="M192" s="384">
        <v>2</v>
      </c>
      <c r="N192" s="384">
        <v>1</v>
      </c>
      <c r="O192" s="384">
        <v>4</v>
      </c>
      <c r="P192" s="384">
        <v>2</v>
      </c>
      <c r="Q192" s="385">
        <v>0.21329999999999999</v>
      </c>
      <c r="R192" s="385">
        <v>0.29060000000000002</v>
      </c>
      <c r="S192" s="385">
        <v>0.3175</v>
      </c>
      <c r="T192" s="385">
        <v>0.60809999999999997</v>
      </c>
      <c r="U192" s="384">
        <v>234</v>
      </c>
      <c r="V192" s="386">
        <v>0.66669999999999996</v>
      </c>
      <c r="W192" s="386">
        <v>8.9700000000000002E-2</v>
      </c>
      <c r="X192" s="386">
        <v>0.26500000000000001</v>
      </c>
      <c r="Y192" s="382" t="s">
        <v>63</v>
      </c>
    </row>
    <row r="193" spans="1:25" ht="15" hidden="1" x14ac:dyDescent="0.25">
      <c r="A193" s="383" t="s">
        <v>330</v>
      </c>
      <c r="B193" s="383" t="s">
        <v>68</v>
      </c>
      <c r="C193" s="384">
        <v>81</v>
      </c>
      <c r="D193" s="384">
        <v>284</v>
      </c>
      <c r="E193" s="384">
        <v>38</v>
      </c>
      <c r="F193" s="384">
        <v>82</v>
      </c>
      <c r="G193" s="384">
        <v>55</v>
      </c>
      <c r="H193" s="384">
        <v>24</v>
      </c>
      <c r="I193" s="384">
        <v>0</v>
      </c>
      <c r="J193" s="384">
        <v>11</v>
      </c>
      <c r="K193" s="384">
        <v>34</v>
      </c>
      <c r="L193" s="384">
        <v>62</v>
      </c>
      <c r="M193" s="384">
        <v>3</v>
      </c>
      <c r="N193" s="384">
        <v>0</v>
      </c>
      <c r="O193" s="384">
        <v>5</v>
      </c>
      <c r="P193" s="384">
        <v>0</v>
      </c>
      <c r="Q193" s="385">
        <v>0.28870000000000001</v>
      </c>
      <c r="R193" s="385">
        <v>0.36480000000000001</v>
      </c>
      <c r="S193" s="385">
        <v>0.4894</v>
      </c>
      <c r="T193" s="385">
        <v>0.85419999999999996</v>
      </c>
      <c r="U193" s="384">
        <v>318</v>
      </c>
      <c r="V193" s="386">
        <v>1</v>
      </c>
      <c r="W193" s="386">
        <v>0.1069</v>
      </c>
      <c r="X193" s="386">
        <v>0.19500000000000001</v>
      </c>
      <c r="Y193" s="382" t="s">
        <v>63</v>
      </c>
    </row>
    <row r="194" spans="1:25" ht="15" hidden="1" x14ac:dyDescent="0.25">
      <c r="A194" s="383" t="s">
        <v>628</v>
      </c>
      <c r="B194" s="383" t="s">
        <v>65</v>
      </c>
      <c r="C194" s="384">
        <v>28</v>
      </c>
      <c r="D194" s="384">
        <v>64</v>
      </c>
      <c r="E194" s="384">
        <v>5</v>
      </c>
      <c r="F194" s="384">
        <v>11</v>
      </c>
      <c r="G194" s="384">
        <v>7</v>
      </c>
      <c r="H194" s="384">
        <v>1</v>
      </c>
      <c r="I194" s="384">
        <v>0</v>
      </c>
      <c r="J194" s="384">
        <v>1</v>
      </c>
      <c r="K194" s="384">
        <v>1</v>
      </c>
      <c r="L194" s="384">
        <v>24</v>
      </c>
      <c r="M194" s="384">
        <v>1</v>
      </c>
      <c r="N194" s="384">
        <v>0</v>
      </c>
      <c r="O194" s="384">
        <v>0</v>
      </c>
      <c r="P194" s="384">
        <v>0</v>
      </c>
      <c r="Q194" s="385">
        <v>0.1719</v>
      </c>
      <c r="R194" s="385">
        <v>0.18459999999999999</v>
      </c>
      <c r="S194" s="385">
        <v>0.2344</v>
      </c>
      <c r="T194" s="385">
        <v>0.41899999999999998</v>
      </c>
      <c r="U194" s="384">
        <v>65</v>
      </c>
      <c r="V194" s="386">
        <v>1</v>
      </c>
      <c r="W194" s="386">
        <v>1.54E-2</v>
      </c>
      <c r="X194" s="386">
        <v>0.36919999999999997</v>
      </c>
      <c r="Y194" s="382" t="s">
        <v>63</v>
      </c>
    </row>
    <row r="195" spans="1:25" ht="15" hidden="1" x14ac:dyDescent="0.25">
      <c r="A195" s="383" t="s">
        <v>911</v>
      </c>
      <c r="B195" s="383" t="s">
        <v>72</v>
      </c>
      <c r="C195" s="384">
        <v>61</v>
      </c>
      <c r="D195" s="384">
        <v>132</v>
      </c>
      <c r="E195" s="384">
        <v>25</v>
      </c>
      <c r="F195" s="384">
        <v>36</v>
      </c>
      <c r="G195" s="384">
        <v>18</v>
      </c>
      <c r="H195" s="384">
        <v>6</v>
      </c>
      <c r="I195" s="384">
        <v>1</v>
      </c>
      <c r="J195" s="384">
        <v>4</v>
      </c>
      <c r="K195" s="384">
        <v>16</v>
      </c>
      <c r="L195" s="384">
        <v>26</v>
      </c>
      <c r="M195" s="384">
        <v>12</v>
      </c>
      <c r="N195" s="384">
        <v>1</v>
      </c>
      <c r="O195" s="384">
        <v>1</v>
      </c>
      <c r="P195" s="384">
        <v>0</v>
      </c>
      <c r="Q195" s="385">
        <v>0.2727</v>
      </c>
      <c r="R195" s="385">
        <v>0.35139999999999999</v>
      </c>
      <c r="S195" s="385">
        <v>0.42420000000000002</v>
      </c>
      <c r="T195" s="385">
        <v>0.77559999999999996</v>
      </c>
      <c r="U195" s="384">
        <v>148</v>
      </c>
      <c r="V195" s="386">
        <v>0.92310000000000003</v>
      </c>
      <c r="W195" s="386">
        <v>0.1081</v>
      </c>
      <c r="X195" s="386">
        <v>0.1757</v>
      </c>
      <c r="Y195" s="382" t="s">
        <v>63</v>
      </c>
    </row>
    <row r="196" spans="1:25" ht="15" hidden="1" x14ac:dyDescent="0.25">
      <c r="A196" s="378" t="s">
        <v>679</v>
      </c>
      <c r="B196" s="378" t="s">
        <v>64</v>
      </c>
      <c r="C196" s="379">
        <v>77</v>
      </c>
      <c r="D196" s="379">
        <v>247</v>
      </c>
      <c r="E196" s="379">
        <v>31</v>
      </c>
      <c r="F196" s="379">
        <v>52</v>
      </c>
      <c r="G196" s="379">
        <v>25</v>
      </c>
      <c r="H196" s="379">
        <v>12</v>
      </c>
      <c r="I196" s="379">
        <v>1</v>
      </c>
      <c r="J196" s="379">
        <v>12</v>
      </c>
      <c r="K196" s="379">
        <v>25</v>
      </c>
      <c r="L196" s="379">
        <v>49</v>
      </c>
      <c r="M196" s="379">
        <v>0</v>
      </c>
      <c r="N196" s="379">
        <v>1</v>
      </c>
      <c r="O196" s="379">
        <v>5</v>
      </c>
      <c r="P196" s="379">
        <v>8</v>
      </c>
      <c r="Q196" s="380">
        <v>0.21049999999999999</v>
      </c>
      <c r="R196" s="380">
        <v>0.30359999999999998</v>
      </c>
      <c r="S196" s="380">
        <v>0.41299999999999998</v>
      </c>
      <c r="T196" s="380">
        <v>0.71650000000000003</v>
      </c>
      <c r="U196" s="379">
        <v>280</v>
      </c>
      <c r="V196" s="381">
        <v>0</v>
      </c>
      <c r="W196" s="381">
        <v>8.9300000000000004E-2</v>
      </c>
      <c r="X196" s="381">
        <v>0.17499999999999999</v>
      </c>
      <c r="Y196" s="382" t="s">
        <v>63</v>
      </c>
    </row>
    <row r="197" spans="1:25" ht="15" hidden="1" x14ac:dyDescent="0.25">
      <c r="A197" s="378" t="s">
        <v>325</v>
      </c>
      <c r="B197" s="378" t="s">
        <v>69</v>
      </c>
      <c r="C197" s="379">
        <v>60</v>
      </c>
      <c r="D197" s="379">
        <v>218</v>
      </c>
      <c r="E197" s="379">
        <v>31</v>
      </c>
      <c r="F197" s="379">
        <v>55</v>
      </c>
      <c r="G197" s="379">
        <v>34</v>
      </c>
      <c r="H197" s="379">
        <v>16</v>
      </c>
      <c r="I197" s="379">
        <v>1</v>
      </c>
      <c r="J197" s="379">
        <v>14</v>
      </c>
      <c r="K197" s="379">
        <v>26</v>
      </c>
      <c r="L197" s="379">
        <v>51</v>
      </c>
      <c r="M197" s="379">
        <v>0</v>
      </c>
      <c r="N197" s="379">
        <v>0</v>
      </c>
      <c r="O197" s="379">
        <v>4</v>
      </c>
      <c r="P197" s="379">
        <v>2</v>
      </c>
      <c r="Q197" s="380">
        <v>0.25230000000000002</v>
      </c>
      <c r="R197" s="380">
        <v>0.33739999999999998</v>
      </c>
      <c r="S197" s="380">
        <v>0.52749999999999997</v>
      </c>
      <c r="T197" s="380">
        <v>0.8649</v>
      </c>
      <c r="U197" s="379">
        <v>246</v>
      </c>
      <c r="V197" s="381">
        <v>0</v>
      </c>
      <c r="W197" s="381">
        <v>0.1057</v>
      </c>
      <c r="X197" s="381">
        <v>0.20730000000000001</v>
      </c>
      <c r="Y197" s="382" t="s">
        <v>63</v>
      </c>
    </row>
    <row r="198" spans="1:25" ht="15" hidden="1" x14ac:dyDescent="0.25">
      <c r="A198" s="378" t="s">
        <v>350</v>
      </c>
      <c r="B198" s="378" t="s">
        <v>67</v>
      </c>
      <c r="C198" s="379">
        <v>61</v>
      </c>
      <c r="D198" s="379">
        <v>165</v>
      </c>
      <c r="E198" s="379">
        <v>27</v>
      </c>
      <c r="F198" s="379">
        <v>45</v>
      </c>
      <c r="G198" s="379">
        <v>25</v>
      </c>
      <c r="H198" s="379">
        <v>8</v>
      </c>
      <c r="I198" s="379">
        <v>3</v>
      </c>
      <c r="J198" s="379">
        <v>8</v>
      </c>
      <c r="K198" s="379">
        <v>28</v>
      </c>
      <c r="L198" s="379">
        <v>43</v>
      </c>
      <c r="M198" s="379">
        <v>6</v>
      </c>
      <c r="N198" s="379">
        <v>2</v>
      </c>
      <c r="O198" s="379">
        <v>2</v>
      </c>
      <c r="P198" s="379">
        <v>7</v>
      </c>
      <c r="Q198" s="380">
        <v>0.2727</v>
      </c>
      <c r="R198" s="380">
        <v>0.4</v>
      </c>
      <c r="S198" s="380">
        <v>0.503</v>
      </c>
      <c r="T198" s="380">
        <v>0.90300000000000002</v>
      </c>
      <c r="U198" s="379">
        <v>200</v>
      </c>
      <c r="V198" s="381">
        <v>0.75</v>
      </c>
      <c r="W198" s="381">
        <v>0.14000000000000001</v>
      </c>
      <c r="X198" s="381">
        <v>0.215</v>
      </c>
      <c r="Y198" s="382" t="s">
        <v>63</v>
      </c>
    </row>
    <row r="199" spans="1:25" ht="15" hidden="1" x14ac:dyDescent="0.25">
      <c r="A199" s="383" t="s">
        <v>355</v>
      </c>
      <c r="B199" s="383" t="s">
        <v>73</v>
      </c>
      <c r="C199" s="384">
        <v>78</v>
      </c>
      <c r="D199" s="384">
        <v>265</v>
      </c>
      <c r="E199" s="384">
        <v>31</v>
      </c>
      <c r="F199" s="384">
        <v>60</v>
      </c>
      <c r="G199" s="384">
        <v>33</v>
      </c>
      <c r="H199" s="384">
        <v>12</v>
      </c>
      <c r="I199" s="384">
        <v>0</v>
      </c>
      <c r="J199" s="384">
        <v>7</v>
      </c>
      <c r="K199" s="384">
        <v>6</v>
      </c>
      <c r="L199" s="384">
        <v>57</v>
      </c>
      <c r="M199" s="384">
        <v>18</v>
      </c>
      <c r="N199" s="384">
        <v>4</v>
      </c>
      <c r="O199" s="384">
        <v>5</v>
      </c>
      <c r="P199" s="384">
        <v>10</v>
      </c>
      <c r="Q199" s="385">
        <v>0.22639999999999999</v>
      </c>
      <c r="R199" s="385">
        <v>0.27050000000000002</v>
      </c>
      <c r="S199" s="385">
        <v>0.35089999999999999</v>
      </c>
      <c r="T199" s="385">
        <v>0.62139999999999995</v>
      </c>
      <c r="U199" s="384">
        <v>281</v>
      </c>
      <c r="V199" s="386">
        <v>0.81820000000000004</v>
      </c>
      <c r="W199" s="386">
        <v>2.1399999999999999E-2</v>
      </c>
      <c r="X199" s="386">
        <v>0.20280000000000001</v>
      </c>
      <c r="Y199" s="382" t="s">
        <v>63</v>
      </c>
    </row>
    <row r="200" spans="1:25" ht="15" hidden="1" x14ac:dyDescent="0.25">
      <c r="A200" s="378" t="s">
        <v>647</v>
      </c>
      <c r="B200" s="378" t="s">
        <v>146</v>
      </c>
      <c r="C200" s="379">
        <v>37</v>
      </c>
      <c r="D200" s="379">
        <v>136</v>
      </c>
      <c r="E200" s="379">
        <v>15</v>
      </c>
      <c r="F200" s="379">
        <v>40</v>
      </c>
      <c r="G200" s="379">
        <v>13</v>
      </c>
      <c r="H200" s="379">
        <v>13</v>
      </c>
      <c r="I200" s="379">
        <v>0</v>
      </c>
      <c r="J200" s="379">
        <v>0</v>
      </c>
      <c r="K200" s="379">
        <v>14</v>
      </c>
      <c r="L200" s="379">
        <v>24</v>
      </c>
      <c r="M200" s="379">
        <v>14</v>
      </c>
      <c r="N200" s="379">
        <v>1</v>
      </c>
      <c r="O200" s="379">
        <v>2</v>
      </c>
      <c r="P200" s="379">
        <v>0</v>
      </c>
      <c r="Q200" s="380">
        <v>0.29409999999999997</v>
      </c>
      <c r="R200" s="380">
        <v>0.36</v>
      </c>
      <c r="S200" s="380">
        <v>0.38969999999999999</v>
      </c>
      <c r="T200" s="380">
        <v>0.74970000000000003</v>
      </c>
      <c r="U200" s="379">
        <v>150</v>
      </c>
      <c r="V200" s="381">
        <v>0.93330000000000002</v>
      </c>
      <c r="W200" s="381">
        <v>9.3299999999999994E-2</v>
      </c>
      <c r="X200" s="381">
        <v>0.16</v>
      </c>
      <c r="Y200" s="382" t="s">
        <v>63</v>
      </c>
    </row>
    <row r="201" spans="1:25" ht="15" hidden="1" x14ac:dyDescent="0.25">
      <c r="A201" s="378" t="s">
        <v>1009</v>
      </c>
      <c r="B201" s="378" t="s">
        <v>68</v>
      </c>
      <c r="C201" s="379">
        <v>21</v>
      </c>
      <c r="D201" s="379">
        <v>23</v>
      </c>
      <c r="E201" s="379">
        <v>2</v>
      </c>
      <c r="F201" s="379">
        <v>4</v>
      </c>
      <c r="G201" s="379">
        <v>2</v>
      </c>
      <c r="H201" s="379">
        <v>1</v>
      </c>
      <c r="I201" s="379">
        <v>0</v>
      </c>
      <c r="J201" s="379">
        <v>0</v>
      </c>
      <c r="K201" s="379">
        <v>3</v>
      </c>
      <c r="L201" s="379">
        <v>6</v>
      </c>
      <c r="M201" s="379">
        <v>1</v>
      </c>
      <c r="N201" s="379">
        <v>1</v>
      </c>
      <c r="O201" s="379">
        <v>0</v>
      </c>
      <c r="P201" s="379">
        <v>0</v>
      </c>
      <c r="Q201" s="380">
        <v>0.1739</v>
      </c>
      <c r="R201" s="380">
        <v>0.26919999999999999</v>
      </c>
      <c r="S201" s="380">
        <v>0.21740000000000001</v>
      </c>
      <c r="T201" s="380">
        <v>0.48659999999999998</v>
      </c>
      <c r="U201" s="379">
        <v>26</v>
      </c>
      <c r="V201" s="381">
        <v>0.5</v>
      </c>
      <c r="W201" s="381">
        <v>0.1154</v>
      </c>
      <c r="X201" s="381">
        <v>0.23080000000000001</v>
      </c>
      <c r="Y201" s="382" t="s">
        <v>63</v>
      </c>
    </row>
    <row r="202" spans="1:25" ht="15" hidden="1" x14ac:dyDescent="0.25">
      <c r="A202" s="378" t="s">
        <v>369</v>
      </c>
      <c r="B202" s="378" t="s">
        <v>72</v>
      </c>
      <c r="C202" s="379">
        <v>82</v>
      </c>
      <c r="D202" s="379">
        <v>285</v>
      </c>
      <c r="E202" s="379">
        <v>22</v>
      </c>
      <c r="F202" s="379">
        <v>65</v>
      </c>
      <c r="G202" s="379">
        <v>22</v>
      </c>
      <c r="H202" s="379">
        <v>12</v>
      </c>
      <c r="I202" s="379">
        <v>0</v>
      </c>
      <c r="J202" s="379">
        <v>6</v>
      </c>
      <c r="K202" s="379">
        <v>14</v>
      </c>
      <c r="L202" s="379">
        <v>79</v>
      </c>
      <c r="M202" s="379">
        <v>0</v>
      </c>
      <c r="N202" s="379">
        <v>1</v>
      </c>
      <c r="O202" s="379">
        <v>3</v>
      </c>
      <c r="P202" s="379">
        <v>5</v>
      </c>
      <c r="Q202" s="380">
        <v>0.2281</v>
      </c>
      <c r="R202" s="380">
        <v>0.27629999999999999</v>
      </c>
      <c r="S202" s="380">
        <v>0.33329999999999999</v>
      </c>
      <c r="T202" s="380">
        <v>0.60960000000000003</v>
      </c>
      <c r="U202" s="379">
        <v>304</v>
      </c>
      <c r="V202" s="381">
        <v>0</v>
      </c>
      <c r="W202" s="381">
        <v>4.6100000000000002E-2</v>
      </c>
      <c r="X202" s="381">
        <v>0.25990000000000002</v>
      </c>
      <c r="Y202" s="382" t="s">
        <v>63</v>
      </c>
    </row>
    <row r="203" spans="1:25" ht="15" hidden="1" x14ac:dyDescent="0.25">
      <c r="A203" s="383" t="s">
        <v>849</v>
      </c>
      <c r="B203" s="383" t="s">
        <v>75</v>
      </c>
      <c r="C203" s="384">
        <v>59</v>
      </c>
      <c r="D203" s="384">
        <v>129</v>
      </c>
      <c r="E203" s="384">
        <v>17</v>
      </c>
      <c r="F203" s="384">
        <v>34</v>
      </c>
      <c r="G203" s="384">
        <v>10</v>
      </c>
      <c r="H203" s="384">
        <v>5</v>
      </c>
      <c r="I203" s="384">
        <v>0</v>
      </c>
      <c r="J203" s="384">
        <v>2</v>
      </c>
      <c r="K203" s="384">
        <v>10</v>
      </c>
      <c r="L203" s="384">
        <v>31</v>
      </c>
      <c r="M203" s="384">
        <v>11</v>
      </c>
      <c r="N203" s="384">
        <v>2</v>
      </c>
      <c r="O203" s="384">
        <v>1</v>
      </c>
      <c r="P203" s="384">
        <v>0</v>
      </c>
      <c r="Q203" s="385">
        <v>0.2636</v>
      </c>
      <c r="R203" s="385">
        <v>0.3165</v>
      </c>
      <c r="S203" s="385">
        <v>0.3488</v>
      </c>
      <c r="T203" s="385">
        <v>0.66539999999999999</v>
      </c>
      <c r="U203" s="384">
        <v>139</v>
      </c>
      <c r="V203" s="386">
        <v>0.84619999999999995</v>
      </c>
      <c r="W203" s="386">
        <v>7.1900000000000006E-2</v>
      </c>
      <c r="X203" s="386">
        <v>0.223</v>
      </c>
      <c r="Y203" s="382" t="s">
        <v>63</v>
      </c>
    </row>
    <row r="204" spans="1:25" ht="15" hidden="1" x14ac:dyDescent="0.25">
      <c r="A204" s="383" t="s">
        <v>698</v>
      </c>
      <c r="B204" s="383" t="s">
        <v>70</v>
      </c>
      <c r="C204" s="384">
        <v>35</v>
      </c>
      <c r="D204" s="384">
        <v>76</v>
      </c>
      <c r="E204" s="384">
        <v>9</v>
      </c>
      <c r="F204" s="384">
        <v>17</v>
      </c>
      <c r="G204" s="384">
        <v>8</v>
      </c>
      <c r="H204" s="384">
        <v>4</v>
      </c>
      <c r="I204" s="384">
        <v>0</v>
      </c>
      <c r="J204" s="384">
        <v>4</v>
      </c>
      <c r="K204" s="384">
        <v>8</v>
      </c>
      <c r="L204" s="384">
        <v>22</v>
      </c>
      <c r="M204" s="384">
        <v>1</v>
      </c>
      <c r="N204" s="384">
        <v>0</v>
      </c>
      <c r="O204" s="384">
        <v>1</v>
      </c>
      <c r="P204" s="384">
        <v>0</v>
      </c>
      <c r="Q204" s="385">
        <v>0.22370000000000001</v>
      </c>
      <c r="R204" s="385">
        <v>0.29759999999999998</v>
      </c>
      <c r="S204" s="385">
        <v>0.43419999999999997</v>
      </c>
      <c r="T204" s="385">
        <v>0.73180000000000001</v>
      </c>
      <c r="U204" s="384">
        <v>84</v>
      </c>
      <c r="V204" s="386">
        <v>1</v>
      </c>
      <c r="W204" s="386">
        <v>9.5200000000000007E-2</v>
      </c>
      <c r="X204" s="386">
        <v>0.26190000000000002</v>
      </c>
      <c r="Y204" s="382" t="s">
        <v>63</v>
      </c>
    </row>
    <row r="205" spans="1:25" ht="15" hidden="1" x14ac:dyDescent="0.25">
      <c r="A205" s="378" t="s">
        <v>340</v>
      </c>
      <c r="B205" s="378" t="s">
        <v>64</v>
      </c>
      <c r="C205" s="379">
        <v>79</v>
      </c>
      <c r="D205" s="379">
        <v>270</v>
      </c>
      <c r="E205" s="379">
        <v>40</v>
      </c>
      <c r="F205" s="379">
        <v>72</v>
      </c>
      <c r="G205" s="379">
        <v>29</v>
      </c>
      <c r="H205" s="379">
        <v>13</v>
      </c>
      <c r="I205" s="379">
        <v>0</v>
      </c>
      <c r="J205" s="379">
        <v>10</v>
      </c>
      <c r="K205" s="379">
        <v>28</v>
      </c>
      <c r="L205" s="379">
        <v>51</v>
      </c>
      <c r="M205" s="379">
        <v>7</v>
      </c>
      <c r="N205" s="379">
        <v>4</v>
      </c>
      <c r="O205" s="379">
        <v>3</v>
      </c>
      <c r="P205" s="379">
        <v>9</v>
      </c>
      <c r="Q205" s="380">
        <v>0.26669999999999999</v>
      </c>
      <c r="R205" s="380">
        <v>0.35499999999999998</v>
      </c>
      <c r="S205" s="380">
        <v>0.4259</v>
      </c>
      <c r="T205" s="380">
        <v>0.78100000000000003</v>
      </c>
      <c r="U205" s="379">
        <v>307</v>
      </c>
      <c r="V205" s="381">
        <v>0.63639999999999997</v>
      </c>
      <c r="W205" s="381">
        <v>9.1200000000000003E-2</v>
      </c>
      <c r="X205" s="381">
        <v>0.1661</v>
      </c>
      <c r="Y205" s="382" t="s">
        <v>63</v>
      </c>
    </row>
    <row r="206" spans="1:25" ht="15" hidden="1" x14ac:dyDescent="0.25">
      <c r="A206" s="378" t="s">
        <v>789</v>
      </c>
      <c r="B206" s="378" t="s">
        <v>76</v>
      </c>
      <c r="C206" s="379">
        <v>56</v>
      </c>
      <c r="D206" s="379">
        <v>133</v>
      </c>
      <c r="E206" s="379">
        <v>21</v>
      </c>
      <c r="F206" s="379">
        <v>44</v>
      </c>
      <c r="G206" s="379">
        <v>21</v>
      </c>
      <c r="H206" s="379">
        <v>5</v>
      </c>
      <c r="I206" s="379">
        <v>2</v>
      </c>
      <c r="J206" s="379">
        <v>5</v>
      </c>
      <c r="K206" s="379">
        <v>3</v>
      </c>
      <c r="L206" s="379">
        <v>33</v>
      </c>
      <c r="M206" s="379">
        <v>5</v>
      </c>
      <c r="N206" s="379">
        <v>4</v>
      </c>
      <c r="O206" s="379">
        <v>3</v>
      </c>
      <c r="P206" s="379">
        <v>0</v>
      </c>
      <c r="Q206" s="380">
        <v>0.33079999999999998</v>
      </c>
      <c r="R206" s="380">
        <v>0.34560000000000002</v>
      </c>
      <c r="S206" s="380">
        <v>0.51129999999999998</v>
      </c>
      <c r="T206" s="380">
        <v>0.8569</v>
      </c>
      <c r="U206" s="379">
        <v>136</v>
      </c>
      <c r="V206" s="381">
        <v>0.55559999999999998</v>
      </c>
      <c r="W206" s="381">
        <v>2.2100000000000002E-2</v>
      </c>
      <c r="X206" s="381">
        <v>0.24260000000000001</v>
      </c>
      <c r="Y206" s="382" t="s">
        <v>63</v>
      </c>
    </row>
    <row r="207" spans="1:25" ht="15" hidden="1" x14ac:dyDescent="0.25">
      <c r="A207" s="378" t="s">
        <v>790</v>
      </c>
      <c r="B207" s="378" t="s">
        <v>76</v>
      </c>
      <c r="C207" s="379">
        <v>81</v>
      </c>
      <c r="D207" s="379">
        <v>245</v>
      </c>
      <c r="E207" s="379">
        <v>36</v>
      </c>
      <c r="F207" s="379">
        <v>55</v>
      </c>
      <c r="G207" s="379">
        <v>36</v>
      </c>
      <c r="H207" s="379">
        <v>13</v>
      </c>
      <c r="I207" s="379">
        <v>1</v>
      </c>
      <c r="J207" s="379">
        <v>16</v>
      </c>
      <c r="K207" s="379">
        <v>37</v>
      </c>
      <c r="L207" s="379">
        <v>77</v>
      </c>
      <c r="M207" s="379">
        <v>3</v>
      </c>
      <c r="N207" s="379">
        <v>3</v>
      </c>
      <c r="O207" s="379">
        <v>7</v>
      </c>
      <c r="P207" s="379">
        <v>1</v>
      </c>
      <c r="Q207" s="380">
        <v>0.22450000000000001</v>
      </c>
      <c r="R207" s="380">
        <v>0.3286</v>
      </c>
      <c r="S207" s="380">
        <v>0.48159999999999997</v>
      </c>
      <c r="T207" s="380">
        <v>0.81030000000000002</v>
      </c>
      <c r="U207" s="379">
        <v>283</v>
      </c>
      <c r="V207" s="381">
        <v>0.5</v>
      </c>
      <c r="W207" s="381">
        <v>0.13070000000000001</v>
      </c>
      <c r="X207" s="381">
        <v>0.27210000000000001</v>
      </c>
      <c r="Y207" s="382" t="s">
        <v>63</v>
      </c>
    </row>
    <row r="208" spans="1:25" ht="15" hidden="1" x14ac:dyDescent="0.25">
      <c r="A208" s="383" t="s">
        <v>352</v>
      </c>
      <c r="B208" s="383" t="s">
        <v>74</v>
      </c>
      <c r="C208" s="384">
        <v>21</v>
      </c>
      <c r="D208" s="384">
        <v>60</v>
      </c>
      <c r="E208" s="384">
        <v>7</v>
      </c>
      <c r="F208" s="384">
        <v>22</v>
      </c>
      <c r="G208" s="384">
        <v>7</v>
      </c>
      <c r="H208" s="384">
        <v>6</v>
      </c>
      <c r="I208" s="384">
        <v>0</v>
      </c>
      <c r="J208" s="384">
        <v>2</v>
      </c>
      <c r="K208" s="384">
        <v>1</v>
      </c>
      <c r="L208" s="384">
        <v>16</v>
      </c>
      <c r="M208" s="384">
        <v>3</v>
      </c>
      <c r="N208" s="384">
        <v>0</v>
      </c>
      <c r="O208" s="384">
        <v>2</v>
      </c>
      <c r="P208" s="384">
        <v>3</v>
      </c>
      <c r="Q208" s="385">
        <v>0.36670000000000003</v>
      </c>
      <c r="R208" s="385">
        <v>0.40629999999999999</v>
      </c>
      <c r="S208" s="385">
        <v>0.56669999999999998</v>
      </c>
      <c r="T208" s="385">
        <v>0.97289999999999999</v>
      </c>
      <c r="U208" s="384">
        <v>64</v>
      </c>
      <c r="V208" s="386">
        <v>1</v>
      </c>
      <c r="W208" s="386">
        <v>1.5599999999999999E-2</v>
      </c>
      <c r="X208" s="386">
        <v>0.25</v>
      </c>
      <c r="Y208" s="382" t="s">
        <v>63</v>
      </c>
    </row>
    <row r="209" spans="1:25" ht="15" hidden="1" x14ac:dyDescent="0.25">
      <c r="A209" s="378" t="s">
        <v>1811</v>
      </c>
      <c r="B209" s="378" t="s">
        <v>166</v>
      </c>
      <c r="C209" s="379">
        <v>48</v>
      </c>
      <c r="D209" s="379">
        <v>124</v>
      </c>
      <c r="E209" s="379">
        <v>25</v>
      </c>
      <c r="F209" s="379">
        <v>35</v>
      </c>
      <c r="G209" s="379">
        <v>18</v>
      </c>
      <c r="H209" s="379">
        <v>6</v>
      </c>
      <c r="I209" s="379">
        <v>1</v>
      </c>
      <c r="J209" s="379">
        <v>10</v>
      </c>
      <c r="K209" s="379">
        <v>7</v>
      </c>
      <c r="L209" s="379">
        <v>38</v>
      </c>
      <c r="M209" s="379">
        <v>8</v>
      </c>
      <c r="N209" s="379">
        <v>0</v>
      </c>
      <c r="O209" s="379">
        <v>1</v>
      </c>
      <c r="P209" s="379">
        <v>9</v>
      </c>
      <c r="Q209" s="380">
        <v>0.2823</v>
      </c>
      <c r="R209" s="380">
        <v>0.36430000000000001</v>
      </c>
      <c r="S209" s="380">
        <v>0.5887</v>
      </c>
      <c r="T209" s="380">
        <v>0.95299999999999996</v>
      </c>
      <c r="U209" s="379">
        <v>140</v>
      </c>
      <c r="V209" s="381">
        <v>1</v>
      </c>
      <c r="W209" s="381">
        <v>0.05</v>
      </c>
      <c r="X209" s="381">
        <v>0.27139999999999997</v>
      </c>
      <c r="Y209" s="382" t="s">
        <v>63</v>
      </c>
    </row>
    <row r="210" spans="1:25" ht="15" hidden="1" x14ac:dyDescent="0.25">
      <c r="A210" s="378" t="s">
        <v>299</v>
      </c>
      <c r="B210" s="378" t="s">
        <v>72</v>
      </c>
      <c r="C210" s="379">
        <v>82</v>
      </c>
      <c r="D210" s="379">
        <v>306</v>
      </c>
      <c r="E210" s="379">
        <v>41</v>
      </c>
      <c r="F210" s="379">
        <v>81</v>
      </c>
      <c r="G210" s="379">
        <v>46</v>
      </c>
      <c r="H210" s="379">
        <v>25</v>
      </c>
      <c r="I210" s="379">
        <v>3</v>
      </c>
      <c r="J210" s="379">
        <v>14</v>
      </c>
      <c r="K210" s="379">
        <v>9</v>
      </c>
      <c r="L210" s="379">
        <v>78</v>
      </c>
      <c r="M210" s="379">
        <v>17</v>
      </c>
      <c r="N210" s="379">
        <v>6</v>
      </c>
      <c r="O210" s="379">
        <v>10</v>
      </c>
      <c r="P210" s="379">
        <v>0</v>
      </c>
      <c r="Q210" s="380">
        <v>0.26469999999999999</v>
      </c>
      <c r="R210" s="380">
        <v>0.28570000000000001</v>
      </c>
      <c r="S210" s="380">
        <v>0.50329999999999997</v>
      </c>
      <c r="T210" s="380">
        <v>0.78900000000000003</v>
      </c>
      <c r="U210" s="379">
        <v>315</v>
      </c>
      <c r="V210" s="381">
        <v>0.73909999999999998</v>
      </c>
      <c r="W210" s="381">
        <v>2.86E-2</v>
      </c>
      <c r="X210" s="381">
        <v>0.24759999999999999</v>
      </c>
      <c r="Y210" s="382" t="s">
        <v>63</v>
      </c>
    </row>
    <row r="211" spans="1:25" ht="15" hidden="1" x14ac:dyDescent="0.25">
      <c r="A211" s="378" t="s">
        <v>822</v>
      </c>
      <c r="B211" s="378" t="s">
        <v>147</v>
      </c>
      <c r="C211" s="379">
        <v>63</v>
      </c>
      <c r="D211" s="379">
        <v>185</v>
      </c>
      <c r="E211" s="379">
        <v>23</v>
      </c>
      <c r="F211" s="379">
        <v>25</v>
      </c>
      <c r="G211" s="379">
        <v>12</v>
      </c>
      <c r="H211" s="379">
        <v>2</v>
      </c>
      <c r="I211" s="379">
        <v>0</v>
      </c>
      <c r="J211" s="379">
        <v>7</v>
      </c>
      <c r="K211" s="379">
        <v>18</v>
      </c>
      <c r="L211" s="379">
        <v>65</v>
      </c>
      <c r="M211" s="379">
        <v>4</v>
      </c>
      <c r="N211" s="379">
        <v>0</v>
      </c>
      <c r="O211" s="379">
        <v>1</v>
      </c>
      <c r="P211" s="379">
        <v>0</v>
      </c>
      <c r="Q211" s="380">
        <v>0.1351</v>
      </c>
      <c r="R211" s="380">
        <v>0.21179999999999999</v>
      </c>
      <c r="S211" s="380">
        <v>0.25950000000000001</v>
      </c>
      <c r="T211" s="380">
        <v>0.4713</v>
      </c>
      <c r="U211" s="379">
        <v>203</v>
      </c>
      <c r="V211" s="381">
        <v>1</v>
      </c>
      <c r="W211" s="381">
        <v>8.8700000000000001E-2</v>
      </c>
      <c r="X211" s="381">
        <v>0.32019999999999998</v>
      </c>
      <c r="Y211" s="382" t="s">
        <v>63</v>
      </c>
    </row>
    <row r="212" spans="1:25" ht="15" hidden="1" x14ac:dyDescent="0.25">
      <c r="A212" s="378" t="s">
        <v>705</v>
      </c>
      <c r="B212" s="378" t="s">
        <v>70</v>
      </c>
      <c r="C212" s="379">
        <v>75</v>
      </c>
      <c r="D212" s="379">
        <v>197</v>
      </c>
      <c r="E212" s="379">
        <v>30</v>
      </c>
      <c r="F212" s="379">
        <v>57</v>
      </c>
      <c r="G212" s="379">
        <v>29</v>
      </c>
      <c r="H212" s="379">
        <v>18</v>
      </c>
      <c r="I212" s="379">
        <v>2</v>
      </c>
      <c r="J212" s="379">
        <v>7</v>
      </c>
      <c r="K212" s="379">
        <v>9</v>
      </c>
      <c r="L212" s="379">
        <v>39</v>
      </c>
      <c r="M212" s="379">
        <v>1</v>
      </c>
      <c r="N212" s="379">
        <v>1</v>
      </c>
      <c r="O212" s="379">
        <v>5</v>
      </c>
      <c r="P212" s="379">
        <v>2</v>
      </c>
      <c r="Q212" s="380">
        <v>0.2893</v>
      </c>
      <c r="R212" s="380">
        <v>0.32690000000000002</v>
      </c>
      <c r="S212" s="380">
        <v>0.50760000000000005</v>
      </c>
      <c r="T212" s="380">
        <v>0.83450000000000002</v>
      </c>
      <c r="U212" s="379">
        <v>208</v>
      </c>
      <c r="V212" s="381">
        <v>0.5</v>
      </c>
      <c r="W212" s="381">
        <v>4.3299999999999998E-2</v>
      </c>
      <c r="X212" s="381">
        <v>0.1875</v>
      </c>
      <c r="Y212" s="382" t="s">
        <v>63</v>
      </c>
    </row>
    <row r="213" spans="1:25" ht="15" hidden="1" x14ac:dyDescent="0.25">
      <c r="A213" s="383" t="s">
        <v>919</v>
      </c>
      <c r="B213" s="383" t="s">
        <v>72</v>
      </c>
      <c r="C213" s="384">
        <v>42</v>
      </c>
      <c r="D213" s="384">
        <v>129</v>
      </c>
      <c r="E213" s="384">
        <v>12</v>
      </c>
      <c r="F213" s="384">
        <v>27</v>
      </c>
      <c r="G213" s="384">
        <v>10</v>
      </c>
      <c r="H213" s="384">
        <v>3</v>
      </c>
      <c r="I213" s="384">
        <v>2</v>
      </c>
      <c r="J213" s="384">
        <v>4</v>
      </c>
      <c r="K213" s="384">
        <v>5</v>
      </c>
      <c r="L213" s="384">
        <v>41</v>
      </c>
      <c r="M213" s="384">
        <v>1</v>
      </c>
      <c r="N213" s="384">
        <v>0</v>
      </c>
      <c r="O213" s="384">
        <v>1</v>
      </c>
      <c r="P213" s="384">
        <v>0</v>
      </c>
      <c r="Q213" s="385">
        <v>0.20930000000000001</v>
      </c>
      <c r="R213" s="385">
        <v>0.23880000000000001</v>
      </c>
      <c r="S213" s="385">
        <v>0.35659999999999997</v>
      </c>
      <c r="T213" s="385">
        <v>0.59540000000000004</v>
      </c>
      <c r="U213" s="384">
        <v>134</v>
      </c>
      <c r="V213" s="386">
        <v>1</v>
      </c>
      <c r="W213" s="386">
        <v>3.73E-2</v>
      </c>
      <c r="X213" s="386">
        <v>0.30599999999999999</v>
      </c>
      <c r="Y213" s="382" t="s">
        <v>63</v>
      </c>
    </row>
    <row r="214" spans="1:25" ht="15" hidden="1" x14ac:dyDescent="0.25">
      <c r="A214" s="378" t="s">
        <v>859</v>
      </c>
      <c r="B214" s="378" t="s">
        <v>146</v>
      </c>
      <c r="C214" s="379">
        <v>5</v>
      </c>
      <c r="D214" s="379">
        <v>5</v>
      </c>
      <c r="E214" s="379">
        <v>0</v>
      </c>
      <c r="F214" s="379">
        <v>1</v>
      </c>
      <c r="G214" s="379">
        <v>1</v>
      </c>
      <c r="H214" s="379">
        <v>0</v>
      </c>
      <c r="I214" s="379">
        <v>0</v>
      </c>
      <c r="J214" s="379">
        <v>0</v>
      </c>
      <c r="K214" s="379">
        <v>0</v>
      </c>
      <c r="L214" s="379">
        <v>0</v>
      </c>
      <c r="M214" s="379">
        <v>0</v>
      </c>
      <c r="N214" s="379">
        <v>0</v>
      </c>
      <c r="O214" s="379">
        <v>0</v>
      </c>
      <c r="P214" s="379">
        <v>0</v>
      </c>
      <c r="Q214" s="380">
        <v>0.2</v>
      </c>
      <c r="R214" s="380">
        <v>0.2</v>
      </c>
      <c r="S214" s="380">
        <v>0.2</v>
      </c>
      <c r="T214" s="380">
        <v>0.4</v>
      </c>
      <c r="U214" s="379">
        <v>5</v>
      </c>
      <c r="V214" s="381">
        <v>0</v>
      </c>
      <c r="W214" s="381">
        <v>0</v>
      </c>
      <c r="X214" s="381">
        <v>0</v>
      </c>
      <c r="Y214" s="382" t="s">
        <v>63</v>
      </c>
    </row>
    <row r="215" spans="1:25" ht="15" hidden="1" x14ac:dyDescent="0.25">
      <c r="A215" s="378" t="s">
        <v>1024</v>
      </c>
      <c r="B215" s="378" t="s">
        <v>75</v>
      </c>
      <c r="C215" s="379">
        <v>9</v>
      </c>
      <c r="D215" s="379">
        <v>27</v>
      </c>
      <c r="E215" s="379">
        <v>2</v>
      </c>
      <c r="F215" s="379">
        <v>4</v>
      </c>
      <c r="G215" s="379">
        <v>1</v>
      </c>
      <c r="H215" s="379">
        <v>1</v>
      </c>
      <c r="I215" s="379">
        <v>0</v>
      </c>
      <c r="J215" s="379">
        <v>0</v>
      </c>
      <c r="K215" s="379">
        <v>5</v>
      </c>
      <c r="L215" s="379">
        <v>5</v>
      </c>
      <c r="M215" s="379">
        <v>0</v>
      </c>
      <c r="N215" s="379">
        <v>1</v>
      </c>
      <c r="O215" s="379">
        <v>0</v>
      </c>
      <c r="P215" s="379">
        <v>0</v>
      </c>
      <c r="Q215" s="380">
        <v>0.14810000000000001</v>
      </c>
      <c r="R215" s="380">
        <v>0.28129999999999999</v>
      </c>
      <c r="S215" s="380">
        <v>0.1852</v>
      </c>
      <c r="T215" s="380">
        <v>0.46639999999999998</v>
      </c>
      <c r="U215" s="379">
        <v>32</v>
      </c>
      <c r="V215" s="381">
        <v>0</v>
      </c>
      <c r="W215" s="381">
        <v>0.15629999999999999</v>
      </c>
      <c r="X215" s="381">
        <v>0.15629999999999999</v>
      </c>
      <c r="Y215" s="382" t="s">
        <v>63</v>
      </c>
    </row>
    <row r="216" spans="1:25" ht="15" hidden="1" x14ac:dyDescent="0.25">
      <c r="A216" s="378" t="s">
        <v>760</v>
      </c>
      <c r="B216" s="378" t="s">
        <v>73</v>
      </c>
      <c r="C216" s="379">
        <v>58</v>
      </c>
      <c r="D216" s="379">
        <v>144</v>
      </c>
      <c r="E216" s="379">
        <v>20</v>
      </c>
      <c r="F216" s="379">
        <v>43</v>
      </c>
      <c r="G216" s="379">
        <v>26</v>
      </c>
      <c r="H216" s="379">
        <v>8</v>
      </c>
      <c r="I216" s="379">
        <v>0</v>
      </c>
      <c r="J216" s="379">
        <v>2</v>
      </c>
      <c r="K216" s="379">
        <v>5</v>
      </c>
      <c r="L216" s="379">
        <v>26</v>
      </c>
      <c r="M216" s="379">
        <v>11</v>
      </c>
      <c r="N216" s="379">
        <v>1</v>
      </c>
      <c r="O216" s="379">
        <v>1</v>
      </c>
      <c r="P216" s="379">
        <v>1</v>
      </c>
      <c r="Q216" s="380">
        <v>0.29859999999999998</v>
      </c>
      <c r="R216" s="380">
        <v>0.32669999999999999</v>
      </c>
      <c r="S216" s="380">
        <v>0.39579999999999999</v>
      </c>
      <c r="T216" s="380">
        <v>0.72250000000000003</v>
      </c>
      <c r="U216" s="379">
        <v>150</v>
      </c>
      <c r="V216" s="381">
        <v>0.91669999999999996</v>
      </c>
      <c r="W216" s="381">
        <v>3.3300000000000003E-2</v>
      </c>
      <c r="X216" s="381">
        <v>0.17330000000000001</v>
      </c>
      <c r="Y216" s="382" t="s">
        <v>63</v>
      </c>
    </row>
    <row r="217" spans="1:25" ht="15" hidden="1" x14ac:dyDescent="0.25">
      <c r="A217" s="378" t="s">
        <v>292</v>
      </c>
      <c r="B217" s="378" t="s">
        <v>73</v>
      </c>
      <c r="C217" s="379">
        <v>81</v>
      </c>
      <c r="D217" s="379">
        <v>305</v>
      </c>
      <c r="E217" s="379">
        <v>41</v>
      </c>
      <c r="F217" s="379">
        <v>81</v>
      </c>
      <c r="G217" s="379">
        <v>35</v>
      </c>
      <c r="H217" s="379">
        <v>20</v>
      </c>
      <c r="I217" s="379">
        <v>0</v>
      </c>
      <c r="J217" s="379">
        <v>6</v>
      </c>
      <c r="K217" s="379">
        <v>25</v>
      </c>
      <c r="L217" s="379">
        <v>88</v>
      </c>
      <c r="M217" s="379">
        <v>13</v>
      </c>
      <c r="N217" s="379">
        <v>3</v>
      </c>
      <c r="O217" s="379">
        <v>5</v>
      </c>
      <c r="P217" s="379">
        <v>3</v>
      </c>
      <c r="Q217" s="380">
        <v>0.2656</v>
      </c>
      <c r="R217" s="380">
        <v>0.32729999999999998</v>
      </c>
      <c r="S217" s="380">
        <v>0.39019999999999999</v>
      </c>
      <c r="T217" s="380">
        <v>0.71750000000000003</v>
      </c>
      <c r="U217" s="379">
        <v>333</v>
      </c>
      <c r="V217" s="381">
        <v>0.8125</v>
      </c>
      <c r="W217" s="381">
        <v>7.51E-2</v>
      </c>
      <c r="X217" s="381">
        <v>0.26429999999999998</v>
      </c>
      <c r="Y217" s="382" t="s">
        <v>63</v>
      </c>
    </row>
    <row r="218" spans="1:25" ht="15" hidden="1" x14ac:dyDescent="0.25">
      <c r="A218" s="378" t="s">
        <v>345</v>
      </c>
      <c r="B218" s="378" t="s">
        <v>68</v>
      </c>
      <c r="C218" s="379">
        <v>78</v>
      </c>
      <c r="D218" s="379">
        <v>184</v>
      </c>
      <c r="E218" s="379">
        <v>25</v>
      </c>
      <c r="F218" s="379">
        <v>39</v>
      </c>
      <c r="G218" s="379">
        <v>30</v>
      </c>
      <c r="H218" s="379">
        <v>18</v>
      </c>
      <c r="I218" s="379">
        <v>0</v>
      </c>
      <c r="J218" s="379">
        <v>7</v>
      </c>
      <c r="K218" s="379">
        <v>19</v>
      </c>
      <c r="L218" s="379">
        <v>67</v>
      </c>
      <c r="M218" s="379">
        <v>0</v>
      </c>
      <c r="N218" s="379">
        <v>2</v>
      </c>
      <c r="O218" s="379">
        <v>1</v>
      </c>
      <c r="P218" s="379">
        <v>4</v>
      </c>
      <c r="Q218" s="380">
        <v>0.21199999999999999</v>
      </c>
      <c r="R218" s="380">
        <v>0.29949999999999999</v>
      </c>
      <c r="S218" s="380">
        <v>0.4239</v>
      </c>
      <c r="T218" s="380">
        <v>0.72340000000000004</v>
      </c>
      <c r="U218" s="379">
        <v>207</v>
      </c>
      <c r="V218" s="381">
        <v>0</v>
      </c>
      <c r="W218" s="381">
        <v>9.1800000000000007E-2</v>
      </c>
      <c r="X218" s="381">
        <v>0.32369999999999999</v>
      </c>
      <c r="Y218" s="382" t="s">
        <v>63</v>
      </c>
    </row>
    <row r="219" spans="1:25" ht="15" hidden="1" x14ac:dyDescent="0.25">
      <c r="A219" s="383" t="s">
        <v>597</v>
      </c>
      <c r="B219" s="383" t="s">
        <v>69</v>
      </c>
      <c r="C219" s="384">
        <v>6</v>
      </c>
      <c r="D219" s="384">
        <v>15</v>
      </c>
      <c r="E219" s="384">
        <v>0</v>
      </c>
      <c r="F219" s="384">
        <v>2</v>
      </c>
      <c r="G219" s="384">
        <v>0</v>
      </c>
      <c r="H219" s="384">
        <v>1</v>
      </c>
      <c r="I219" s="384">
        <v>0</v>
      </c>
      <c r="J219" s="384">
        <v>0</v>
      </c>
      <c r="K219" s="384">
        <v>1</v>
      </c>
      <c r="L219" s="384">
        <v>3</v>
      </c>
      <c r="M219" s="384">
        <v>0</v>
      </c>
      <c r="N219" s="384">
        <v>0</v>
      </c>
      <c r="O219" s="384">
        <v>0</v>
      </c>
      <c r="P219" s="384">
        <v>0</v>
      </c>
      <c r="Q219" s="385">
        <v>0.1333</v>
      </c>
      <c r="R219" s="385">
        <v>0.1875</v>
      </c>
      <c r="S219" s="385">
        <v>0.2</v>
      </c>
      <c r="T219" s="385">
        <v>0.38750000000000001</v>
      </c>
      <c r="U219" s="384">
        <v>16</v>
      </c>
      <c r="V219" s="386">
        <v>0</v>
      </c>
      <c r="W219" s="386">
        <v>6.25E-2</v>
      </c>
      <c r="X219" s="386">
        <v>0.1875</v>
      </c>
      <c r="Y219" s="382" t="s">
        <v>63</v>
      </c>
    </row>
    <row r="220" spans="1:25" ht="15" hidden="1" x14ac:dyDescent="0.25">
      <c r="A220" s="378" t="s">
        <v>763</v>
      </c>
      <c r="B220" s="378" t="s">
        <v>73</v>
      </c>
      <c r="C220" s="379">
        <v>12</v>
      </c>
      <c r="D220" s="379">
        <v>12</v>
      </c>
      <c r="E220" s="379">
        <v>1</v>
      </c>
      <c r="F220" s="379">
        <v>2</v>
      </c>
      <c r="G220" s="379">
        <v>1</v>
      </c>
      <c r="H220" s="379">
        <v>1</v>
      </c>
      <c r="I220" s="379">
        <v>0</v>
      </c>
      <c r="J220" s="379">
        <v>0</v>
      </c>
      <c r="K220" s="379">
        <v>0</v>
      </c>
      <c r="L220" s="379">
        <v>3</v>
      </c>
      <c r="M220" s="379">
        <v>1</v>
      </c>
      <c r="N220" s="379">
        <v>0</v>
      </c>
      <c r="O220" s="379">
        <v>0</v>
      </c>
      <c r="P220" s="379">
        <v>0</v>
      </c>
      <c r="Q220" s="380">
        <v>0.16669999999999999</v>
      </c>
      <c r="R220" s="380">
        <v>0.16669999999999999</v>
      </c>
      <c r="S220" s="380">
        <v>0.25</v>
      </c>
      <c r="T220" s="380">
        <v>0.41670000000000001</v>
      </c>
      <c r="U220" s="379">
        <v>12</v>
      </c>
      <c r="V220" s="381">
        <v>1</v>
      </c>
      <c r="W220" s="381">
        <v>0</v>
      </c>
      <c r="X220" s="381">
        <v>0.25</v>
      </c>
      <c r="Y220" s="382" t="s">
        <v>63</v>
      </c>
    </row>
    <row r="221" spans="1:25" ht="15" hidden="1" x14ac:dyDescent="0.25">
      <c r="A221" s="378" t="s">
        <v>371</v>
      </c>
      <c r="B221" s="378" t="s">
        <v>72</v>
      </c>
      <c r="C221" s="379">
        <v>25</v>
      </c>
      <c r="D221" s="379">
        <v>26</v>
      </c>
      <c r="E221" s="379">
        <v>6</v>
      </c>
      <c r="F221" s="379">
        <v>5</v>
      </c>
      <c r="G221" s="379">
        <v>3</v>
      </c>
      <c r="H221" s="379">
        <v>0</v>
      </c>
      <c r="I221" s="379">
        <v>0</v>
      </c>
      <c r="J221" s="379">
        <v>1</v>
      </c>
      <c r="K221" s="379">
        <v>1</v>
      </c>
      <c r="L221" s="379">
        <v>9</v>
      </c>
      <c r="M221" s="379">
        <v>7</v>
      </c>
      <c r="N221" s="379">
        <v>0</v>
      </c>
      <c r="O221" s="379">
        <v>0</v>
      </c>
      <c r="P221" s="379">
        <v>1</v>
      </c>
      <c r="Q221" s="380">
        <v>0.1923</v>
      </c>
      <c r="R221" s="380">
        <v>0.25</v>
      </c>
      <c r="S221" s="380">
        <v>0.30769999999999997</v>
      </c>
      <c r="T221" s="380">
        <v>0.55769999999999997</v>
      </c>
      <c r="U221" s="379">
        <v>28</v>
      </c>
      <c r="V221" s="381">
        <v>1</v>
      </c>
      <c r="W221" s="381">
        <v>3.5700000000000003E-2</v>
      </c>
      <c r="X221" s="381">
        <v>0.32140000000000002</v>
      </c>
      <c r="Y221" s="382" t="s">
        <v>63</v>
      </c>
    </row>
    <row r="222" spans="1:25" ht="15" hidden="1" x14ac:dyDescent="0.25">
      <c r="A222" s="378" t="s">
        <v>1810</v>
      </c>
      <c r="B222" s="378" t="s">
        <v>166</v>
      </c>
      <c r="C222" s="379">
        <v>46</v>
      </c>
      <c r="D222" s="379">
        <v>101</v>
      </c>
      <c r="E222" s="379">
        <v>16</v>
      </c>
      <c r="F222" s="379">
        <v>27</v>
      </c>
      <c r="G222" s="379">
        <v>3</v>
      </c>
      <c r="H222" s="379">
        <v>8</v>
      </c>
      <c r="I222" s="379">
        <v>0</v>
      </c>
      <c r="J222" s="379">
        <v>1</v>
      </c>
      <c r="K222" s="379">
        <v>6</v>
      </c>
      <c r="L222" s="379">
        <v>25</v>
      </c>
      <c r="M222" s="379">
        <v>16</v>
      </c>
      <c r="N222" s="379">
        <v>0</v>
      </c>
      <c r="O222" s="379">
        <v>0</v>
      </c>
      <c r="P222" s="379">
        <v>4</v>
      </c>
      <c r="Q222" s="380">
        <v>0.26729999999999998</v>
      </c>
      <c r="R222" s="380">
        <v>0.33329999999999999</v>
      </c>
      <c r="S222" s="380">
        <v>0.37619999999999998</v>
      </c>
      <c r="T222" s="380">
        <v>0.70960000000000001</v>
      </c>
      <c r="U222" s="379">
        <v>111</v>
      </c>
      <c r="V222" s="381">
        <v>1</v>
      </c>
      <c r="W222" s="381">
        <v>5.4100000000000002E-2</v>
      </c>
      <c r="X222" s="381">
        <v>0.22520000000000001</v>
      </c>
      <c r="Y222" s="382" t="s">
        <v>63</v>
      </c>
    </row>
    <row r="223" spans="1:25" ht="15" hidden="1" x14ac:dyDescent="0.25">
      <c r="A223" s="383" t="s">
        <v>568</v>
      </c>
      <c r="B223" s="383" t="s">
        <v>67</v>
      </c>
      <c r="C223" s="384">
        <v>8</v>
      </c>
      <c r="D223" s="384">
        <v>7</v>
      </c>
      <c r="E223" s="384">
        <v>1</v>
      </c>
      <c r="F223" s="384">
        <v>1</v>
      </c>
      <c r="G223" s="384">
        <v>2</v>
      </c>
      <c r="H223" s="384">
        <v>0</v>
      </c>
      <c r="I223" s="384">
        <v>0</v>
      </c>
      <c r="J223" s="384">
        <v>1</v>
      </c>
      <c r="K223" s="384">
        <v>0</v>
      </c>
      <c r="L223" s="384">
        <v>2</v>
      </c>
      <c r="M223" s="384">
        <v>0</v>
      </c>
      <c r="N223" s="384">
        <v>0</v>
      </c>
      <c r="O223" s="384">
        <v>0</v>
      </c>
      <c r="P223" s="384">
        <v>0</v>
      </c>
      <c r="Q223" s="385">
        <v>0.1429</v>
      </c>
      <c r="R223" s="385">
        <v>0.1429</v>
      </c>
      <c r="S223" s="385">
        <v>0.57140000000000002</v>
      </c>
      <c r="T223" s="385">
        <v>0.71430000000000005</v>
      </c>
      <c r="U223" s="384">
        <v>7</v>
      </c>
      <c r="V223" s="386">
        <v>0</v>
      </c>
      <c r="W223" s="386">
        <v>0</v>
      </c>
      <c r="X223" s="386">
        <v>0.28570000000000001</v>
      </c>
      <c r="Y223" s="382" t="s">
        <v>63</v>
      </c>
    </row>
    <row r="224" spans="1:25" ht="15" hidden="1" x14ac:dyDescent="0.25">
      <c r="A224" s="378" t="s">
        <v>614</v>
      </c>
      <c r="B224" s="378" t="s">
        <v>65</v>
      </c>
      <c r="C224" s="379">
        <v>75</v>
      </c>
      <c r="D224" s="379">
        <v>228</v>
      </c>
      <c r="E224" s="379">
        <v>19</v>
      </c>
      <c r="F224" s="379">
        <v>62</v>
      </c>
      <c r="G224" s="379">
        <v>20</v>
      </c>
      <c r="H224" s="379">
        <v>11</v>
      </c>
      <c r="I224" s="379">
        <v>0</v>
      </c>
      <c r="J224" s="379">
        <v>4</v>
      </c>
      <c r="K224" s="379">
        <v>10</v>
      </c>
      <c r="L224" s="379">
        <v>51</v>
      </c>
      <c r="M224" s="379">
        <v>1</v>
      </c>
      <c r="N224" s="379">
        <v>1</v>
      </c>
      <c r="O224" s="379">
        <v>3</v>
      </c>
      <c r="P224" s="379">
        <v>3</v>
      </c>
      <c r="Q224" s="380">
        <v>0.27189999999999998</v>
      </c>
      <c r="R224" s="380">
        <v>0.31119999999999998</v>
      </c>
      <c r="S224" s="380">
        <v>0.37280000000000002</v>
      </c>
      <c r="T224" s="380">
        <v>0.68400000000000005</v>
      </c>
      <c r="U224" s="379">
        <v>241</v>
      </c>
      <c r="V224" s="381">
        <v>0.5</v>
      </c>
      <c r="W224" s="381">
        <v>4.1500000000000002E-2</v>
      </c>
      <c r="X224" s="381">
        <v>0.21160000000000001</v>
      </c>
      <c r="Y224" s="382" t="s">
        <v>63</v>
      </c>
    </row>
    <row r="225" spans="1:25" ht="15" hidden="1" x14ac:dyDescent="0.25">
      <c r="A225" s="378" t="s">
        <v>518</v>
      </c>
      <c r="B225" s="378" t="s">
        <v>71</v>
      </c>
      <c r="C225" s="379">
        <v>69</v>
      </c>
      <c r="D225" s="379">
        <v>155</v>
      </c>
      <c r="E225" s="379">
        <v>27</v>
      </c>
      <c r="F225" s="379">
        <v>41</v>
      </c>
      <c r="G225" s="379">
        <v>27</v>
      </c>
      <c r="H225" s="379">
        <v>3</v>
      </c>
      <c r="I225" s="379">
        <v>0</v>
      </c>
      <c r="J225" s="379">
        <v>9</v>
      </c>
      <c r="K225" s="379">
        <v>6</v>
      </c>
      <c r="L225" s="379">
        <v>41</v>
      </c>
      <c r="M225" s="379">
        <v>6</v>
      </c>
      <c r="N225" s="379">
        <v>2</v>
      </c>
      <c r="O225" s="379">
        <v>2</v>
      </c>
      <c r="P225" s="379">
        <v>0</v>
      </c>
      <c r="Q225" s="380">
        <v>0.26450000000000001</v>
      </c>
      <c r="R225" s="380">
        <v>0.29189999999999999</v>
      </c>
      <c r="S225" s="380">
        <v>0.45810000000000001</v>
      </c>
      <c r="T225" s="380">
        <v>0.75</v>
      </c>
      <c r="U225" s="379">
        <v>161</v>
      </c>
      <c r="V225" s="381">
        <v>0.75</v>
      </c>
      <c r="W225" s="381">
        <v>3.73E-2</v>
      </c>
      <c r="X225" s="381">
        <v>0.25469999999999998</v>
      </c>
      <c r="Y225" s="382" t="s">
        <v>63</v>
      </c>
    </row>
    <row r="226" spans="1:25" ht="15" hidden="1" x14ac:dyDescent="0.25">
      <c r="A226" s="383" t="s">
        <v>766</v>
      </c>
      <c r="B226" s="383" t="s">
        <v>73</v>
      </c>
      <c r="C226" s="384">
        <v>70</v>
      </c>
      <c r="D226" s="384">
        <v>73</v>
      </c>
      <c r="E226" s="384">
        <v>9</v>
      </c>
      <c r="F226" s="384">
        <v>18</v>
      </c>
      <c r="G226" s="384">
        <v>8</v>
      </c>
      <c r="H226" s="384">
        <v>4</v>
      </c>
      <c r="I226" s="384">
        <v>0</v>
      </c>
      <c r="J226" s="384">
        <v>3</v>
      </c>
      <c r="K226" s="384">
        <v>1</v>
      </c>
      <c r="L226" s="384">
        <v>23</v>
      </c>
      <c r="M226" s="384">
        <v>0</v>
      </c>
      <c r="N226" s="384">
        <v>0</v>
      </c>
      <c r="O226" s="384">
        <v>1</v>
      </c>
      <c r="P226" s="384">
        <v>0</v>
      </c>
      <c r="Q226" s="385">
        <v>0.24660000000000001</v>
      </c>
      <c r="R226" s="385">
        <v>0.25679999999999997</v>
      </c>
      <c r="S226" s="385">
        <v>0.42470000000000002</v>
      </c>
      <c r="T226" s="385">
        <v>0.68140000000000001</v>
      </c>
      <c r="U226" s="384">
        <v>74</v>
      </c>
      <c r="V226" s="386">
        <v>0</v>
      </c>
      <c r="W226" s="386">
        <v>1.35E-2</v>
      </c>
      <c r="X226" s="386">
        <v>0.31080000000000002</v>
      </c>
      <c r="Y226" s="382" t="s">
        <v>63</v>
      </c>
    </row>
    <row r="227" spans="1:25" ht="15" hidden="1" x14ac:dyDescent="0.25">
      <c r="A227" s="383" t="s">
        <v>596</v>
      </c>
      <c r="B227" s="383" t="s">
        <v>69</v>
      </c>
      <c r="C227" s="384">
        <v>6</v>
      </c>
      <c r="D227" s="384">
        <v>20</v>
      </c>
      <c r="E227" s="384">
        <v>1</v>
      </c>
      <c r="F227" s="384">
        <v>4</v>
      </c>
      <c r="G227" s="384">
        <v>0</v>
      </c>
      <c r="H227" s="384">
        <v>1</v>
      </c>
      <c r="I227" s="384">
        <v>0</v>
      </c>
      <c r="J227" s="384">
        <v>0</v>
      </c>
      <c r="K227" s="384">
        <v>3</v>
      </c>
      <c r="L227" s="384">
        <v>5</v>
      </c>
      <c r="M227" s="384">
        <v>0</v>
      </c>
      <c r="N227" s="384">
        <v>0</v>
      </c>
      <c r="O227" s="384">
        <v>0</v>
      </c>
      <c r="P227" s="384">
        <v>0</v>
      </c>
      <c r="Q227" s="385">
        <v>0.2</v>
      </c>
      <c r="R227" s="385">
        <v>0.30430000000000001</v>
      </c>
      <c r="S227" s="385">
        <v>0.25</v>
      </c>
      <c r="T227" s="385">
        <v>0.55430000000000001</v>
      </c>
      <c r="U227" s="384">
        <v>23</v>
      </c>
      <c r="V227" s="386">
        <v>0</v>
      </c>
      <c r="W227" s="386">
        <v>0.13039999999999999</v>
      </c>
      <c r="X227" s="386">
        <v>0.21740000000000001</v>
      </c>
      <c r="Y227" s="382" t="s">
        <v>63</v>
      </c>
    </row>
    <row r="228" spans="1:25" ht="15" hidden="1" x14ac:dyDescent="0.25">
      <c r="A228" s="378" t="s">
        <v>890</v>
      </c>
      <c r="B228" s="378" t="s">
        <v>74</v>
      </c>
      <c r="C228" s="379">
        <v>63</v>
      </c>
      <c r="D228" s="379">
        <v>154</v>
      </c>
      <c r="E228" s="379">
        <v>20</v>
      </c>
      <c r="F228" s="379">
        <v>37</v>
      </c>
      <c r="G228" s="379">
        <v>21</v>
      </c>
      <c r="H228" s="379">
        <v>13</v>
      </c>
      <c r="I228" s="379">
        <v>0</v>
      </c>
      <c r="J228" s="379">
        <v>2</v>
      </c>
      <c r="K228" s="379">
        <v>8</v>
      </c>
      <c r="L228" s="379">
        <v>19</v>
      </c>
      <c r="M228" s="379">
        <v>5</v>
      </c>
      <c r="N228" s="379">
        <v>1</v>
      </c>
      <c r="O228" s="379">
        <v>1</v>
      </c>
      <c r="P228" s="379">
        <v>1</v>
      </c>
      <c r="Q228" s="380">
        <v>0.24030000000000001</v>
      </c>
      <c r="R228" s="380">
        <v>0.28220000000000001</v>
      </c>
      <c r="S228" s="380">
        <v>0.36359999999999998</v>
      </c>
      <c r="T228" s="380">
        <v>0.64580000000000004</v>
      </c>
      <c r="U228" s="379">
        <v>163</v>
      </c>
      <c r="V228" s="381">
        <v>0.83330000000000004</v>
      </c>
      <c r="W228" s="381">
        <v>4.9099999999999998E-2</v>
      </c>
      <c r="X228" s="381">
        <v>0.1166</v>
      </c>
      <c r="Y228" s="382" t="s">
        <v>63</v>
      </c>
    </row>
    <row r="229" spans="1:25" ht="15" hidden="1" x14ac:dyDescent="0.25">
      <c r="A229" s="378" t="s">
        <v>321</v>
      </c>
      <c r="B229" s="378" t="s">
        <v>72</v>
      </c>
      <c r="C229" s="379">
        <v>77</v>
      </c>
      <c r="D229" s="379">
        <v>259</v>
      </c>
      <c r="E229" s="379">
        <v>40</v>
      </c>
      <c r="F229" s="379">
        <v>70</v>
      </c>
      <c r="G229" s="379">
        <v>43</v>
      </c>
      <c r="H229" s="379">
        <v>16</v>
      </c>
      <c r="I229" s="379">
        <v>0</v>
      </c>
      <c r="J229" s="379">
        <v>19</v>
      </c>
      <c r="K229" s="379">
        <v>22</v>
      </c>
      <c r="L229" s="379">
        <v>78</v>
      </c>
      <c r="M229" s="379">
        <v>2</v>
      </c>
      <c r="N229" s="379">
        <v>0</v>
      </c>
      <c r="O229" s="379">
        <v>5</v>
      </c>
      <c r="P229" s="379">
        <v>2</v>
      </c>
      <c r="Q229" s="380">
        <v>0.27029999999999998</v>
      </c>
      <c r="R229" s="380">
        <v>0.3322</v>
      </c>
      <c r="S229" s="380">
        <v>0.55210000000000004</v>
      </c>
      <c r="T229" s="380">
        <v>0.88429999999999997</v>
      </c>
      <c r="U229" s="379">
        <v>283</v>
      </c>
      <c r="V229" s="381">
        <v>1</v>
      </c>
      <c r="W229" s="381">
        <v>7.7700000000000005E-2</v>
      </c>
      <c r="X229" s="381">
        <v>0.27560000000000001</v>
      </c>
      <c r="Y229" s="382" t="s">
        <v>63</v>
      </c>
    </row>
    <row r="230" spans="1:25" ht="15" hidden="1" x14ac:dyDescent="0.25">
      <c r="A230" s="383" t="s">
        <v>699</v>
      </c>
      <c r="B230" s="383" t="s">
        <v>70</v>
      </c>
      <c r="C230" s="384">
        <v>39</v>
      </c>
      <c r="D230" s="384">
        <v>105</v>
      </c>
      <c r="E230" s="384">
        <v>14</v>
      </c>
      <c r="F230" s="384">
        <v>34</v>
      </c>
      <c r="G230" s="384">
        <v>12</v>
      </c>
      <c r="H230" s="384">
        <v>12</v>
      </c>
      <c r="I230" s="384">
        <v>1</v>
      </c>
      <c r="J230" s="384">
        <v>1</v>
      </c>
      <c r="K230" s="384">
        <v>6</v>
      </c>
      <c r="L230" s="384">
        <v>16</v>
      </c>
      <c r="M230" s="384">
        <v>3</v>
      </c>
      <c r="N230" s="384">
        <v>3</v>
      </c>
      <c r="O230" s="384">
        <v>2</v>
      </c>
      <c r="P230" s="384">
        <v>0</v>
      </c>
      <c r="Q230" s="385">
        <v>0.32379999999999998</v>
      </c>
      <c r="R230" s="385">
        <v>0.3604</v>
      </c>
      <c r="S230" s="385">
        <v>0.48570000000000002</v>
      </c>
      <c r="T230" s="385">
        <v>0.84609999999999996</v>
      </c>
      <c r="U230" s="384">
        <v>111</v>
      </c>
      <c r="V230" s="386">
        <v>0.5</v>
      </c>
      <c r="W230" s="386">
        <v>5.4100000000000002E-2</v>
      </c>
      <c r="X230" s="386">
        <v>0.14410000000000001</v>
      </c>
      <c r="Y230" s="382" t="s">
        <v>63</v>
      </c>
    </row>
    <row r="231" spans="1:25" ht="15" hidden="1" x14ac:dyDescent="0.25">
      <c r="A231" s="378" t="s">
        <v>943</v>
      </c>
      <c r="B231" s="378" t="s">
        <v>146</v>
      </c>
      <c r="C231" s="379">
        <v>56</v>
      </c>
      <c r="D231" s="379">
        <v>103</v>
      </c>
      <c r="E231" s="379">
        <v>7</v>
      </c>
      <c r="F231" s="379">
        <v>19</v>
      </c>
      <c r="G231" s="379">
        <v>4</v>
      </c>
      <c r="H231" s="379">
        <v>3</v>
      </c>
      <c r="I231" s="379">
        <v>0</v>
      </c>
      <c r="J231" s="379">
        <v>3</v>
      </c>
      <c r="K231" s="379">
        <v>3</v>
      </c>
      <c r="L231" s="379">
        <v>12</v>
      </c>
      <c r="M231" s="379">
        <v>0</v>
      </c>
      <c r="N231" s="379">
        <v>0</v>
      </c>
      <c r="O231" s="379">
        <v>0</v>
      </c>
      <c r="P231" s="379">
        <v>0</v>
      </c>
      <c r="Q231" s="380">
        <v>0.1845</v>
      </c>
      <c r="R231" s="380">
        <v>0.20749999999999999</v>
      </c>
      <c r="S231" s="380">
        <v>0.30099999999999999</v>
      </c>
      <c r="T231" s="380">
        <v>0.50849999999999995</v>
      </c>
      <c r="U231" s="379">
        <v>106</v>
      </c>
      <c r="V231" s="381">
        <v>0</v>
      </c>
      <c r="W231" s="381">
        <v>2.8299999999999999E-2</v>
      </c>
      <c r="X231" s="381">
        <v>0.1132</v>
      </c>
      <c r="Y231" s="382" t="s">
        <v>63</v>
      </c>
    </row>
    <row r="232" spans="1:25" ht="15" hidden="1" x14ac:dyDescent="0.25">
      <c r="A232" s="383" t="s">
        <v>673</v>
      </c>
      <c r="B232" s="383" t="s">
        <v>64</v>
      </c>
      <c r="C232" s="384">
        <v>76</v>
      </c>
      <c r="D232" s="384">
        <v>205</v>
      </c>
      <c r="E232" s="384">
        <v>21</v>
      </c>
      <c r="F232" s="384">
        <v>44</v>
      </c>
      <c r="G232" s="384">
        <v>24</v>
      </c>
      <c r="H232" s="384">
        <v>5</v>
      </c>
      <c r="I232" s="384">
        <v>0</v>
      </c>
      <c r="J232" s="384">
        <v>8</v>
      </c>
      <c r="K232" s="384">
        <v>24</v>
      </c>
      <c r="L232" s="384">
        <v>52</v>
      </c>
      <c r="M232" s="384">
        <v>2</v>
      </c>
      <c r="N232" s="384">
        <v>0</v>
      </c>
      <c r="O232" s="384">
        <v>5</v>
      </c>
      <c r="P232" s="384">
        <v>1</v>
      </c>
      <c r="Q232" s="385">
        <v>0.21460000000000001</v>
      </c>
      <c r="R232" s="385">
        <v>0.3</v>
      </c>
      <c r="S232" s="385">
        <v>0.35610000000000003</v>
      </c>
      <c r="T232" s="385">
        <v>0.65610000000000002</v>
      </c>
      <c r="U232" s="384">
        <v>230</v>
      </c>
      <c r="V232" s="386">
        <v>1</v>
      </c>
      <c r="W232" s="386">
        <v>0.1043</v>
      </c>
      <c r="X232" s="386">
        <v>0.2261</v>
      </c>
      <c r="Y232" s="382" t="s">
        <v>63</v>
      </c>
    </row>
    <row r="233" spans="1:25" ht="15" hidden="1" x14ac:dyDescent="0.25">
      <c r="A233" s="383" t="s">
        <v>978</v>
      </c>
      <c r="B233" s="383" t="s">
        <v>166</v>
      </c>
      <c r="C233" s="384">
        <v>10</v>
      </c>
      <c r="D233" s="384">
        <v>5</v>
      </c>
      <c r="E233" s="384">
        <v>1</v>
      </c>
      <c r="F233" s="384">
        <v>1</v>
      </c>
      <c r="G233" s="384">
        <v>2</v>
      </c>
      <c r="H233" s="384">
        <v>0</v>
      </c>
      <c r="I233" s="384">
        <v>0</v>
      </c>
      <c r="J233" s="384">
        <v>1</v>
      </c>
      <c r="K233" s="384">
        <v>0</v>
      </c>
      <c r="L233" s="384">
        <v>1</v>
      </c>
      <c r="M233" s="384">
        <v>0</v>
      </c>
      <c r="N233" s="384">
        <v>0</v>
      </c>
      <c r="O233" s="384">
        <v>0</v>
      </c>
      <c r="P233" s="384">
        <v>0</v>
      </c>
      <c r="Q233" s="385">
        <v>0.2</v>
      </c>
      <c r="R233" s="385">
        <v>0.2</v>
      </c>
      <c r="S233" s="385">
        <v>0.8</v>
      </c>
      <c r="T233" s="385">
        <v>1</v>
      </c>
      <c r="U233" s="384">
        <v>5</v>
      </c>
      <c r="V233" s="386">
        <v>0</v>
      </c>
      <c r="W233" s="386">
        <v>0</v>
      </c>
      <c r="X233" s="386">
        <v>0.2</v>
      </c>
      <c r="Y233" s="382" t="s">
        <v>63</v>
      </c>
    </row>
    <row r="234" spans="1:25" ht="15" hidden="1" x14ac:dyDescent="0.25">
      <c r="A234" s="378" t="s">
        <v>942</v>
      </c>
      <c r="B234" s="378" t="s">
        <v>146</v>
      </c>
      <c r="C234" s="379">
        <v>66</v>
      </c>
      <c r="D234" s="379">
        <v>196</v>
      </c>
      <c r="E234" s="379">
        <v>20</v>
      </c>
      <c r="F234" s="379">
        <v>41</v>
      </c>
      <c r="G234" s="379">
        <v>26</v>
      </c>
      <c r="H234" s="379">
        <v>8</v>
      </c>
      <c r="I234" s="379">
        <v>0</v>
      </c>
      <c r="J234" s="379">
        <v>8</v>
      </c>
      <c r="K234" s="379">
        <v>28</v>
      </c>
      <c r="L234" s="379">
        <v>44</v>
      </c>
      <c r="M234" s="379">
        <v>2</v>
      </c>
      <c r="N234" s="379">
        <v>0</v>
      </c>
      <c r="O234" s="379">
        <v>1</v>
      </c>
      <c r="P234" s="379">
        <v>1</v>
      </c>
      <c r="Q234" s="380">
        <v>0.2092</v>
      </c>
      <c r="R234" s="380">
        <v>0.31109999999999999</v>
      </c>
      <c r="S234" s="380">
        <v>0.37240000000000001</v>
      </c>
      <c r="T234" s="380">
        <v>0.68359999999999999</v>
      </c>
      <c r="U234" s="379">
        <v>225</v>
      </c>
      <c r="V234" s="381">
        <v>1</v>
      </c>
      <c r="W234" s="381">
        <v>0.1244</v>
      </c>
      <c r="X234" s="381">
        <v>0.1956</v>
      </c>
      <c r="Y234" s="382" t="s">
        <v>63</v>
      </c>
    </row>
    <row r="235" spans="1:25" ht="15" hidden="1" x14ac:dyDescent="0.25">
      <c r="A235" s="378" t="s">
        <v>1012</v>
      </c>
      <c r="B235" s="378" t="s">
        <v>75</v>
      </c>
      <c r="C235" s="379">
        <v>13</v>
      </c>
      <c r="D235" s="379">
        <v>47</v>
      </c>
      <c r="E235" s="379">
        <v>4</v>
      </c>
      <c r="F235" s="379">
        <v>9</v>
      </c>
      <c r="G235" s="379">
        <v>3</v>
      </c>
      <c r="H235" s="379">
        <v>2</v>
      </c>
      <c r="I235" s="379">
        <v>0</v>
      </c>
      <c r="J235" s="379">
        <v>2</v>
      </c>
      <c r="K235" s="379">
        <v>7</v>
      </c>
      <c r="L235" s="379">
        <v>13</v>
      </c>
      <c r="M235" s="379">
        <v>0</v>
      </c>
      <c r="N235" s="379">
        <v>0</v>
      </c>
      <c r="O235" s="379">
        <v>0</v>
      </c>
      <c r="P235" s="379">
        <v>0</v>
      </c>
      <c r="Q235" s="380">
        <v>0.1915</v>
      </c>
      <c r="R235" s="380">
        <v>0.29630000000000001</v>
      </c>
      <c r="S235" s="380">
        <v>0.36170000000000002</v>
      </c>
      <c r="T235" s="380">
        <v>0.65800000000000003</v>
      </c>
      <c r="U235" s="379">
        <v>54</v>
      </c>
      <c r="V235" s="381">
        <v>0</v>
      </c>
      <c r="W235" s="381">
        <v>0.12959999999999999</v>
      </c>
      <c r="X235" s="381">
        <v>0.2407</v>
      </c>
      <c r="Y235" s="382" t="s">
        <v>63</v>
      </c>
    </row>
    <row r="236" spans="1:25" ht="15" hidden="1" x14ac:dyDescent="0.25">
      <c r="A236" s="378" t="s">
        <v>792</v>
      </c>
      <c r="B236" s="378" t="s">
        <v>76</v>
      </c>
      <c r="C236" s="379">
        <v>50</v>
      </c>
      <c r="D236" s="379">
        <v>176</v>
      </c>
      <c r="E236" s="379">
        <v>18</v>
      </c>
      <c r="F236" s="379">
        <v>36</v>
      </c>
      <c r="G236" s="379">
        <v>22</v>
      </c>
      <c r="H236" s="379">
        <v>14</v>
      </c>
      <c r="I236" s="379">
        <v>0</v>
      </c>
      <c r="J236" s="379">
        <v>8</v>
      </c>
      <c r="K236" s="379">
        <v>14</v>
      </c>
      <c r="L236" s="379">
        <v>44</v>
      </c>
      <c r="M236" s="379">
        <v>0</v>
      </c>
      <c r="N236" s="379">
        <v>0</v>
      </c>
      <c r="O236" s="379">
        <v>2</v>
      </c>
      <c r="P236" s="379">
        <v>3</v>
      </c>
      <c r="Q236" s="380">
        <v>0.20449999999999999</v>
      </c>
      <c r="R236" s="380">
        <v>0.27460000000000001</v>
      </c>
      <c r="S236" s="380">
        <v>0.42049999999999998</v>
      </c>
      <c r="T236" s="380">
        <v>0.69510000000000005</v>
      </c>
      <c r="U236" s="379">
        <v>193</v>
      </c>
      <c r="V236" s="381">
        <v>0</v>
      </c>
      <c r="W236" s="381">
        <v>7.2499999999999995E-2</v>
      </c>
      <c r="X236" s="381">
        <v>0.22800000000000001</v>
      </c>
      <c r="Y236" s="382" t="s">
        <v>63</v>
      </c>
    </row>
    <row r="237" spans="1:25" ht="15" hidden="1" x14ac:dyDescent="0.25">
      <c r="A237" s="378" t="s">
        <v>854</v>
      </c>
      <c r="B237" s="378" t="s">
        <v>75</v>
      </c>
      <c r="C237" s="379">
        <v>28</v>
      </c>
      <c r="D237" s="379">
        <v>106</v>
      </c>
      <c r="E237" s="379">
        <v>21</v>
      </c>
      <c r="F237" s="379">
        <v>28</v>
      </c>
      <c r="G237" s="379">
        <v>21</v>
      </c>
      <c r="H237" s="379">
        <v>6</v>
      </c>
      <c r="I237" s="379">
        <v>0</v>
      </c>
      <c r="J237" s="379">
        <v>10</v>
      </c>
      <c r="K237" s="379">
        <v>8</v>
      </c>
      <c r="L237" s="379">
        <v>35</v>
      </c>
      <c r="M237" s="379">
        <v>1</v>
      </c>
      <c r="N237" s="379">
        <v>0</v>
      </c>
      <c r="O237" s="379">
        <v>3</v>
      </c>
      <c r="P237" s="379">
        <v>0</v>
      </c>
      <c r="Q237" s="380">
        <v>0.26419999999999999</v>
      </c>
      <c r="R237" s="380">
        <v>0.31580000000000003</v>
      </c>
      <c r="S237" s="380">
        <v>0.6038</v>
      </c>
      <c r="T237" s="380">
        <v>0.91959999999999997</v>
      </c>
      <c r="U237" s="379">
        <v>114</v>
      </c>
      <c r="V237" s="381">
        <v>1</v>
      </c>
      <c r="W237" s="381">
        <v>7.0199999999999999E-2</v>
      </c>
      <c r="X237" s="381">
        <v>0.307</v>
      </c>
      <c r="Y237" s="382" t="s">
        <v>63</v>
      </c>
    </row>
    <row r="238" spans="1:25" ht="15" hidden="1" x14ac:dyDescent="0.25">
      <c r="A238" s="383" t="s">
        <v>349</v>
      </c>
      <c r="B238" s="383" t="s">
        <v>66</v>
      </c>
      <c r="C238" s="384">
        <v>73</v>
      </c>
      <c r="D238" s="384">
        <v>234</v>
      </c>
      <c r="E238" s="384">
        <v>42</v>
      </c>
      <c r="F238" s="384">
        <v>67</v>
      </c>
      <c r="G238" s="384">
        <v>18</v>
      </c>
      <c r="H238" s="384">
        <v>12</v>
      </c>
      <c r="I238" s="384">
        <v>0</v>
      </c>
      <c r="J238" s="384">
        <v>9</v>
      </c>
      <c r="K238" s="384">
        <v>26</v>
      </c>
      <c r="L238" s="384">
        <v>35</v>
      </c>
      <c r="M238" s="384">
        <v>22</v>
      </c>
      <c r="N238" s="384">
        <v>0</v>
      </c>
      <c r="O238" s="384">
        <v>3</v>
      </c>
      <c r="P238" s="384">
        <v>0</v>
      </c>
      <c r="Q238" s="385">
        <v>0.2863</v>
      </c>
      <c r="R238" s="385">
        <v>0.35770000000000002</v>
      </c>
      <c r="S238" s="385">
        <v>0.45300000000000001</v>
      </c>
      <c r="T238" s="385">
        <v>0.81069999999999998</v>
      </c>
      <c r="U238" s="384">
        <v>260</v>
      </c>
      <c r="V238" s="386">
        <v>1</v>
      </c>
      <c r="W238" s="386">
        <v>0.1</v>
      </c>
      <c r="X238" s="386">
        <v>0.1346</v>
      </c>
      <c r="Y238" s="382" t="s">
        <v>63</v>
      </c>
    </row>
    <row r="239" spans="1:25" ht="15" hidden="1" x14ac:dyDescent="0.25">
      <c r="A239" s="378" t="s">
        <v>893</v>
      </c>
      <c r="B239" s="378" t="s">
        <v>74</v>
      </c>
      <c r="C239" s="379">
        <v>46</v>
      </c>
      <c r="D239" s="379">
        <v>78</v>
      </c>
      <c r="E239" s="379">
        <v>11</v>
      </c>
      <c r="F239" s="379">
        <v>12</v>
      </c>
      <c r="G239" s="379">
        <v>6</v>
      </c>
      <c r="H239" s="379">
        <v>3</v>
      </c>
      <c r="I239" s="379">
        <v>1</v>
      </c>
      <c r="J239" s="379">
        <v>2</v>
      </c>
      <c r="K239" s="379">
        <v>11</v>
      </c>
      <c r="L239" s="379">
        <v>26</v>
      </c>
      <c r="M239" s="379">
        <v>1</v>
      </c>
      <c r="N239" s="379">
        <v>0</v>
      </c>
      <c r="O239" s="379">
        <v>0</v>
      </c>
      <c r="P239" s="379">
        <v>0</v>
      </c>
      <c r="Q239" s="380">
        <v>0.15379999999999999</v>
      </c>
      <c r="R239" s="380">
        <v>0.25840000000000002</v>
      </c>
      <c r="S239" s="380">
        <v>0.2949</v>
      </c>
      <c r="T239" s="380">
        <v>0.55330000000000001</v>
      </c>
      <c r="U239" s="379">
        <v>89</v>
      </c>
      <c r="V239" s="381">
        <v>1</v>
      </c>
      <c r="W239" s="381">
        <v>0.1236</v>
      </c>
      <c r="X239" s="381">
        <v>0.29210000000000003</v>
      </c>
      <c r="Y239" s="382" t="s">
        <v>63</v>
      </c>
    </row>
    <row r="240" spans="1:25" ht="15" hidden="1" x14ac:dyDescent="0.25">
      <c r="A240" s="383" t="s">
        <v>300</v>
      </c>
      <c r="B240" s="383" t="s">
        <v>67</v>
      </c>
      <c r="C240" s="384">
        <v>74</v>
      </c>
      <c r="D240" s="384">
        <v>265</v>
      </c>
      <c r="E240" s="384">
        <v>43</v>
      </c>
      <c r="F240" s="384">
        <v>63</v>
      </c>
      <c r="G240" s="384">
        <v>30</v>
      </c>
      <c r="H240" s="384">
        <v>5</v>
      </c>
      <c r="I240" s="384">
        <v>0</v>
      </c>
      <c r="J240" s="384">
        <v>19</v>
      </c>
      <c r="K240" s="384">
        <v>40</v>
      </c>
      <c r="L240" s="384">
        <v>90</v>
      </c>
      <c r="M240" s="384">
        <v>0</v>
      </c>
      <c r="N240" s="384">
        <v>3</v>
      </c>
      <c r="O240" s="384">
        <v>6</v>
      </c>
      <c r="P240" s="384">
        <v>1</v>
      </c>
      <c r="Q240" s="385">
        <v>0.23769999999999999</v>
      </c>
      <c r="R240" s="385">
        <v>0.33989999999999998</v>
      </c>
      <c r="S240" s="385">
        <v>0.47170000000000001</v>
      </c>
      <c r="T240" s="385">
        <v>0.81159999999999999</v>
      </c>
      <c r="U240" s="384">
        <v>306</v>
      </c>
      <c r="V240" s="386">
        <v>0</v>
      </c>
      <c r="W240" s="386">
        <v>0.13070000000000001</v>
      </c>
      <c r="X240" s="386">
        <v>0.29409999999999997</v>
      </c>
      <c r="Y240" s="382" t="s">
        <v>63</v>
      </c>
    </row>
    <row r="241" spans="1:25" ht="15" hidden="1" x14ac:dyDescent="0.25">
      <c r="A241" s="383" t="s">
        <v>615</v>
      </c>
      <c r="B241" s="383" t="s">
        <v>65</v>
      </c>
      <c r="C241" s="384">
        <v>71</v>
      </c>
      <c r="D241" s="384">
        <v>185</v>
      </c>
      <c r="E241" s="384">
        <v>20</v>
      </c>
      <c r="F241" s="384">
        <v>45</v>
      </c>
      <c r="G241" s="384">
        <v>30</v>
      </c>
      <c r="H241" s="384">
        <v>8</v>
      </c>
      <c r="I241" s="384">
        <v>0</v>
      </c>
      <c r="J241" s="384">
        <v>8</v>
      </c>
      <c r="K241" s="384">
        <v>16</v>
      </c>
      <c r="L241" s="384">
        <v>36</v>
      </c>
      <c r="M241" s="384">
        <v>2</v>
      </c>
      <c r="N241" s="384">
        <v>2</v>
      </c>
      <c r="O241" s="384">
        <v>3</v>
      </c>
      <c r="P241" s="384">
        <v>0</v>
      </c>
      <c r="Q241" s="385">
        <v>0.2432</v>
      </c>
      <c r="R241" s="385">
        <v>0.30349999999999999</v>
      </c>
      <c r="S241" s="385">
        <v>0.41620000000000001</v>
      </c>
      <c r="T241" s="385">
        <v>0.71970000000000001</v>
      </c>
      <c r="U241" s="384">
        <v>201</v>
      </c>
      <c r="V241" s="386">
        <v>0.5</v>
      </c>
      <c r="W241" s="386">
        <v>7.9600000000000004E-2</v>
      </c>
      <c r="X241" s="386">
        <v>0.17910000000000001</v>
      </c>
      <c r="Y241" s="382" t="s">
        <v>63</v>
      </c>
    </row>
    <row r="242" spans="1:25" ht="15" hidden="1" x14ac:dyDescent="0.25">
      <c r="A242" s="378" t="s">
        <v>880</v>
      </c>
      <c r="B242" s="378" t="s">
        <v>74</v>
      </c>
      <c r="C242" s="379">
        <v>61</v>
      </c>
      <c r="D242" s="379">
        <v>102</v>
      </c>
      <c r="E242" s="379">
        <v>11</v>
      </c>
      <c r="F242" s="379">
        <v>23</v>
      </c>
      <c r="G242" s="379">
        <v>14</v>
      </c>
      <c r="H242" s="379">
        <v>4</v>
      </c>
      <c r="I242" s="379">
        <v>0</v>
      </c>
      <c r="J242" s="379">
        <v>3</v>
      </c>
      <c r="K242" s="379">
        <v>8</v>
      </c>
      <c r="L242" s="379">
        <v>15</v>
      </c>
      <c r="M242" s="379">
        <v>5</v>
      </c>
      <c r="N242" s="379">
        <v>2</v>
      </c>
      <c r="O242" s="379">
        <v>2</v>
      </c>
      <c r="P242" s="379">
        <v>0</v>
      </c>
      <c r="Q242" s="380">
        <v>0.22550000000000001</v>
      </c>
      <c r="R242" s="380">
        <v>0.28179999999999999</v>
      </c>
      <c r="S242" s="380">
        <v>0.35289999999999999</v>
      </c>
      <c r="T242" s="380">
        <v>0.63480000000000003</v>
      </c>
      <c r="U242" s="379">
        <v>110</v>
      </c>
      <c r="V242" s="381">
        <v>0.71430000000000005</v>
      </c>
      <c r="W242" s="381">
        <v>7.2700000000000001E-2</v>
      </c>
      <c r="X242" s="381">
        <v>0.13639999999999999</v>
      </c>
      <c r="Y242" s="382" t="s">
        <v>63</v>
      </c>
    </row>
    <row r="243" spans="1:25" ht="15" hidden="1" x14ac:dyDescent="0.25">
      <c r="A243" s="378" t="s">
        <v>798</v>
      </c>
      <c r="B243" s="378" t="s">
        <v>76</v>
      </c>
      <c r="C243" s="379">
        <v>6</v>
      </c>
      <c r="D243" s="379">
        <v>6</v>
      </c>
      <c r="E243" s="379">
        <v>0</v>
      </c>
      <c r="F243" s="379">
        <v>0</v>
      </c>
      <c r="G243" s="379">
        <v>0</v>
      </c>
      <c r="H243" s="379">
        <v>0</v>
      </c>
      <c r="I243" s="379">
        <v>0</v>
      </c>
      <c r="J243" s="379">
        <v>0</v>
      </c>
      <c r="K243" s="379">
        <v>0</v>
      </c>
      <c r="L243" s="379">
        <v>3</v>
      </c>
      <c r="M243" s="379">
        <v>0</v>
      </c>
      <c r="N243" s="379">
        <v>0</v>
      </c>
      <c r="O243" s="379">
        <v>0</v>
      </c>
      <c r="P243" s="379">
        <v>0</v>
      </c>
      <c r="Q243" s="380">
        <v>0</v>
      </c>
      <c r="R243" s="380">
        <v>0</v>
      </c>
      <c r="S243" s="380">
        <v>0</v>
      </c>
      <c r="T243" s="380">
        <v>0</v>
      </c>
      <c r="U243" s="379">
        <v>6</v>
      </c>
      <c r="V243" s="381">
        <v>0</v>
      </c>
      <c r="W243" s="381">
        <v>0</v>
      </c>
      <c r="X243" s="381">
        <v>0.5</v>
      </c>
      <c r="Y243" s="382" t="s">
        <v>63</v>
      </c>
    </row>
    <row r="244" spans="1:25" ht="15" hidden="1" x14ac:dyDescent="0.25">
      <c r="A244" s="378" t="s">
        <v>787</v>
      </c>
      <c r="B244" s="378" t="s">
        <v>76</v>
      </c>
      <c r="C244" s="379">
        <v>45</v>
      </c>
      <c r="D244" s="379">
        <v>119</v>
      </c>
      <c r="E244" s="379">
        <v>19</v>
      </c>
      <c r="F244" s="379">
        <v>25</v>
      </c>
      <c r="G244" s="379">
        <v>16</v>
      </c>
      <c r="H244" s="379">
        <v>4</v>
      </c>
      <c r="I244" s="379">
        <v>1</v>
      </c>
      <c r="J244" s="379">
        <v>5</v>
      </c>
      <c r="K244" s="379">
        <v>12</v>
      </c>
      <c r="L244" s="379">
        <v>27</v>
      </c>
      <c r="M244" s="379">
        <v>8</v>
      </c>
      <c r="N244" s="379">
        <v>2</v>
      </c>
      <c r="O244" s="379">
        <v>2</v>
      </c>
      <c r="P244" s="379">
        <v>7</v>
      </c>
      <c r="Q244" s="380">
        <v>0.21010000000000001</v>
      </c>
      <c r="R244" s="380">
        <v>0.31879999999999997</v>
      </c>
      <c r="S244" s="380">
        <v>0.3866</v>
      </c>
      <c r="T244" s="380">
        <v>0.70540000000000003</v>
      </c>
      <c r="U244" s="379">
        <v>138</v>
      </c>
      <c r="V244" s="381">
        <v>0.8</v>
      </c>
      <c r="W244" s="381">
        <v>8.6999999999999994E-2</v>
      </c>
      <c r="X244" s="381">
        <v>0.19570000000000001</v>
      </c>
      <c r="Y244" s="382" t="s">
        <v>63</v>
      </c>
    </row>
    <row r="245" spans="1:25" ht="15" hidden="1" x14ac:dyDescent="0.25">
      <c r="A245" s="378" t="s">
        <v>946</v>
      </c>
      <c r="B245" s="378" t="s">
        <v>146</v>
      </c>
      <c r="C245" s="379">
        <v>39</v>
      </c>
      <c r="D245" s="379">
        <v>57</v>
      </c>
      <c r="E245" s="379">
        <v>10</v>
      </c>
      <c r="F245" s="379">
        <v>17</v>
      </c>
      <c r="G245" s="379">
        <v>13</v>
      </c>
      <c r="H245" s="379">
        <v>6</v>
      </c>
      <c r="I245" s="379">
        <v>0</v>
      </c>
      <c r="J245" s="379">
        <v>5</v>
      </c>
      <c r="K245" s="379">
        <v>2</v>
      </c>
      <c r="L245" s="379">
        <v>14</v>
      </c>
      <c r="M245" s="379">
        <v>1</v>
      </c>
      <c r="N245" s="379">
        <v>0</v>
      </c>
      <c r="O245" s="379">
        <v>4</v>
      </c>
      <c r="P245" s="379">
        <v>0</v>
      </c>
      <c r="Q245" s="380">
        <v>0.29820000000000002</v>
      </c>
      <c r="R245" s="380">
        <v>0.32200000000000001</v>
      </c>
      <c r="S245" s="380">
        <v>0.66669999999999996</v>
      </c>
      <c r="T245" s="380">
        <v>0.98870000000000002</v>
      </c>
      <c r="U245" s="379">
        <v>59</v>
      </c>
      <c r="V245" s="381">
        <v>1</v>
      </c>
      <c r="W245" s="381">
        <v>3.39E-2</v>
      </c>
      <c r="X245" s="381">
        <v>0.23730000000000001</v>
      </c>
      <c r="Y245" s="382" t="s">
        <v>63</v>
      </c>
    </row>
    <row r="246" spans="1:25" ht="15" hidden="1" x14ac:dyDescent="0.25">
      <c r="A246" s="378" t="s">
        <v>617</v>
      </c>
      <c r="B246" s="378" t="s">
        <v>65</v>
      </c>
      <c r="C246" s="379">
        <v>78</v>
      </c>
      <c r="D246" s="379">
        <v>258</v>
      </c>
      <c r="E246" s="379">
        <v>29</v>
      </c>
      <c r="F246" s="379">
        <v>58</v>
      </c>
      <c r="G246" s="379">
        <v>31</v>
      </c>
      <c r="H246" s="379">
        <v>19</v>
      </c>
      <c r="I246" s="379">
        <v>1</v>
      </c>
      <c r="J246" s="379">
        <v>7</v>
      </c>
      <c r="K246" s="379">
        <v>22</v>
      </c>
      <c r="L246" s="379">
        <v>67</v>
      </c>
      <c r="M246" s="379">
        <v>1</v>
      </c>
      <c r="N246" s="379">
        <v>0</v>
      </c>
      <c r="O246" s="379">
        <v>5</v>
      </c>
      <c r="P246" s="379">
        <v>6</v>
      </c>
      <c r="Q246" s="380">
        <v>0.2248</v>
      </c>
      <c r="R246" s="380">
        <v>0.30070000000000002</v>
      </c>
      <c r="S246" s="380">
        <v>0.3876</v>
      </c>
      <c r="T246" s="380">
        <v>0.68830000000000002</v>
      </c>
      <c r="U246" s="379">
        <v>286</v>
      </c>
      <c r="V246" s="381">
        <v>1</v>
      </c>
      <c r="W246" s="381">
        <v>7.6899999999999996E-2</v>
      </c>
      <c r="X246" s="381">
        <v>0.23430000000000001</v>
      </c>
      <c r="Y246" s="382" t="s">
        <v>63</v>
      </c>
    </row>
    <row r="247" spans="1:25" ht="15" hidden="1" x14ac:dyDescent="0.25">
      <c r="A247" s="378" t="s">
        <v>814</v>
      </c>
      <c r="B247" s="378" t="s">
        <v>147</v>
      </c>
      <c r="C247" s="379">
        <v>33</v>
      </c>
      <c r="D247" s="379">
        <v>100</v>
      </c>
      <c r="E247" s="379">
        <v>4</v>
      </c>
      <c r="F247" s="379">
        <v>21</v>
      </c>
      <c r="G247" s="379">
        <v>8</v>
      </c>
      <c r="H247" s="379">
        <v>10</v>
      </c>
      <c r="I247" s="379">
        <v>0</v>
      </c>
      <c r="J247" s="379">
        <v>4</v>
      </c>
      <c r="K247" s="379">
        <v>7</v>
      </c>
      <c r="L247" s="379">
        <v>27</v>
      </c>
      <c r="M247" s="379">
        <v>0</v>
      </c>
      <c r="N247" s="379">
        <v>0</v>
      </c>
      <c r="O247" s="379">
        <v>1</v>
      </c>
      <c r="P247" s="379">
        <v>0</v>
      </c>
      <c r="Q247" s="380">
        <v>0.21</v>
      </c>
      <c r="R247" s="380">
        <v>0.26169999999999999</v>
      </c>
      <c r="S247" s="380">
        <v>0.43</v>
      </c>
      <c r="T247" s="380">
        <v>0.69169999999999998</v>
      </c>
      <c r="U247" s="379">
        <v>107</v>
      </c>
      <c r="V247" s="381">
        <v>0</v>
      </c>
      <c r="W247" s="381">
        <v>6.54E-2</v>
      </c>
      <c r="X247" s="381">
        <v>0.25230000000000002</v>
      </c>
      <c r="Y247" s="382" t="s">
        <v>63</v>
      </c>
    </row>
    <row r="248" spans="1:25" ht="15" hidden="1" x14ac:dyDescent="0.25">
      <c r="A248" s="378" t="s">
        <v>891</v>
      </c>
      <c r="B248" s="378" t="s">
        <v>74</v>
      </c>
      <c r="C248" s="379">
        <v>46</v>
      </c>
      <c r="D248" s="379">
        <v>101</v>
      </c>
      <c r="E248" s="379">
        <v>17</v>
      </c>
      <c r="F248" s="379">
        <v>26</v>
      </c>
      <c r="G248" s="379">
        <v>19</v>
      </c>
      <c r="H248" s="379">
        <v>4</v>
      </c>
      <c r="I248" s="379">
        <v>0</v>
      </c>
      <c r="J248" s="379">
        <v>5</v>
      </c>
      <c r="K248" s="379">
        <v>7</v>
      </c>
      <c r="L248" s="379">
        <v>17</v>
      </c>
      <c r="M248" s="379">
        <v>3</v>
      </c>
      <c r="N248" s="379">
        <v>0</v>
      </c>
      <c r="O248" s="379">
        <v>2</v>
      </c>
      <c r="P248" s="379">
        <v>1</v>
      </c>
      <c r="Q248" s="380">
        <v>0.25740000000000002</v>
      </c>
      <c r="R248" s="380">
        <v>0.31190000000000001</v>
      </c>
      <c r="S248" s="380">
        <v>0.44550000000000001</v>
      </c>
      <c r="T248" s="380">
        <v>0.75749999999999995</v>
      </c>
      <c r="U248" s="379">
        <v>109</v>
      </c>
      <c r="V248" s="381">
        <v>1</v>
      </c>
      <c r="W248" s="381">
        <v>6.4199999999999993E-2</v>
      </c>
      <c r="X248" s="381">
        <v>0.156</v>
      </c>
      <c r="Y248" s="382" t="s">
        <v>63</v>
      </c>
    </row>
    <row r="249" spans="1:25" ht="15" hidden="1" x14ac:dyDescent="0.25">
      <c r="A249" s="378" t="s">
        <v>700</v>
      </c>
      <c r="B249" s="378" t="s">
        <v>70</v>
      </c>
      <c r="C249" s="379">
        <v>73</v>
      </c>
      <c r="D249" s="379">
        <v>269</v>
      </c>
      <c r="E249" s="379">
        <v>36</v>
      </c>
      <c r="F249" s="379">
        <v>67</v>
      </c>
      <c r="G249" s="379">
        <v>45</v>
      </c>
      <c r="H249" s="379">
        <v>25</v>
      </c>
      <c r="I249" s="379">
        <v>0</v>
      </c>
      <c r="J249" s="379">
        <v>15</v>
      </c>
      <c r="K249" s="379">
        <v>17</v>
      </c>
      <c r="L249" s="379">
        <v>75</v>
      </c>
      <c r="M249" s="379">
        <v>2</v>
      </c>
      <c r="N249" s="379">
        <v>0</v>
      </c>
      <c r="O249" s="379">
        <v>4</v>
      </c>
      <c r="P249" s="379">
        <v>2</v>
      </c>
      <c r="Q249" s="380">
        <v>0.24909999999999999</v>
      </c>
      <c r="R249" s="380">
        <v>0.29859999999999998</v>
      </c>
      <c r="S249" s="380">
        <v>0.50929999999999997</v>
      </c>
      <c r="T249" s="380">
        <v>0.80789999999999995</v>
      </c>
      <c r="U249" s="379">
        <v>288</v>
      </c>
      <c r="V249" s="381">
        <v>1</v>
      </c>
      <c r="W249" s="381">
        <v>5.8999999999999997E-2</v>
      </c>
      <c r="X249" s="381">
        <v>0.26040000000000002</v>
      </c>
      <c r="Y249" s="382" t="s">
        <v>63</v>
      </c>
    </row>
    <row r="250" spans="1:25" ht="15" hidden="1" x14ac:dyDescent="0.25">
      <c r="A250" s="383" t="s">
        <v>618</v>
      </c>
      <c r="B250" s="383" t="s">
        <v>65</v>
      </c>
      <c r="C250" s="384">
        <v>67</v>
      </c>
      <c r="D250" s="384">
        <v>165</v>
      </c>
      <c r="E250" s="384">
        <v>28</v>
      </c>
      <c r="F250" s="384">
        <v>36</v>
      </c>
      <c r="G250" s="384">
        <v>12</v>
      </c>
      <c r="H250" s="384">
        <v>8</v>
      </c>
      <c r="I250" s="384">
        <v>3</v>
      </c>
      <c r="J250" s="384">
        <v>2</v>
      </c>
      <c r="K250" s="384">
        <v>12</v>
      </c>
      <c r="L250" s="384">
        <v>37</v>
      </c>
      <c r="M250" s="384">
        <v>6</v>
      </c>
      <c r="N250" s="384">
        <v>0</v>
      </c>
      <c r="O250" s="384">
        <v>0</v>
      </c>
      <c r="P250" s="384">
        <v>2</v>
      </c>
      <c r="Q250" s="385">
        <v>0.21820000000000001</v>
      </c>
      <c r="R250" s="385">
        <v>0.27929999999999999</v>
      </c>
      <c r="S250" s="385">
        <v>0.33939999999999998</v>
      </c>
      <c r="T250" s="385">
        <v>0.61870000000000003</v>
      </c>
      <c r="U250" s="384">
        <v>179</v>
      </c>
      <c r="V250" s="386">
        <v>1</v>
      </c>
      <c r="W250" s="386">
        <v>6.7000000000000004E-2</v>
      </c>
      <c r="X250" s="386">
        <v>0.20669999999999999</v>
      </c>
      <c r="Y250" s="382" t="s">
        <v>63</v>
      </c>
    </row>
    <row r="251" spans="1:25" ht="15" hidden="1" x14ac:dyDescent="0.25">
      <c r="A251" s="378" t="s">
        <v>897</v>
      </c>
      <c r="B251" s="378" t="s">
        <v>147</v>
      </c>
      <c r="C251" s="379">
        <v>1</v>
      </c>
      <c r="D251" s="379">
        <v>2</v>
      </c>
      <c r="E251" s="379">
        <v>0</v>
      </c>
      <c r="F251" s="379">
        <v>0</v>
      </c>
      <c r="G251" s="379">
        <v>0</v>
      </c>
      <c r="H251" s="379">
        <v>0</v>
      </c>
      <c r="I251" s="379">
        <v>0</v>
      </c>
      <c r="J251" s="379">
        <v>0</v>
      </c>
      <c r="K251" s="379">
        <v>0</v>
      </c>
      <c r="L251" s="379">
        <v>0</v>
      </c>
      <c r="M251" s="379">
        <v>0</v>
      </c>
      <c r="N251" s="379">
        <v>0</v>
      </c>
      <c r="O251" s="379">
        <v>0</v>
      </c>
      <c r="P251" s="379">
        <v>0</v>
      </c>
      <c r="Q251" s="380">
        <v>0</v>
      </c>
      <c r="R251" s="380">
        <v>0</v>
      </c>
      <c r="S251" s="380">
        <v>0</v>
      </c>
      <c r="T251" s="380">
        <v>0</v>
      </c>
      <c r="U251" s="379">
        <v>2</v>
      </c>
      <c r="V251" s="381">
        <v>0</v>
      </c>
      <c r="W251" s="381">
        <v>0</v>
      </c>
      <c r="X251" s="381">
        <v>0</v>
      </c>
      <c r="Y251" s="382" t="s">
        <v>63</v>
      </c>
    </row>
    <row r="252" spans="1:25" ht="15" hidden="1" x14ac:dyDescent="0.25">
      <c r="A252" s="378" t="s">
        <v>298</v>
      </c>
      <c r="B252" s="378" t="s">
        <v>72</v>
      </c>
      <c r="C252" s="379">
        <v>82</v>
      </c>
      <c r="D252" s="379">
        <v>300</v>
      </c>
      <c r="E252" s="379">
        <v>56</v>
      </c>
      <c r="F252" s="379">
        <v>87</v>
      </c>
      <c r="G252" s="379">
        <v>51</v>
      </c>
      <c r="H252" s="379">
        <v>23</v>
      </c>
      <c r="I252" s="379">
        <v>4</v>
      </c>
      <c r="J252" s="379">
        <v>20</v>
      </c>
      <c r="K252" s="379">
        <v>40</v>
      </c>
      <c r="L252" s="379">
        <v>59</v>
      </c>
      <c r="M252" s="379">
        <v>4</v>
      </c>
      <c r="N252" s="379">
        <v>1</v>
      </c>
      <c r="O252" s="379">
        <v>8</v>
      </c>
      <c r="P252" s="379">
        <v>1</v>
      </c>
      <c r="Q252" s="380">
        <v>0.28999999999999998</v>
      </c>
      <c r="R252" s="380">
        <v>0.37540000000000001</v>
      </c>
      <c r="S252" s="380">
        <v>0.59330000000000005</v>
      </c>
      <c r="T252" s="380">
        <v>0.96870000000000001</v>
      </c>
      <c r="U252" s="379">
        <v>341</v>
      </c>
      <c r="V252" s="381">
        <v>0.8</v>
      </c>
      <c r="W252" s="381">
        <v>0.1173</v>
      </c>
      <c r="X252" s="381">
        <v>0.17299999999999999</v>
      </c>
      <c r="Y252" s="382" t="s">
        <v>63</v>
      </c>
    </row>
    <row r="253" spans="1:25" ht="15" hidden="1" x14ac:dyDescent="0.25">
      <c r="A253" s="383" t="s">
        <v>882</v>
      </c>
      <c r="B253" s="383" t="s">
        <v>74</v>
      </c>
      <c r="C253" s="384">
        <v>52</v>
      </c>
      <c r="D253" s="384">
        <v>110</v>
      </c>
      <c r="E253" s="384">
        <v>21</v>
      </c>
      <c r="F253" s="384">
        <v>31</v>
      </c>
      <c r="G253" s="384">
        <v>20</v>
      </c>
      <c r="H253" s="384">
        <v>10</v>
      </c>
      <c r="I253" s="384">
        <v>0</v>
      </c>
      <c r="J253" s="384">
        <v>8</v>
      </c>
      <c r="K253" s="384">
        <v>10</v>
      </c>
      <c r="L253" s="384">
        <v>35</v>
      </c>
      <c r="M253" s="384">
        <v>0</v>
      </c>
      <c r="N253" s="384">
        <v>0</v>
      </c>
      <c r="O253" s="384">
        <v>1</v>
      </c>
      <c r="P253" s="384">
        <v>3</v>
      </c>
      <c r="Q253" s="385">
        <v>0.28179999999999999</v>
      </c>
      <c r="R253" s="385">
        <v>0.35770000000000002</v>
      </c>
      <c r="S253" s="385">
        <v>0.59089999999999998</v>
      </c>
      <c r="T253" s="385">
        <v>0.9486</v>
      </c>
      <c r="U253" s="384">
        <v>123</v>
      </c>
      <c r="V253" s="386">
        <v>0</v>
      </c>
      <c r="W253" s="386">
        <v>8.1299999999999997E-2</v>
      </c>
      <c r="X253" s="386">
        <v>0.28460000000000002</v>
      </c>
      <c r="Y253" s="382" t="s">
        <v>63</v>
      </c>
    </row>
    <row r="254" spans="1:25" ht="15" hidden="1" x14ac:dyDescent="0.25">
      <c r="A254" s="378" t="s">
        <v>566</v>
      </c>
      <c r="B254" s="378" t="s">
        <v>67</v>
      </c>
      <c r="C254" s="379">
        <v>52</v>
      </c>
      <c r="D254" s="379">
        <v>137</v>
      </c>
      <c r="E254" s="379">
        <v>16</v>
      </c>
      <c r="F254" s="379">
        <v>27</v>
      </c>
      <c r="G254" s="379">
        <v>24</v>
      </c>
      <c r="H254" s="379">
        <v>5</v>
      </c>
      <c r="I254" s="379">
        <v>0</v>
      </c>
      <c r="J254" s="379">
        <v>12</v>
      </c>
      <c r="K254" s="379">
        <v>13</v>
      </c>
      <c r="L254" s="379">
        <v>42</v>
      </c>
      <c r="M254" s="379">
        <v>0</v>
      </c>
      <c r="N254" s="379">
        <v>0</v>
      </c>
      <c r="O254" s="379">
        <v>3</v>
      </c>
      <c r="P254" s="379">
        <v>0</v>
      </c>
      <c r="Q254" s="380">
        <v>0.1971</v>
      </c>
      <c r="R254" s="380">
        <v>0.26669999999999999</v>
      </c>
      <c r="S254" s="380">
        <v>0.49640000000000001</v>
      </c>
      <c r="T254" s="380">
        <v>0.76300000000000001</v>
      </c>
      <c r="U254" s="379">
        <v>150</v>
      </c>
      <c r="V254" s="381">
        <v>0</v>
      </c>
      <c r="W254" s="381">
        <v>8.6699999999999999E-2</v>
      </c>
      <c r="X254" s="381">
        <v>0.28000000000000003</v>
      </c>
      <c r="Y254" s="382" t="s">
        <v>63</v>
      </c>
    </row>
    <row r="255" spans="1:25" ht="15" hidden="1" x14ac:dyDescent="0.25">
      <c r="A255" s="383" t="s">
        <v>367</v>
      </c>
      <c r="B255" s="383" t="s">
        <v>69</v>
      </c>
      <c r="C255" s="384">
        <v>67</v>
      </c>
      <c r="D255" s="384">
        <v>257</v>
      </c>
      <c r="E255" s="384">
        <v>37</v>
      </c>
      <c r="F255" s="384">
        <v>59</v>
      </c>
      <c r="G255" s="384">
        <v>27</v>
      </c>
      <c r="H255" s="384">
        <v>9</v>
      </c>
      <c r="I255" s="384">
        <v>2</v>
      </c>
      <c r="J255" s="384">
        <v>11</v>
      </c>
      <c r="K255" s="384">
        <v>19</v>
      </c>
      <c r="L255" s="384">
        <v>61</v>
      </c>
      <c r="M255" s="384">
        <v>9</v>
      </c>
      <c r="N255" s="384">
        <v>1</v>
      </c>
      <c r="O255" s="384">
        <v>2</v>
      </c>
      <c r="P255" s="384">
        <v>2</v>
      </c>
      <c r="Q255" s="385">
        <v>0.2296</v>
      </c>
      <c r="R255" s="385">
        <v>0.2878</v>
      </c>
      <c r="S255" s="385">
        <v>0.40860000000000002</v>
      </c>
      <c r="T255" s="385">
        <v>0.69630000000000003</v>
      </c>
      <c r="U255" s="384">
        <v>278</v>
      </c>
      <c r="V255" s="386">
        <v>0.9</v>
      </c>
      <c r="W255" s="386">
        <v>6.83E-2</v>
      </c>
      <c r="X255" s="386">
        <v>0.21940000000000001</v>
      </c>
      <c r="Y255" s="382" t="s">
        <v>63</v>
      </c>
    </row>
    <row r="256" spans="1:25" ht="15" hidden="1" x14ac:dyDescent="0.25">
      <c r="A256" s="378" t="s">
        <v>853</v>
      </c>
      <c r="B256" s="378" t="s">
        <v>75</v>
      </c>
      <c r="C256" s="379">
        <v>68</v>
      </c>
      <c r="D256" s="379">
        <v>208</v>
      </c>
      <c r="E256" s="379">
        <v>21</v>
      </c>
      <c r="F256" s="379">
        <v>43</v>
      </c>
      <c r="G256" s="379">
        <v>20</v>
      </c>
      <c r="H256" s="379">
        <v>12</v>
      </c>
      <c r="I256" s="379">
        <v>1</v>
      </c>
      <c r="J256" s="379">
        <v>8</v>
      </c>
      <c r="K256" s="379">
        <v>17</v>
      </c>
      <c r="L256" s="379">
        <v>61</v>
      </c>
      <c r="M256" s="379">
        <v>2</v>
      </c>
      <c r="N256" s="379">
        <v>0</v>
      </c>
      <c r="O256" s="379">
        <v>4</v>
      </c>
      <c r="P256" s="379">
        <v>1</v>
      </c>
      <c r="Q256" s="380">
        <v>0.20669999999999999</v>
      </c>
      <c r="R256" s="380">
        <v>0.26989999999999997</v>
      </c>
      <c r="S256" s="380">
        <v>0.38940000000000002</v>
      </c>
      <c r="T256" s="380">
        <v>0.6593</v>
      </c>
      <c r="U256" s="379">
        <v>226</v>
      </c>
      <c r="V256" s="381">
        <v>1</v>
      </c>
      <c r="W256" s="381">
        <v>7.5200000000000003E-2</v>
      </c>
      <c r="X256" s="381">
        <v>0.26989999999999997</v>
      </c>
      <c r="Y256" s="382" t="s">
        <v>63</v>
      </c>
    </row>
    <row r="257" spans="1:25" ht="15" hidden="1" x14ac:dyDescent="0.25">
      <c r="A257" s="378" t="s">
        <v>979</v>
      </c>
      <c r="B257" s="378" t="s">
        <v>166</v>
      </c>
      <c r="C257" s="379">
        <v>11</v>
      </c>
      <c r="D257" s="379">
        <v>14</v>
      </c>
      <c r="E257" s="379">
        <v>1</v>
      </c>
      <c r="F257" s="379">
        <v>4</v>
      </c>
      <c r="G257" s="379">
        <v>1</v>
      </c>
      <c r="H257" s="379">
        <v>3</v>
      </c>
      <c r="I257" s="379">
        <v>0</v>
      </c>
      <c r="J257" s="379">
        <v>0</v>
      </c>
      <c r="K257" s="379">
        <v>1</v>
      </c>
      <c r="L257" s="379">
        <v>5</v>
      </c>
      <c r="M257" s="379">
        <v>0</v>
      </c>
      <c r="N257" s="379">
        <v>1</v>
      </c>
      <c r="O257" s="379">
        <v>0</v>
      </c>
      <c r="P257" s="379">
        <v>0</v>
      </c>
      <c r="Q257" s="380">
        <v>0.28570000000000001</v>
      </c>
      <c r="R257" s="380">
        <v>0.33329999999999999</v>
      </c>
      <c r="S257" s="380">
        <v>0.5</v>
      </c>
      <c r="T257" s="380">
        <v>0.83330000000000004</v>
      </c>
      <c r="U257" s="379">
        <v>15</v>
      </c>
      <c r="V257" s="381">
        <v>0</v>
      </c>
      <c r="W257" s="381">
        <v>6.6699999999999995E-2</v>
      </c>
      <c r="X257" s="381">
        <v>0.33329999999999999</v>
      </c>
      <c r="Y257" s="382" t="s">
        <v>63</v>
      </c>
    </row>
    <row r="258" spans="1:25" ht="15" hidden="1" x14ac:dyDescent="0.25">
      <c r="A258" s="378" t="s">
        <v>590</v>
      </c>
      <c r="B258" s="378" t="s">
        <v>69</v>
      </c>
      <c r="C258" s="379">
        <v>57</v>
      </c>
      <c r="D258" s="379">
        <v>208</v>
      </c>
      <c r="E258" s="379">
        <v>24</v>
      </c>
      <c r="F258" s="379">
        <v>47</v>
      </c>
      <c r="G258" s="379">
        <v>28</v>
      </c>
      <c r="H258" s="379">
        <v>7</v>
      </c>
      <c r="I258" s="379">
        <v>1</v>
      </c>
      <c r="J258" s="379">
        <v>8</v>
      </c>
      <c r="K258" s="379">
        <v>24</v>
      </c>
      <c r="L258" s="379">
        <v>47</v>
      </c>
      <c r="M258" s="379">
        <v>5</v>
      </c>
      <c r="N258" s="379">
        <v>2</v>
      </c>
      <c r="O258" s="379">
        <v>4</v>
      </c>
      <c r="P258" s="379">
        <v>0</v>
      </c>
      <c r="Q258" s="380">
        <v>0.22600000000000001</v>
      </c>
      <c r="R258" s="380">
        <v>0.30599999999999999</v>
      </c>
      <c r="S258" s="380">
        <v>0.3846</v>
      </c>
      <c r="T258" s="380">
        <v>0.69059999999999999</v>
      </c>
      <c r="U258" s="379">
        <v>232</v>
      </c>
      <c r="V258" s="381">
        <v>0.71430000000000005</v>
      </c>
      <c r="W258" s="381">
        <v>0.10340000000000001</v>
      </c>
      <c r="X258" s="381">
        <v>0.2026</v>
      </c>
      <c r="Y258" s="382" t="s">
        <v>63</v>
      </c>
    </row>
    <row r="259" spans="1:25" ht="15" hidden="1" x14ac:dyDescent="0.25">
      <c r="A259" s="378" t="s">
        <v>339</v>
      </c>
      <c r="B259" s="378" t="s">
        <v>166</v>
      </c>
      <c r="C259" s="379">
        <v>80</v>
      </c>
      <c r="D259" s="379">
        <v>271</v>
      </c>
      <c r="E259" s="379">
        <v>29</v>
      </c>
      <c r="F259" s="379">
        <v>50</v>
      </c>
      <c r="G259" s="379">
        <v>40</v>
      </c>
      <c r="H259" s="379">
        <v>10</v>
      </c>
      <c r="I259" s="379">
        <v>0</v>
      </c>
      <c r="J259" s="379">
        <v>15</v>
      </c>
      <c r="K259" s="379">
        <v>14</v>
      </c>
      <c r="L259" s="379">
        <v>87</v>
      </c>
      <c r="M259" s="379">
        <v>1</v>
      </c>
      <c r="N259" s="379">
        <v>0</v>
      </c>
      <c r="O259" s="379">
        <v>2</v>
      </c>
      <c r="P259" s="379">
        <v>4</v>
      </c>
      <c r="Q259" s="380">
        <v>0.1845</v>
      </c>
      <c r="R259" s="380">
        <v>0.23530000000000001</v>
      </c>
      <c r="S259" s="380">
        <v>0.38750000000000001</v>
      </c>
      <c r="T259" s="380">
        <v>0.62270000000000003</v>
      </c>
      <c r="U259" s="379">
        <v>289</v>
      </c>
      <c r="V259" s="381">
        <v>1</v>
      </c>
      <c r="W259" s="381">
        <v>4.8399999999999999E-2</v>
      </c>
      <c r="X259" s="381">
        <v>0.30099999999999999</v>
      </c>
      <c r="Y259" s="382" t="s">
        <v>63</v>
      </c>
    </row>
    <row r="260" spans="1:25" ht="15" hidden="1" x14ac:dyDescent="0.25">
      <c r="A260" s="378" t="s">
        <v>317</v>
      </c>
      <c r="B260" s="378" t="s">
        <v>73</v>
      </c>
      <c r="C260" s="379">
        <v>75</v>
      </c>
      <c r="D260" s="379">
        <v>247</v>
      </c>
      <c r="E260" s="379">
        <v>34</v>
      </c>
      <c r="F260" s="379">
        <v>64</v>
      </c>
      <c r="G260" s="379">
        <v>39</v>
      </c>
      <c r="H260" s="379">
        <v>13</v>
      </c>
      <c r="I260" s="379">
        <v>7</v>
      </c>
      <c r="J260" s="379">
        <v>10</v>
      </c>
      <c r="K260" s="379">
        <v>29</v>
      </c>
      <c r="L260" s="379">
        <v>67</v>
      </c>
      <c r="M260" s="379">
        <v>6</v>
      </c>
      <c r="N260" s="379">
        <v>6</v>
      </c>
      <c r="O260" s="379">
        <v>7</v>
      </c>
      <c r="P260" s="379">
        <v>5</v>
      </c>
      <c r="Q260" s="380">
        <v>0.2591</v>
      </c>
      <c r="R260" s="380">
        <v>0.3488</v>
      </c>
      <c r="S260" s="380">
        <v>0.4899</v>
      </c>
      <c r="T260" s="380">
        <v>0.83860000000000001</v>
      </c>
      <c r="U260" s="379">
        <v>281</v>
      </c>
      <c r="V260" s="381">
        <v>0.5</v>
      </c>
      <c r="W260" s="381">
        <v>0.1032</v>
      </c>
      <c r="X260" s="381">
        <v>0.2384</v>
      </c>
      <c r="Y260" s="382" t="s">
        <v>63</v>
      </c>
    </row>
    <row r="261" spans="1:25" ht="15" hidden="1" x14ac:dyDescent="0.25">
      <c r="A261" s="383" t="s">
        <v>888</v>
      </c>
      <c r="B261" s="383" t="s">
        <v>74</v>
      </c>
      <c r="C261" s="384">
        <v>59</v>
      </c>
      <c r="D261" s="384">
        <v>121</v>
      </c>
      <c r="E261" s="384">
        <v>17</v>
      </c>
      <c r="F261" s="384">
        <v>32</v>
      </c>
      <c r="G261" s="384">
        <v>12</v>
      </c>
      <c r="H261" s="384">
        <v>7</v>
      </c>
      <c r="I261" s="384">
        <v>2</v>
      </c>
      <c r="J261" s="384">
        <v>3</v>
      </c>
      <c r="K261" s="384">
        <v>12</v>
      </c>
      <c r="L261" s="384">
        <v>29</v>
      </c>
      <c r="M261" s="384">
        <v>4</v>
      </c>
      <c r="N261" s="384">
        <v>0</v>
      </c>
      <c r="O261" s="384">
        <v>2</v>
      </c>
      <c r="P261" s="384">
        <v>2</v>
      </c>
      <c r="Q261" s="385">
        <v>0.26450000000000001</v>
      </c>
      <c r="R261" s="385">
        <v>0.3407</v>
      </c>
      <c r="S261" s="385">
        <v>0.42980000000000002</v>
      </c>
      <c r="T261" s="385">
        <v>0.77049999999999996</v>
      </c>
      <c r="U261" s="384">
        <v>135</v>
      </c>
      <c r="V261" s="386">
        <v>1</v>
      </c>
      <c r="W261" s="386">
        <v>8.8900000000000007E-2</v>
      </c>
      <c r="X261" s="386">
        <v>0.21479999999999999</v>
      </c>
      <c r="Y261" s="382" t="s">
        <v>63</v>
      </c>
    </row>
    <row r="262" spans="1:25" ht="15" hidden="1" x14ac:dyDescent="0.25">
      <c r="A262" s="378" t="s">
        <v>360</v>
      </c>
      <c r="B262" s="378" t="s">
        <v>66</v>
      </c>
      <c r="C262" s="379">
        <v>63</v>
      </c>
      <c r="D262" s="379">
        <v>180</v>
      </c>
      <c r="E262" s="379">
        <v>30</v>
      </c>
      <c r="F262" s="379">
        <v>56</v>
      </c>
      <c r="G262" s="379">
        <v>39</v>
      </c>
      <c r="H262" s="379">
        <v>11</v>
      </c>
      <c r="I262" s="379">
        <v>1</v>
      </c>
      <c r="J262" s="379">
        <v>13</v>
      </c>
      <c r="K262" s="379">
        <v>14</v>
      </c>
      <c r="L262" s="379">
        <v>47</v>
      </c>
      <c r="M262" s="379">
        <v>5</v>
      </c>
      <c r="N262" s="379">
        <v>3</v>
      </c>
      <c r="O262" s="379">
        <v>5</v>
      </c>
      <c r="P262" s="379">
        <v>1</v>
      </c>
      <c r="Q262" s="380">
        <v>0.31109999999999999</v>
      </c>
      <c r="R262" s="380">
        <v>0.36409999999999998</v>
      </c>
      <c r="S262" s="380">
        <v>0.6</v>
      </c>
      <c r="T262" s="380">
        <v>0.96409999999999996</v>
      </c>
      <c r="U262" s="379">
        <v>195</v>
      </c>
      <c r="V262" s="381">
        <v>0.625</v>
      </c>
      <c r="W262" s="381">
        <v>7.1800000000000003E-2</v>
      </c>
      <c r="X262" s="381">
        <v>0.24099999999999999</v>
      </c>
      <c r="Y262" s="382" t="s">
        <v>63</v>
      </c>
    </row>
    <row r="263" spans="1:25" ht="15" hidden="1" x14ac:dyDescent="0.25">
      <c r="A263" s="378" t="s">
        <v>881</v>
      </c>
      <c r="B263" s="378" t="s">
        <v>74</v>
      </c>
      <c r="C263" s="379">
        <v>31</v>
      </c>
      <c r="D263" s="379">
        <v>50</v>
      </c>
      <c r="E263" s="379">
        <v>12</v>
      </c>
      <c r="F263" s="379">
        <v>13</v>
      </c>
      <c r="G263" s="379">
        <v>2</v>
      </c>
      <c r="H263" s="379">
        <v>4</v>
      </c>
      <c r="I263" s="379">
        <v>0</v>
      </c>
      <c r="J263" s="379">
        <v>0</v>
      </c>
      <c r="K263" s="379">
        <v>6</v>
      </c>
      <c r="L263" s="379">
        <v>15</v>
      </c>
      <c r="M263" s="379">
        <v>2</v>
      </c>
      <c r="N263" s="379">
        <v>1</v>
      </c>
      <c r="O263" s="379">
        <v>1</v>
      </c>
      <c r="P263" s="379">
        <v>1</v>
      </c>
      <c r="Q263" s="380">
        <v>0.26</v>
      </c>
      <c r="R263" s="380">
        <v>0.35089999999999999</v>
      </c>
      <c r="S263" s="380">
        <v>0.34</v>
      </c>
      <c r="T263" s="380">
        <v>0.69089999999999996</v>
      </c>
      <c r="U263" s="379">
        <v>57</v>
      </c>
      <c r="V263" s="381">
        <v>0.66669999999999996</v>
      </c>
      <c r="W263" s="381">
        <v>0.1053</v>
      </c>
      <c r="X263" s="381">
        <v>0.26319999999999999</v>
      </c>
      <c r="Y263" s="382" t="s">
        <v>63</v>
      </c>
    </row>
    <row r="264" spans="1:25" ht="15" hidden="1" x14ac:dyDescent="0.25">
      <c r="A264" s="378" t="s">
        <v>643</v>
      </c>
      <c r="B264" s="378" t="s">
        <v>68</v>
      </c>
      <c r="C264" s="379">
        <v>59</v>
      </c>
      <c r="D264" s="379">
        <v>70</v>
      </c>
      <c r="E264" s="379">
        <v>7</v>
      </c>
      <c r="F264" s="379">
        <v>11</v>
      </c>
      <c r="G264" s="379">
        <v>4</v>
      </c>
      <c r="H264" s="379">
        <v>4</v>
      </c>
      <c r="I264" s="379">
        <v>1</v>
      </c>
      <c r="J264" s="379">
        <v>1</v>
      </c>
      <c r="K264" s="379">
        <v>4</v>
      </c>
      <c r="L264" s="379">
        <v>27</v>
      </c>
      <c r="M264" s="379">
        <v>1</v>
      </c>
      <c r="N264" s="379">
        <v>1</v>
      </c>
      <c r="O264" s="379">
        <v>0</v>
      </c>
      <c r="P264" s="379">
        <v>0</v>
      </c>
      <c r="Q264" s="380">
        <v>0.15709999999999999</v>
      </c>
      <c r="R264" s="380">
        <v>0.20269999999999999</v>
      </c>
      <c r="S264" s="380">
        <v>0.28570000000000001</v>
      </c>
      <c r="T264" s="380">
        <v>0.4884</v>
      </c>
      <c r="U264" s="379">
        <v>74</v>
      </c>
      <c r="V264" s="381">
        <v>0.5</v>
      </c>
      <c r="W264" s="381">
        <v>5.4100000000000002E-2</v>
      </c>
      <c r="X264" s="381">
        <v>0.3649</v>
      </c>
      <c r="Y264" s="382" t="s">
        <v>63</v>
      </c>
    </row>
    <row r="265" spans="1:25" ht="15" hidden="1" x14ac:dyDescent="0.25">
      <c r="A265" s="378" t="s">
        <v>820</v>
      </c>
      <c r="B265" s="378" t="s">
        <v>147</v>
      </c>
      <c r="C265" s="379">
        <v>56</v>
      </c>
      <c r="D265" s="379">
        <v>150</v>
      </c>
      <c r="E265" s="379">
        <v>16</v>
      </c>
      <c r="F265" s="379">
        <v>30</v>
      </c>
      <c r="G265" s="379">
        <v>15</v>
      </c>
      <c r="H265" s="379">
        <v>9</v>
      </c>
      <c r="I265" s="379">
        <v>0</v>
      </c>
      <c r="J265" s="379">
        <v>3</v>
      </c>
      <c r="K265" s="379">
        <v>13</v>
      </c>
      <c r="L265" s="379">
        <v>38</v>
      </c>
      <c r="M265" s="379">
        <v>14</v>
      </c>
      <c r="N265" s="379">
        <v>3</v>
      </c>
      <c r="O265" s="379">
        <v>1</v>
      </c>
      <c r="P265" s="379">
        <v>1</v>
      </c>
      <c r="Q265" s="380">
        <v>0.2</v>
      </c>
      <c r="R265" s="380">
        <v>0.26829999999999998</v>
      </c>
      <c r="S265" s="380">
        <v>0.32</v>
      </c>
      <c r="T265" s="380">
        <v>0.58830000000000005</v>
      </c>
      <c r="U265" s="379">
        <v>164</v>
      </c>
      <c r="V265" s="381">
        <v>0.82350000000000001</v>
      </c>
      <c r="W265" s="381">
        <v>7.9299999999999995E-2</v>
      </c>
      <c r="X265" s="381">
        <v>0.23169999999999999</v>
      </c>
      <c r="Y265" s="382" t="s">
        <v>63</v>
      </c>
    </row>
    <row r="266" spans="1:25" ht="15" hidden="1" x14ac:dyDescent="0.25">
      <c r="A266" s="378" t="s">
        <v>889</v>
      </c>
      <c r="B266" s="378" t="s">
        <v>74</v>
      </c>
      <c r="C266" s="379">
        <v>71</v>
      </c>
      <c r="D266" s="379">
        <v>182</v>
      </c>
      <c r="E266" s="379">
        <v>25</v>
      </c>
      <c r="F266" s="379">
        <v>39</v>
      </c>
      <c r="G266" s="379">
        <v>29</v>
      </c>
      <c r="H266" s="379">
        <v>7</v>
      </c>
      <c r="I266" s="379">
        <v>0</v>
      </c>
      <c r="J266" s="379">
        <v>12</v>
      </c>
      <c r="K266" s="379">
        <v>20</v>
      </c>
      <c r="L266" s="379">
        <v>73</v>
      </c>
      <c r="M266" s="379">
        <v>13</v>
      </c>
      <c r="N266" s="379">
        <v>1</v>
      </c>
      <c r="O266" s="379">
        <v>3</v>
      </c>
      <c r="P266" s="379">
        <v>1</v>
      </c>
      <c r="Q266" s="380">
        <v>0.21429999999999999</v>
      </c>
      <c r="R266" s="380">
        <v>0.29559999999999997</v>
      </c>
      <c r="S266" s="380">
        <v>0.45050000000000001</v>
      </c>
      <c r="T266" s="380">
        <v>0.74609999999999999</v>
      </c>
      <c r="U266" s="379">
        <v>203</v>
      </c>
      <c r="V266" s="381">
        <v>0.92859999999999998</v>
      </c>
      <c r="W266" s="381">
        <v>9.8500000000000004E-2</v>
      </c>
      <c r="X266" s="381">
        <v>0.35959999999999998</v>
      </c>
      <c r="Y266" s="382" t="s">
        <v>63</v>
      </c>
    </row>
    <row r="267" spans="1:25" ht="15" hidden="1" x14ac:dyDescent="0.25">
      <c r="A267" s="378" t="s">
        <v>858</v>
      </c>
      <c r="B267" s="378" t="s">
        <v>146</v>
      </c>
      <c r="C267" s="379">
        <v>7</v>
      </c>
      <c r="D267" s="379">
        <v>18</v>
      </c>
      <c r="E267" s="379">
        <v>1</v>
      </c>
      <c r="F267" s="379">
        <v>2</v>
      </c>
      <c r="G267" s="379">
        <v>2</v>
      </c>
      <c r="H267" s="379">
        <v>1</v>
      </c>
      <c r="I267" s="379">
        <v>0</v>
      </c>
      <c r="J267" s="379">
        <v>0</v>
      </c>
      <c r="K267" s="379">
        <v>1</v>
      </c>
      <c r="L267" s="379">
        <v>6</v>
      </c>
      <c r="M267" s="379">
        <v>0</v>
      </c>
      <c r="N267" s="379">
        <v>0</v>
      </c>
      <c r="O267" s="379">
        <v>2</v>
      </c>
      <c r="P267" s="379">
        <v>0</v>
      </c>
      <c r="Q267" s="380">
        <v>0.1111</v>
      </c>
      <c r="R267" s="380">
        <v>0.15790000000000001</v>
      </c>
      <c r="S267" s="380">
        <v>0.16669999999999999</v>
      </c>
      <c r="T267" s="380">
        <v>0.3246</v>
      </c>
      <c r="U267" s="379">
        <v>19</v>
      </c>
      <c r="V267" s="381">
        <v>0</v>
      </c>
      <c r="W267" s="381">
        <v>5.2600000000000001E-2</v>
      </c>
      <c r="X267" s="381">
        <v>0.31580000000000003</v>
      </c>
      <c r="Y267" s="382" t="s">
        <v>63</v>
      </c>
    </row>
    <row r="268" spans="1:25" ht="15" hidden="1" x14ac:dyDescent="0.25">
      <c r="A268" s="383" t="s">
        <v>1023</v>
      </c>
      <c r="B268" s="383" t="s">
        <v>75</v>
      </c>
      <c r="C268" s="384">
        <v>26</v>
      </c>
      <c r="D268" s="384">
        <v>75</v>
      </c>
      <c r="E268" s="384">
        <v>10</v>
      </c>
      <c r="F268" s="384">
        <v>17</v>
      </c>
      <c r="G268" s="384">
        <v>8</v>
      </c>
      <c r="H268" s="384">
        <v>5</v>
      </c>
      <c r="I268" s="384">
        <v>0</v>
      </c>
      <c r="J268" s="384">
        <v>2</v>
      </c>
      <c r="K268" s="384">
        <v>6</v>
      </c>
      <c r="L268" s="384">
        <v>22</v>
      </c>
      <c r="M268" s="384">
        <v>1</v>
      </c>
      <c r="N268" s="384">
        <v>0</v>
      </c>
      <c r="O268" s="384">
        <v>1</v>
      </c>
      <c r="P268" s="384">
        <v>0</v>
      </c>
      <c r="Q268" s="385">
        <v>0.22670000000000001</v>
      </c>
      <c r="R268" s="385">
        <v>0.28399999999999997</v>
      </c>
      <c r="S268" s="385">
        <v>0.37330000000000002</v>
      </c>
      <c r="T268" s="385">
        <v>0.6573</v>
      </c>
      <c r="U268" s="384">
        <v>81</v>
      </c>
      <c r="V268" s="386">
        <v>1</v>
      </c>
      <c r="W268" s="386">
        <v>7.4099999999999999E-2</v>
      </c>
      <c r="X268" s="386">
        <v>0.27160000000000001</v>
      </c>
      <c r="Y268" s="382" t="s">
        <v>63</v>
      </c>
    </row>
    <row r="269" spans="1:25" ht="15" hidden="1" x14ac:dyDescent="0.25">
      <c r="A269" s="383" t="s">
        <v>514</v>
      </c>
      <c r="B269" s="383" t="s">
        <v>71</v>
      </c>
      <c r="C269" s="384">
        <v>81</v>
      </c>
      <c r="D269" s="384">
        <v>296</v>
      </c>
      <c r="E269" s="384">
        <v>39</v>
      </c>
      <c r="F269" s="384">
        <v>82</v>
      </c>
      <c r="G269" s="384">
        <v>47</v>
      </c>
      <c r="H269" s="384">
        <v>23</v>
      </c>
      <c r="I269" s="384">
        <v>2</v>
      </c>
      <c r="J269" s="384">
        <v>12</v>
      </c>
      <c r="K269" s="384">
        <v>8</v>
      </c>
      <c r="L269" s="384">
        <v>75</v>
      </c>
      <c r="M269" s="384">
        <v>2</v>
      </c>
      <c r="N269" s="384">
        <v>2</v>
      </c>
      <c r="O269" s="384">
        <v>9</v>
      </c>
      <c r="P269" s="384">
        <v>2</v>
      </c>
      <c r="Q269" s="385">
        <v>0.27700000000000002</v>
      </c>
      <c r="R269" s="385">
        <v>0.30070000000000002</v>
      </c>
      <c r="S269" s="385">
        <v>0.4899</v>
      </c>
      <c r="T269" s="385">
        <v>0.79049999999999998</v>
      </c>
      <c r="U269" s="384">
        <v>306</v>
      </c>
      <c r="V269" s="386">
        <v>0.5</v>
      </c>
      <c r="W269" s="386">
        <v>2.6100000000000002E-2</v>
      </c>
      <c r="X269" s="386">
        <v>0.24510000000000001</v>
      </c>
      <c r="Y269" s="382" t="s">
        <v>63</v>
      </c>
    </row>
    <row r="270" spans="1:25" ht="15" hidden="1" x14ac:dyDescent="0.25">
      <c r="A270" s="383" t="s">
        <v>641</v>
      </c>
      <c r="B270" s="383" t="s">
        <v>68</v>
      </c>
      <c r="C270" s="384">
        <v>40</v>
      </c>
      <c r="D270" s="384">
        <v>28</v>
      </c>
      <c r="E270" s="384">
        <v>4</v>
      </c>
      <c r="F270" s="384">
        <v>7</v>
      </c>
      <c r="G270" s="384">
        <v>3</v>
      </c>
      <c r="H270" s="384">
        <v>2</v>
      </c>
      <c r="I270" s="384">
        <v>0</v>
      </c>
      <c r="J270" s="384">
        <v>2</v>
      </c>
      <c r="K270" s="384">
        <v>1</v>
      </c>
      <c r="L270" s="384">
        <v>7</v>
      </c>
      <c r="M270" s="384">
        <v>2</v>
      </c>
      <c r="N270" s="384">
        <v>0</v>
      </c>
      <c r="O270" s="384">
        <v>0</v>
      </c>
      <c r="P270" s="384">
        <v>0</v>
      </c>
      <c r="Q270" s="385">
        <v>0.25</v>
      </c>
      <c r="R270" s="385">
        <v>0.27589999999999998</v>
      </c>
      <c r="S270" s="385">
        <v>0.53569999999999995</v>
      </c>
      <c r="T270" s="385">
        <v>0.81159999999999999</v>
      </c>
      <c r="U270" s="384">
        <v>29</v>
      </c>
      <c r="V270" s="386">
        <v>1</v>
      </c>
      <c r="W270" s="386">
        <v>3.4500000000000003E-2</v>
      </c>
      <c r="X270" s="386">
        <v>0.2414</v>
      </c>
      <c r="Y270" s="382" t="s">
        <v>63</v>
      </c>
    </row>
    <row r="271" spans="1:25" ht="15" hidden="1" x14ac:dyDescent="0.25">
      <c r="A271" s="378" t="s">
        <v>631</v>
      </c>
      <c r="B271" s="378" t="s">
        <v>65</v>
      </c>
      <c r="C271" s="379">
        <v>13</v>
      </c>
      <c r="D271" s="379">
        <v>10</v>
      </c>
      <c r="E271" s="379">
        <v>3</v>
      </c>
      <c r="F271" s="379">
        <v>3</v>
      </c>
      <c r="G271" s="379">
        <v>2</v>
      </c>
      <c r="H271" s="379">
        <v>0</v>
      </c>
      <c r="I271" s="379">
        <v>0</v>
      </c>
      <c r="J271" s="379">
        <v>2</v>
      </c>
      <c r="K271" s="379">
        <v>0</v>
      </c>
      <c r="L271" s="379">
        <v>2</v>
      </c>
      <c r="M271" s="379">
        <v>1</v>
      </c>
      <c r="N271" s="379">
        <v>0</v>
      </c>
      <c r="O271" s="379">
        <v>0</v>
      </c>
      <c r="P271" s="379">
        <v>0</v>
      </c>
      <c r="Q271" s="380">
        <v>0.3</v>
      </c>
      <c r="R271" s="380">
        <v>0.3</v>
      </c>
      <c r="S271" s="380">
        <v>0.9</v>
      </c>
      <c r="T271" s="380">
        <v>1.2</v>
      </c>
      <c r="U271" s="379">
        <v>10</v>
      </c>
      <c r="V271" s="381">
        <v>1</v>
      </c>
      <c r="W271" s="381">
        <v>0</v>
      </c>
      <c r="X271" s="381">
        <v>0.2</v>
      </c>
      <c r="Y271" s="382" t="s">
        <v>63</v>
      </c>
    </row>
    <row r="272" spans="1:25" ht="15" hidden="1" x14ac:dyDescent="0.25">
      <c r="A272" s="378" t="s">
        <v>767</v>
      </c>
      <c r="B272" s="378" t="s">
        <v>73</v>
      </c>
      <c r="C272" s="379">
        <v>45</v>
      </c>
      <c r="D272" s="379">
        <v>40</v>
      </c>
      <c r="E272" s="379">
        <v>8</v>
      </c>
      <c r="F272" s="379">
        <v>8</v>
      </c>
      <c r="G272" s="379">
        <v>10</v>
      </c>
      <c r="H272" s="379">
        <v>0</v>
      </c>
      <c r="I272" s="379">
        <v>0</v>
      </c>
      <c r="J272" s="379">
        <v>4</v>
      </c>
      <c r="K272" s="379">
        <v>9</v>
      </c>
      <c r="L272" s="379">
        <v>17</v>
      </c>
      <c r="M272" s="379">
        <v>2</v>
      </c>
      <c r="N272" s="379">
        <v>0</v>
      </c>
      <c r="O272" s="379">
        <v>3</v>
      </c>
      <c r="P272" s="379">
        <v>0</v>
      </c>
      <c r="Q272" s="380">
        <v>0.2</v>
      </c>
      <c r="R272" s="380">
        <v>0.34689999999999999</v>
      </c>
      <c r="S272" s="380">
        <v>0.5</v>
      </c>
      <c r="T272" s="380">
        <v>0.84689999999999999</v>
      </c>
      <c r="U272" s="379">
        <v>49</v>
      </c>
      <c r="V272" s="381">
        <v>1</v>
      </c>
      <c r="W272" s="381">
        <v>0.1837</v>
      </c>
      <c r="X272" s="381">
        <v>0.34689999999999999</v>
      </c>
      <c r="Y272" s="382" t="s">
        <v>63</v>
      </c>
    </row>
    <row r="273" spans="1:25" ht="15" hidden="1" x14ac:dyDescent="0.25">
      <c r="A273" s="378" t="s">
        <v>786</v>
      </c>
      <c r="B273" s="378" t="s">
        <v>76</v>
      </c>
      <c r="C273" s="379">
        <v>57</v>
      </c>
      <c r="D273" s="379">
        <v>135</v>
      </c>
      <c r="E273" s="379">
        <v>27</v>
      </c>
      <c r="F273" s="379">
        <v>32</v>
      </c>
      <c r="G273" s="379">
        <v>18</v>
      </c>
      <c r="H273" s="379">
        <v>7</v>
      </c>
      <c r="I273" s="379">
        <v>0</v>
      </c>
      <c r="J273" s="379">
        <v>7</v>
      </c>
      <c r="K273" s="379">
        <v>18</v>
      </c>
      <c r="L273" s="379">
        <v>32</v>
      </c>
      <c r="M273" s="379">
        <v>14</v>
      </c>
      <c r="N273" s="379">
        <v>0</v>
      </c>
      <c r="O273" s="379">
        <v>3</v>
      </c>
      <c r="P273" s="379">
        <v>1</v>
      </c>
      <c r="Q273" s="380">
        <v>0.23699999999999999</v>
      </c>
      <c r="R273" s="380">
        <v>0.33119999999999999</v>
      </c>
      <c r="S273" s="380">
        <v>0.44440000000000002</v>
      </c>
      <c r="T273" s="380">
        <v>0.77559999999999996</v>
      </c>
      <c r="U273" s="379">
        <v>154</v>
      </c>
      <c r="V273" s="381">
        <v>1</v>
      </c>
      <c r="W273" s="381">
        <v>0.1169</v>
      </c>
      <c r="X273" s="381">
        <v>0.20780000000000001</v>
      </c>
      <c r="Y273" s="382" t="s">
        <v>63</v>
      </c>
    </row>
    <row r="274" spans="1:25" ht="15" hidden="1" x14ac:dyDescent="0.25">
      <c r="A274" s="383" t="s">
        <v>358</v>
      </c>
      <c r="B274" s="383" t="s">
        <v>147</v>
      </c>
      <c r="C274" s="384">
        <v>80</v>
      </c>
      <c r="D274" s="384">
        <v>246</v>
      </c>
      <c r="E274" s="384">
        <v>27</v>
      </c>
      <c r="F274" s="384">
        <v>55</v>
      </c>
      <c r="G274" s="384">
        <v>19</v>
      </c>
      <c r="H274" s="384">
        <v>12</v>
      </c>
      <c r="I274" s="384">
        <v>2</v>
      </c>
      <c r="J274" s="384">
        <v>5</v>
      </c>
      <c r="K274" s="384">
        <v>22</v>
      </c>
      <c r="L274" s="384">
        <v>54</v>
      </c>
      <c r="M274" s="384">
        <v>21</v>
      </c>
      <c r="N274" s="384">
        <v>5</v>
      </c>
      <c r="O274" s="384">
        <v>1</v>
      </c>
      <c r="P274" s="384">
        <v>0</v>
      </c>
      <c r="Q274" s="385">
        <v>0.22359999999999999</v>
      </c>
      <c r="R274" s="385">
        <v>0.2873</v>
      </c>
      <c r="S274" s="385">
        <v>0.34960000000000002</v>
      </c>
      <c r="T274" s="385">
        <v>0.63690000000000002</v>
      </c>
      <c r="U274" s="384">
        <v>268</v>
      </c>
      <c r="V274" s="386">
        <v>0.80769999999999997</v>
      </c>
      <c r="W274" s="386">
        <v>8.2100000000000006E-2</v>
      </c>
      <c r="X274" s="386">
        <v>0.20150000000000001</v>
      </c>
      <c r="Y274" s="382" t="s">
        <v>63</v>
      </c>
    </row>
    <row r="275" spans="1:25" ht="15" hidden="1" x14ac:dyDescent="0.25">
      <c r="A275" s="383" t="s">
        <v>915</v>
      </c>
      <c r="B275" s="383" t="s">
        <v>72</v>
      </c>
      <c r="C275" s="384">
        <v>62</v>
      </c>
      <c r="D275" s="384">
        <v>200</v>
      </c>
      <c r="E275" s="384">
        <v>30</v>
      </c>
      <c r="F275" s="384">
        <v>54</v>
      </c>
      <c r="G275" s="384">
        <v>21</v>
      </c>
      <c r="H275" s="384">
        <v>12</v>
      </c>
      <c r="I275" s="384">
        <v>0</v>
      </c>
      <c r="J275" s="384">
        <v>6</v>
      </c>
      <c r="K275" s="384">
        <v>21</v>
      </c>
      <c r="L275" s="384">
        <v>43</v>
      </c>
      <c r="M275" s="384">
        <v>0</v>
      </c>
      <c r="N275" s="384">
        <v>1</v>
      </c>
      <c r="O275" s="384">
        <v>4</v>
      </c>
      <c r="P275" s="384">
        <v>6</v>
      </c>
      <c r="Q275" s="385">
        <v>0.27</v>
      </c>
      <c r="R275" s="385">
        <v>0.35680000000000001</v>
      </c>
      <c r="S275" s="385">
        <v>0.42</v>
      </c>
      <c r="T275" s="385">
        <v>0.77680000000000005</v>
      </c>
      <c r="U275" s="384">
        <v>227</v>
      </c>
      <c r="V275" s="386">
        <v>0</v>
      </c>
      <c r="W275" s="386">
        <v>9.2499999999999999E-2</v>
      </c>
      <c r="X275" s="386">
        <v>0.18940000000000001</v>
      </c>
      <c r="Y275" s="382" t="s">
        <v>63</v>
      </c>
    </row>
    <row r="276" spans="1:25" ht="15" hidden="1" x14ac:dyDescent="0.25">
      <c r="A276" s="378" t="s">
        <v>567</v>
      </c>
      <c r="B276" s="378" t="s">
        <v>67</v>
      </c>
      <c r="C276" s="379">
        <v>70</v>
      </c>
      <c r="D276" s="379">
        <v>261</v>
      </c>
      <c r="E276" s="379">
        <v>35</v>
      </c>
      <c r="F276" s="379">
        <v>70</v>
      </c>
      <c r="G276" s="379">
        <v>30</v>
      </c>
      <c r="H276" s="379">
        <v>12</v>
      </c>
      <c r="I276" s="379">
        <v>0</v>
      </c>
      <c r="J276" s="379">
        <v>12</v>
      </c>
      <c r="K276" s="379">
        <v>7</v>
      </c>
      <c r="L276" s="379">
        <v>49</v>
      </c>
      <c r="M276" s="379">
        <v>12</v>
      </c>
      <c r="N276" s="379">
        <v>1</v>
      </c>
      <c r="O276" s="379">
        <v>3</v>
      </c>
      <c r="P276" s="379">
        <v>3</v>
      </c>
      <c r="Q276" s="380">
        <v>0.26819999999999999</v>
      </c>
      <c r="R276" s="380">
        <v>0.29520000000000002</v>
      </c>
      <c r="S276" s="380">
        <v>0.4521</v>
      </c>
      <c r="T276" s="380">
        <v>0.74729999999999996</v>
      </c>
      <c r="U276" s="379">
        <v>271</v>
      </c>
      <c r="V276" s="381">
        <v>0.92310000000000003</v>
      </c>
      <c r="W276" s="381">
        <v>2.58E-2</v>
      </c>
      <c r="X276" s="381">
        <v>0.18079999999999999</v>
      </c>
      <c r="Y276" s="382" t="s">
        <v>63</v>
      </c>
    </row>
    <row r="277" spans="1:25" ht="15" hidden="1" x14ac:dyDescent="0.25">
      <c r="A277" s="378" t="s">
        <v>927</v>
      </c>
      <c r="B277" s="378" t="s">
        <v>72</v>
      </c>
      <c r="C277" s="379">
        <v>22</v>
      </c>
      <c r="D277" s="379">
        <v>47</v>
      </c>
      <c r="E277" s="379">
        <v>4</v>
      </c>
      <c r="F277" s="379">
        <v>11</v>
      </c>
      <c r="G277" s="379">
        <v>7</v>
      </c>
      <c r="H277" s="379">
        <v>6</v>
      </c>
      <c r="I277" s="379">
        <v>0</v>
      </c>
      <c r="J277" s="379">
        <v>2</v>
      </c>
      <c r="K277" s="379">
        <v>5</v>
      </c>
      <c r="L277" s="379">
        <v>12</v>
      </c>
      <c r="M277" s="379">
        <v>0</v>
      </c>
      <c r="N277" s="379">
        <v>0</v>
      </c>
      <c r="O277" s="379">
        <v>0</v>
      </c>
      <c r="P277" s="379">
        <v>6</v>
      </c>
      <c r="Q277" s="380">
        <v>0.23400000000000001</v>
      </c>
      <c r="R277" s="380">
        <v>0.37930000000000003</v>
      </c>
      <c r="S277" s="380">
        <v>0.4894</v>
      </c>
      <c r="T277" s="380">
        <v>0.86870000000000003</v>
      </c>
      <c r="U277" s="379">
        <v>58</v>
      </c>
      <c r="V277" s="381">
        <v>0</v>
      </c>
      <c r="W277" s="381">
        <v>8.6199999999999999E-2</v>
      </c>
      <c r="X277" s="381">
        <v>0.2069</v>
      </c>
      <c r="Y277" s="382" t="s">
        <v>63</v>
      </c>
    </row>
    <row r="278" spans="1:25" ht="15" hidden="1" x14ac:dyDescent="0.25">
      <c r="A278" s="378" t="s">
        <v>517</v>
      </c>
      <c r="B278" s="378" t="s">
        <v>71</v>
      </c>
      <c r="C278" s="379">
        <v>52</v>
      </c>
      <c r="D278" s="379">
        <v>129</v>
      </c>
      <c r="E278" s="379">
        <v>11</v>
      </c>
      <c r="F278" s="379">
        <v>29</v>
      </c>
      <c r="G278" s="379">
        <v>12</v>
      </c>
      <c r="H278" s="379">
        <v>1</v>
      </c>
      <c r="I278" s="379">
        <v>2</v>
      </c>
      <c r="J278" s="379">
        <v>2</v>
      </c>
      <c r="K278" s="379">
        <v>8</v>
      </c>
      <c r="L278" s="379">
        <v>26</v>
      </c>
      <c r="M278" s="379">
        <v>0</v>
      </c>
      <c r="N278" s="379">
        <v>0</v>
      </c>
      <c r="O278" s="379">
        <v>1</v>
      </c>
      <c r="P278" s="379">
        <v>4</v>
      </c>
      <c r="Q278" s="380">
        <v>0.2248</v>
      </c>
      <c r="R278" s="380">
        <v>0.2908</v>
      </c>
      <c r="S278" s="380">
        <v>0.31009999999999999</v>
      </c>
      <c r="T278" s="380">
        <v>0.60089999999999999</v>
      </c>
      <c r="U278" s="379">
        <v>141</v>
      </c>
      <c r="V278" s="381">
        <v>0</v>
      </c>
      <c r="W278" s="381">
        <v>5.67E-2</v>
      </c>
      <c r="X278" s="381">
        <v>0.18440000000000001</v>
      </c>
      <c r="Y278" s="382" t="s">
        <v>63</v>
      </c>
    </row>
    <row r="279" spans="1:25" ht="15" hidden="1" x14ac:dyDescent="0.25">
      <c r="A279" s="378" t="s">
        <v>823</v>
      </c>
      <c r="B279" s="378" t="s">
        <v>147</v>
      </c>
      <c r="C279" s="379">
        <v>73</v>
      </c>
      <c r="D279" s="379">
        <v>212</v>
      </c>
      <c r="E279" s="379">
        <v>24</v>
      </c>
      <c r="F279" s="379">
        <v>37</v>
      </c>
      <c r="G279" s="379">
        <v>15</v>
      </c>
      <c r="H279" s="379">
        <v>10</v>
      </c>
      <c r="I279" s="379">
        <v>5</v>
      </c>
      <c r="J279" s="379">
        <v>4</v>
      </c>
      <c r="K279" s="379">
        <v>20</v>
      </c>
      <c r="L279" s="379">
        <v>65</v>
      </c>
      <c r="M279" s="379">
        <v>12</v>
      </c>
      <c r="N279" s="379">
        <v>3</v>
      </c>
      <c r="O279" s="379">
        <v>3</v>
      </c>
      <c r="P279" s="379">
        <v>2</v>
      </c>
      <c r="Q279" s="380">
        <v>0.17449999999999999</v>
      </c>
      <c r="R279" s="380">
        <v>0.25209999999999999</v>
      </c>
      <c r="S279" s="380">
        <v>0.32550000000000001</v>
      </c>
      <c r="T279" s="380">
        <v>0.5776</v>
      </c>
      <c r="U279" s="379">
        <v>234</v>
      </c>
      <c r="V279" s="381">
        <v>0.8</v>
      </c>
      <c r="W279" s="381">
        <v>8.5500000000000007E-2</v>
      </c>
      <c r="X279" s="381">
        <v>0.27779999999999999</v>
      </c>
      <c r="Y279" s="382" t="s">
        <v>63</v>
      </c>
    </row>
    <row r="280" spans="1:25" ht="15" hidden="1" x14ac:dyDescent="0.25">
      <c r="A280" s="378" t="s">
        <v>816</v>
      </c>
      <c r="B280" s="378" t="s">
        <v>147</v>
      </c>
      <c r="C280" s="379">
        <v>39</v>
      </c>
      <c r="D280" s="379">
        <v>70</v>
      </c>
      <c r="E280" s="379">
        <v>5</v>
      </c>
      <c r="F280" s="379">
        <v>17</v>
      </c>
      <c r="G280" s="379">
        <v>7</v>
      </c>
      <c r="H280" s="379">
        <v>5</v>
      </c>
      <c r="I280" s="379">
        <v>0</v>
      </c>
      <c r="J280" s="379">
        <v>1</v>
      </c>
      <c r="K280" s="379">
        <v>2</v>
      </c>
      <c r="L280" s="379">
        <v>14</v>
      </c>
      <c r="M280" s="379">
        <v>0</v>
      </c>
      <c r="N280" s="379">
        <v>0</v>
      </c>
      <c r="O280" s="379">
        <v>1</v>
      </c>
      <c r="P280" s="379">
        <v>0</v>
      </c>
      <c r="Q280" s="380">
        <v>0.2429</v>
      </c>
      <c r="R280" s="380">
        <v>0.26390000000000002</v>
      </c>
      <c r="S280" s="380">
        <v>0.35709999999999997</v>
      </c>
      <c r="T280" s="380">
        <v>0.621</v>
      </c>
      <c r="U280" s="379">
        <v>72</v>
      </c>
      <c r="V280" s="381">
        <v>0</v>
      </c>
      <c r="W280" s="381">
        <v>2.7799999999999998E-2</v>
      </c>
      <c r="X280" s="381">
        <v>0.19439999999999999</v>
      </c>
      <c r="Y280" s="382" t="s">
        <v>63</v>
      </c>
    </row>
    <row r="281" spans="1:25" ht="15" hidden="1" x14ac:dyDescent="0.25">
      <c r="A281" s="383" t="s">
        <v>704</v>
      </c>
      <c r="B281" s="383" t="s">
        <v>70</v>
      </c>
      <c r="C281" s="384">
        <v>62</v>
      </c>
      <c r="D281" s="384">
        <v>167</v>
      </c>
      <c r="E281" s="384">
        <v>29</v>
      </c>
      <c r="F281" s="384">
        <v>45</v>
      </c>
      <c r="G281" s="384">
        <v>36</v>
      </c>
      <c r="H281" s="384">
        <v>13</v>
      </c>
      <c r="I281" s="384">
        <v>0</v>
      </c>
      <c r="J281" s="384">
        <v>15</v>
      </c>
      <c r="K281" s="384">
        <v>29</v>
      </c>
      <c r="L281" s="384">
        <v>43</v>
      </c>
      <c r="M281" s="384">
        <v>0</v>
      </c>
      <c r="N281" s="384">
        <v>0</v>
      </c>
      <c r="O281" s="384">
        <v>6</v>
      </c>
      <c r="P281" s="384">
        <v>0</v>
      </c>
      <c r="Q281" s="385">
        <v>0.26950000000000002</v>
      </c>
      <c r="R281" s="385">
        <v>0.37759999999999999</v>
      </c>
      <c r="S281" s="385">
        <v>0.61680000000000001</v>
      </c>
      <c r="T281" s="385">
        <v>0.99429999999999996</v>
      </c>
      <c r="U281" s="384">
        <v>196</v>
      </c>
      <c r="V281" s="386">
        <v>0</v>
      </c>
      <c r="W281" s="386">
        <v>0.14799999999999999</v>
      </c>
      <c r="X281" s="386">
        <v>0.21940000000000001</v>
      </c>
      <c r="Y281" s="382" t="s">
        <v>63</v>
      </c>
    </row>
    <row r="282" spans="1:25" ht="15" hidden="1" x14ac:dyDescent="0.25">
      <c r="A282" s="378" t="s">
        <v>594</v>
      </c>
      <c r="B282" s="378" t="s">
        <v>69</v>
      </c>
      <c r="C282" s="379">
        <v>67</v>
      </c>
      <c r="D282" s="379">
        <v>226</v>
      </c>
      <c r="E282" s="379">
        <v>15</v>
      </c>
      <c r="F282" s="379">
        <v>46</v>
      </c>
      <c r="G282" s="379">
        <v>23</v>
      </c>
      <c r="H282" s="379">
        <v>10</v>
      </c>
      <c r="I282" s="379">
        <v>0</v>
      </c>
      <c r="J282" s="379">
        <v>6</v>
      </c>
      <c r="K282" s="379">
        <v>16</v>
      </c>
      <c r="L282" s="379">
        <v>60</v>
      </c>
      <c r="M282" s="379">
        <v>2</v>
      </c>
      <c r="N282" s="379">
        <v>1</v>
      </c>
      <c r="O282" s="379">
        <v>3</v>
      </c>
      <c r="P282" s="379">
        <v>2</v>
      </c>
      <c r="Q282" s="380">
        <v>0.20349999999999999</v>
      </c>
      <c r="R282" s="380">
        <v>0.26229999999999998</v>
      </c>
      <c r="S282" s="380">
        <v>0.32740000000000002</v>
      </c>
      <c r="T282" s="380">
        <v>0.5897</v>
      </c>
      <c r="U282" s="379">
        <v>244</v>
      </c>
      <c r="V282" s="381">
        <v>0.66669999999999996</v>
      </c>
      <c r="W282" s="381">
        <v>6.5600000000000006E-2</v>
      </c>
      <c r="X282" s="381">
        <v>0.24590000000000001</v>
      </c>
      <c r="Y282" s="382" t="s">
        <v>63</v>
      </c>
    </row>
    <row r="283" spans="1:25" ht="15" hidden="1" x14ac:dyDescent="0.25">
      <c r="A283" s="378" t="s">
        <v>947</v>
      </c>
      <c r="B283" s="378" t="s">
        <v>70</v>
      </c>
      <c r="C283" s="379">
        <v>41</v>
      </c>
      <c r="D283" s="379">
        <v>177</v>
      </c>
      <c r="E283" s="379">
        <v>27</v>
      </c>
      <c r="F283" s="379">
        <v>46</v>
      </c>
      <c r="G283" s="379">
        <v>18</v>
      </c>
      <c r="H283" s="379">
        <v>10</v>
      </c>
      <c r="I283" s="379">
        <v>2</v>
      </c>
      <c r="J283" s="379">
        <v>5</v>
      </c>
      <c r="K283" s="379">
        <v>11</v>
      </c>
      <c r="L283" s="379">
        <v>43</v>
      </c>
      <c r="M283" s="379">
        <v>10</v>
      </c>
      <c r="N283" s="379">
        <v>4</v>
      </c>
      <c r="O283" s="379">
        <v>3</v>
      </c>
      <c r="P283" s="379">
        <v>0</v>
      </c>
      <c r="Q283" s="380">
        <v>0.25990000000000002</v>
      </c>
      <c r="R283" s="380">
        <v>0.30320000000000003</v>
      </c>
      <c r="S283" s="380">
        <v>0.42370000000000002</v>
      </c>
      <c r="T283" s="380">
        <v>0.72689999999999999</v>
      </c>
      <c r="U283" s="379">
        <v>188</v>
      </c>
      <c r="V283" s="381">
        <v>0.71430000000000005</v>
      </c>
      <c r="W283" s="381">
        <v>5.8500000000000003E-2</v>
      </c>
      <c r="X283" s="381">
        <v>0.22869999999999999</v>
      </c>
      <c r="Y283" s="382" t="s">
        <v>63</v>
      </c>
    </row>
    <row r="284" spans="1:25" ht="15" hidden="1" x14ac:dyDescent="0.25">
      <c r="A284" s="378" t="s">
        <v>1014</v>
      </c>
      <c r="B284" s="378" t="s">
        <v>146</v>
      </c>
      <c r="C284" s="379">
        <v>5</v>
      </c>
      <c r="D284" s="379">
        <v>1</v>
      </c>
      <c r="E284" s="379">
        <v>0</v>
      </c>
      <c r="F284" s="379">
        <v>0</v>
      </c>
      <c r="G284" s="379">
        <v>0</v>
      </c>
      <c r="H284" s="379">
        <v>0</v>
      </c>
      <c r="I284" s="379">
        <v>0</v>
      </c>
      <c r="J284" s="379">
        <v>0</v>
      </c>
      <c r="K284" s="379">
        <v>0</v>
      </c>
      <c r="L284" s="379">
        <v>0</v>
      </c>
      <c r="M284" s="379">
        <v>0</v>
      </c>
      <c r="N284" s="379">
        <v>0</v>
      </c>
      <c r="O284" s="379">
        <v>0</v>
      </c>
      <c r="P284" s="379">
        <v>0</v>
      </c>
      <c r="Q284" s="380">
        <v>0</v>
      </c>
      <c r="R284" s="380">
        <v>0</v>
      </c>
      <c r="S284" s="380">
        <v>0</v>
      </c>
      <c r="T284" s="380">
        <v>0</v>
      </c>
      <c r="U284" s="379">
        <v>1</v>
      </c>
      <c r="V284" s="381">
        <v>0</v>
      </c>
      <c r="W284" s="381">
        <v>0</v>
      </c>
      <c r="X284" s="381">
        <v>0</v>
      </c>
      <c r="Y284" s="382" t="s">
        <v>63</v>
      </c>
    </row>
    <row r="285" spans="1:25" ht="15" hidden="1" x14ac:dyDescent="0.25">
      <c r="A285" s="378" t="s">
        <v>519</v>
      </c>
      <c r="B285" s="378" t="s">
        <v>71</v>
      </c>
      <c r="C285" s="379">
        <v>58</v>
      </c>
      <c r="D285" s="379">
        <v>136</v>
      </c>
      <c r="E285" s="379">
        <v>15</v>
      </c>
      <c r="F285" s="379">
        <v>32</v>
      </c>
      <c r="G285" s="379">
        <v>13</v>
      </c>
      <c r="H285" s="379">
        <v>8</v>
      </c>
      <c r="I285" s="379">
        <v>0</v>
      </c>
      <c r="J285" s="379">
        <v>1</v>
      </c>
      <c r="K285" s="379">
        <v>18</v>
      </c>
      <c r="L285" s="379">
        <v>38</v>
      </c>
      <c r="M285" s="379">
        <v>1</v>
      </c>
      <c r="N285" s="379">
        <v>0</v>
      </c>
      <c r="O285" s="379">
        <v>2</v>
      </c>
      <c r="P285" s="379">
        <v>0</v>
      </c>
      <c r="Q285" s="380">
        <v>0.23530000000000001</v>
      </c>
      <c r="R285" s="380">
        <v>0.32469999999999999</v>
      </c>
      <c r="S285" s="380">
        <v>0.31619999999999998</v>
      </c>
      <c r="T285" s="380">
        <v>0.64090000000000003</v>
      </c>
      <c r="U285" s="379">
        <v>154</v>
      </c>
      <c r="V285" s="381">
        <v>1</v>
      </c>
      <c r="W285" s="381">
        <v>0.1169</v>
      </c>
      <c r="X285" s="381">
        <v>0.24679999999999999</v>
      </c>
      <c r="Y285" s="382" t="s">
        <v>63</v>
      </c>
    </row>
    <row r="286" spans="1:25" ht="15" hidden="1" x14ac:dyDescent="0.25">
      <c r="A286" s="378" t="s">
        <v>917</v>
      </c>
      <c r="B286" s="378" t="s">
        <v>72</v>
      </c>
      <c r="C286" s="379">
        <v>19</v>
      </c>
      <c r="D286" s="379">
        <v>47</v>
      </c>
      <c r="E286" s="379">
        <v>3</v>
      </c>
      <c r="F286" s="379">
        <v>12</v>
      </c>
      <c r="G286" s="379">
        <v>4</v>
      </c>
      <c r="H286" s="379">
        <v>6</v>
      </c>
      <c r="I286" s="379">
        <v>0</v>
      </c>
      <c r="J286" s="379">
        <v>0</v>
      </c>
      <c r="K286" s="379">
        <v>1</v>
      </c>
      <c r="L286" s="379">
        <v>11</v>
      </c>
      <c r="M286" s="379">
        <v>0</v>
      </c>
      <c r="N286" s="379">
        <v>0</v>
      </c>
      <c r="O286" s="379">
        <v>0</v>
      </c>
      <c r="P286" s="379">
        <v>1</v>
      </c>
      <c r="Q286" s="380">
        <v>0.25530000000000003</v>
      </c>
      <c r="R286" s="380">
        <v>0.28570000000000001</v>
      </c>
      <c r="S286" s="380">
        <v>0.38300000000000001</v>
      </c>
      <c r="T286" s="380">
        <v>0.66869999999999996</v>
      </c>
      <c r="U286" s="379">
        <v>49</v>
      </c>
      <c r="V286" s="381">
        <v>0</v>
      </c>
      <c r="W286" s="381">
        <v>2.0400000000000001E-2</v>
      </c>
      <c r="X286" s="381">
        <v>0.22450000000000001</v>
      </c>
      <c r="Y286" s="382" t="s">
        <v>63</v>
      </c>
    </row>
    <row r="287" spans="1:25" ht="15" hidden="1" x14ac:dyDescent="0.25">
      <c r="A287" s="378" t="s">
        <v>365</v>
      </c>
      <c r="B287" s="378" t="s">
        <v>70</v>
      </c>
      <c r="C287" s="379">
        <v>78</v>
      </c>
      <c r="D287" s="379">
        <v>224</v>
      </c>
      <c r="E287" s="379">
        <v>26</v>
      </c>
      <c r="F287" s="379">
        <v>47</v>
      </c>
      <c r="G287" s="379">
        <v>36</v>
      </c>
      <c r="H287" s="379">
        <v>7</v>
      </c>
      <c r="I287" s="379">
        <v>0</v>
      </c>
      <c r="J287" s="379">
        <v>15</v>
      </c>
      <c r="K287" s="379">
        <v>15</v>
      </c>
      <c r="L287" s="379">
        <v>64</v>
      </c>
      <c r="M287" s="379">
        <v>0</v>
      </c>
      <c r="N287" s="379">
        <v>0</v>
      </c>
      <c r="O287" s="379">
        <v>4</v>
      </c>
      <c r="P287" s="379">
        <v>14</v>
      </c>
      <c r="Q287" s="380">
        <v>0.20979999999999999</v>
      </c>
      <c r="R287" s="380">
        <v>0.3004</v>
      </c>
      <c r="S287" s="380">
        <v>0.442</v>
      </c>
      <c r="T287" s="380">
        <v>0.74239999999999995</v>
      </c>
      <c r="U287" s="379">
        <v>253</v>
      </c>
      <c r="V287" s="381">
        <v>0</v>
      </c>
      <c r="W287" s="381">
        <v>5.9299999999999999E-2</v>
      </c>
      <c r="X287" s="381">
        <v>0.253</v>
      </c>
      <c r="Y287" s="382" t="s">
        <v>63</v>
      </c>
    </row>
    <row r="288" spans="1:25" ht="15" hidden="1" x14ac:dyDescent="0.25">
      <c r="A288" s="383" t="s">
        <v>912</v>
      </c>
      <c r="B288" s="383" t="s">
        <v>72</v>
      </c>
      <c r="C288" s="384">
        <v>37</v>
      </c>
      <c r="D288" s="384">
        <v>84</v>
      </c>
      <c r="E288" s="384">
        <v>7</v>
      </c>
      <c r="F288" s="384">
        <v>21</v>
      </c>
      <c r="G288" s="384">
        <v>11</v>
      </c>
      <c r="H288" s="384">
        <v>6</v>
      </c>
      <c r="I288" s="384">
        <v>0</v>
      </c>
      <c r="J288" s="384">
        <v>1</v>
      </c>
      <c r="K288" s="384">
        <v>5</v>
      </c>
      <c r="L288" s="384">
        <v>33</v>
      </c>
      <c r="M288" s="384">
        <v>1</v>
      </c>
      <c r="N288" s="384">
        <v>0</v>
      </c>
      <c r="O288" s="384">
        <v>1</v>
      </c>
      <c r="P288" s="384">
        <v>3</v>
      </c>
      <c r="Q288" s="385">
        <v>0.25</v>
      </c>
      <c r="R288" s="385">
        <v>0.31519999999999998</v>
      </c>
      <c r="S288" s="385">
        <v>0.35709999999999997</v>
      </c>
      <c r="T288" s="385">
        <v>0.6724</v>
      </c>
      <c r="U288" s="384">
        <v>92</v>
      </c>
      <c r="V288" s="386">
        <v>1</v>
      </c>
      <c r="W288" s="386">
        <v>5.4300000000000001E-2</v>
      </c>
      <c r="X288" s="386">
        <v>0.35870000000000002</v>
      </c>
      <c r="Y288" s="382" t="s">
        <v>63</v>
      </c>
    </row>
    <row r="289" spans="1:25" ht="15" hidden="1" x14ac:dyDescent="0.25">
      <c r="A289" s="383" t="s">
        <v>645</v>
      </c>
      <c r="B289" s="383" t="s">
        <v>68</v>
      </c>
      <c r="C289" s="384">
        <v>79</v>
      </c>
      <c r="D289" s="384">
        <v>233</v>
      </c>
      <c r="E289" s="384">
        <v>25</v>
      </c>
      <c r="F289" s="384">
        <v>41</v>
      </c>
      <c r="G289" s="384">
        <v>34</v>
      </c>
      <c r="H289" s="384">
        <v>9</v>
      </c>
      <c r="I289" s="384">
        <v>3</v>
      </c>
      <c r="J289" s="384">
        <v>11</v>
      </c>
      <c r="K289" s="384">
        <v>17</v>
      </c>
      <c r="L289" s="384">
        <v>72</v>
      </c>
      <c r="M289" s="384">
        <v>1</v>
      </c>
      <c r="N289" s="384">
        <v>3</v>
      </c>
      <c r="O289" s="384">
        <v>3</v>
      </c>
      <c r="P289" s="384">
        <v>2</v>
      </c>
      <c r="Q289" s="385">
        <v>0.17599999999999999</v>
      </c>
      <c r="R289" s="385">
        <v>0.23810000000000001</v>
      </c>
      <c r="S289" s="385">
        <v>0.38200000000000001</v>
      </c>
      <c r="T289" s="385">
        <v>0.62009999999999998</v>
      </c>
      <c r="U289" s="384">
        <v>252</v>
      </c>
      <c r="V289" s="386">
        <v>0.25</v>
      </c>
      <c r="W289" s="386">
        <v>6.7500000000000004E-2</v>
      </c>
      <c r="X289" s="386">
        <v>0.28570000000000001</v>
      </c>
      <c r="Y289" s="382" t="s">
        <v>63</v>
      </c>
    </row>
    <row r="290" spans="1:25" ht="15" hidden="1" x14ac:dyDescent="0.25">
      <c r="A290" s="378" t="s">
        <v>884</v>
      </c>
      <c r="B290" s="378" t="s">
        <v>74</v>
      </c>
      <c r="C290" s="379">
        <v>37</v>
      </c>
      <c r="D290" s="379">
        <v>73</v>
      </c>
      <c r="E290" s="379">
        <v>9</v>
      </c>
      <c r="F290" s="379">
        <v>18</v>
      </c>
      <c r="G290" s="379">
        <v>7</v>
      </c>
      <c r="H290" s="379">
        <v>4</v>
      </c>
      <c r="I290" s="379">
        <v>0</v>
      </c>
      <c r="J290" s="379">
        <v>2</v>
      </c>
      <c r="K290" s="379">
        <v>9</v>
      </c>
      <c r="L290" s="379">
        <v>16</v>
      </c>
      <c r="M290" s="379">
        <v>0</v>
      </c>
      <c r="N290" s="379">
        <v>0</v>
      </c>
      <c r="O290" s="379">
        <v>1</v>
      </c>
      <c r="P290" s="379">
        <v>2</v>
      </c>
      <c r="Q290" s="380">
        <v>0.24660000000000001</v>
      </c>
      <c r="R290" s="380">
        <v>0.34520000000000001</v>
      </c>
      <c r="S290" s="380">
        <v>0.3836</v>
      </c>
      <c r="T290" s="380">
        <v>0.7288</v>
      </c>
      <c r="U290" s="379">
        <v>84</v>
      </c>
      <c r="V290" s="381">
        <v>0</v>
      </c>
      <c r="W290" s="381">
        <v>0.1071</v>
      </c>
      <c r="X290" s="381">
        <v>0.1905</v>
      </c>
      <c r="Y290" s="382" t="s">
        <v>63</v>
      </c>
    </row>
    <row r="291" spans="1:25" ht="15" hidden="1" x14ac:dyDescent="0.25">
      <c r="A291" s="378" t="s">
        <v>672</v>
      </c>
      <c r="B291" s="378" t="s">
        <v>64</v>
      </c>
      <c r="C291" s="379">
        <v>53</v>
      </c>
      <c r="D291" s="379">
        <v>131</v>
      </c>
      <c r="E291" s="379">
        <v>15</v>
      </c>
      <c r="F291" s="379">
        <v>33</v>
      </c>
      <c r="G291" s="379">
        <v>21</v>
      </c>
      <c r="H291" s="379">
        <v>10</v>
      </c>
      <c r="I291" s="379">
        <v>2</v>
      </c>
      <c r="J291" s="379">
        <v>6</v>
      </c>
      <c r="K291" s="379">
        <v>5</v>
      </c>
      <c r="L291" s="379">
        <v>34</v>
      </c>
      <c r="M291" s="379">
        <v>0</v>
      </c>
      <c r="N291" s="379">
        <v>1</v>
      </c>
      <c r="O291" s="379">
        <v>2</v>
      </c>
      <c r="P291" s="379">
        <v>0</v>
      </c>
      <c r="Q291" s="380">
        <v>0.25190000000000001</v>
      </c>
      <c r="R291" s="380">
        <v>0.27939999999999998</v>
      </c>
      <c r="S291" s="380">
        <v>0.49619999999999997</v>
      </c>
      <c r="T291" s="380">
        <v>0.77559999999999996</v>
      </c>
      <c r="U291" s="379">
        <v>136</v>
      </c>
      <c r="V291" s="381">
        <v>0</v>
      </c>
      <c r="W291" s="381">
        <v>3.6799999999999999E-2</v>
      </c>
      <c r="X291" s="381">
        <v>0.25</v>
      </c>
      <c r="Y291" s="382" t="s">
        <v>63</v>
      </c>
    </row>
    <row r="292" spans="1:25" ht="15" hidden="1" x14ac:dyDescent="0.25">
      <c r="A292" s="383" t="s">
        <v>561</v>
      </c>
      <c r="B292" s="383" t="s">
        <v>67</v>
      </c>
      <c r="C292" s="384">
        <v>15</v>
      </c>
      <c r="D292" s="384">
        <v>37</v>
      </c>
      <c r="E292" s="384">
        <v>3</v>
      </c>
      <c r="F292" s="384">
        <v>11</v>
      </c>
      <c r="G292" s="384">
        <v>9</v>
      </c>
      <c r="H292" s="384">
        <v>3</v>
      </c>
      <c r="I292" s="384">
        <v>2</v>
      </c>
      <c r="J292" s="384">
        <v>0</v>
      </c>
      <c r="K292" s="384">
        <v>4</v>
      </c>
      <c r="L292" s="384">
        <v>18</v>
      </c>
      <c r="M292" s="384">
        <v>0</v>
      </c>
      <c r="N292" s="384">
        <v>0</v>
      </c>
      <c r="O292" s="384">
        <v>0</v>
      </c>
      <c r="P292" s="384">
        <v>0</v>
      </c>
      <c r="Q292" s="385">
        <v>0.29730000000000001</v>
      </c>
      <c r="R292" s="385">
        <v>0.3659</v>
      </c>
      <c r="S292" s="385">
        <v>0.48649999999999999</v>
      </c>
      <c r="T292" s="385">
        <v>0.85229999999999995</v>
      </c>
      <c r="U292" s="384">
        <v>41</v>
      </c>
      <c r="V292" s="386">
        <v>0</v>
      </c>
      <c r="W292" s="386">
        <v>9.7600000000000006E-2</v>
      </c>
      <c r="X292" s="386">
        <v>0.439</v>
      </c>
      <c r="Y292" s="382" t="s">
        <v>63</v>
      </c>
    </row>
    <row r="293" spans="1:25" ht="15" hidden="1" x14ac:dyDescent="0.25">
      <c r="A293" s="378" t="s">
        <v>370</v>
      </c>
      <c r="B293" s="378" t="s">
        <v>72</v>
      </c>
      <c r="C293" s="379">
        <v>33</v>
      </c>
      <c r="D293" s="379">
        <v>87</v>
      </c>
      <c r="E293" s="379">
        <v>14</v>
      </c>
      <c r="F293" s="379">
        <v>20</v>
      </c>
      <c r="G293" s="379">
        <v>9</v>
      </c>
      <c r="H293" s="379">
        <v>3</v>
      </c>
      <c r="I293" s="379">
        <v>2</v>
      </c>
      <c r="J293" s="379">
        <v>2</v>
      </c>
      <c r="K293" s="379">
        <v>15</v>
      </c>
      <c r="L293" s="379">
        <v>17</v>
      </c>
      <c r="M293" s="379">
        <v>2</v>
      </c>
      <c r="N293" s="379">
        <v>0</v>
      </c>
      <c r="O293" s="379">
        <v>1</v>
      </c>
      <c r="P293" s="379">
        <v>7</v>
      </c>
      <c r="Q293" s="380">
        <v>0.22989999999999999</v>
      </c>
      <c r="R293" s="380">
        <v>0.38529999999999998</v>
      </c>
      <c r="S293" s="380">
        <v>0.37930000000000003</v>
      </c>
      <c r="T293" s="380">
        <v>0.76459999999999995</v>
      </c>
      <c r="U293" s="379">
        <v>109</v>
      </c>
      <c r="V293" s="381">
        <v>1</v>
      </c>
      <c r="W293" s="381">
        <v>0.1376</v>
      </c>
      <c r="X293" s="381">
        <v>0.156</v>
      </c>
      <c r="Y293" s="382" t="s">
        <v>63</v>
      </c>
    </row>
    <row r="294" spans="1:25" ht="15" hidden="1" x14ac:dyDescent="0.25">
      <c r="A294" s="378" t="s">
        <v>852</v>
      </c>
      <c r="B294" s="378" t="s">
        <v>75</v>
      </c>
      <c r="C294" s="379">
        <v>78</v>
      </c>
      <c r="D294" s="379">
        <v>238</v>
      </c>
      <c r="E294" s="379">
        <v>27</v>
      </c>
      <c r="F294" s="379">
        <v>60</v>
      </c>
      <c r="G294" s="379">
        <v>28</v>
      </c>
      <c r="H294" s="379">
        <v>17</v>
      </c>
      <c r="I294" s="379">
        <v>2</v>
      </c>
      <c r="J294" s="379">
        <v>5</v>
      </c>
      <c r="K294" s="379">
        <v>7</v>
      </c>
      <c r="L294" s="379">
        <v>63</v>
      </c>
      <c r="M294" s="379">
        <v>5</v>
      </c>
      <c r="N294" s="379">
        <v>1</v>
      </c>
      <c r="O294" s="379">
        <v>2</v>
      </c>
      <c r="P294" s="379">
        <v>0</v>
      </c>
      <c r="Q294" s="380">
        <v>0.25209999999999999</v>
      </c>
      <c r="R294" s="380">
        <v>0.27350000000000002</v>
      </c>
      <c r="S294" s="380">
        <v>0.40339999999999998</v>
      </c>
      <c r="T294" s="380">
        <v>0.67679999999999996</v>
      </c>
      <c r="U294" s="379">
        <v>245</v>
      </c>
      <c r="V294" s="381">
        <v>0.83330000000000004</v>
      </c>
      <c r="W294" s="381">
        <v>2.86E-2</v>
      </c>
      <c r="X294" s="381">
        <v>0.2571</v>
      </c>
      <c r="Y294" s="382" t="s">
        <v>63</v>
      </c>
    </row>
    <row r="295" spans="1:25" ht="15" hidden="1" x14ac:dyDescent="0.25">
      <c r="A295" s="383" t="s">
        <v>295</v>
      </c>
      <c r="B295" s="383" t="s">
        <v>68</v>
      </c>
      <c r="C295" s="384">
        <v>81</v>
      </c>
      <c r="D295" s="384">
        <v>302</v>
      </c>
      <c r="E295" s="384">
        <v>67</v>
      </c>
      <c r="F295" s="384">
        <v>98</v>
      </c>
      <c r="G295" s="384">
        <v>55</v>
      </c>
      <c r="H295" s="384">
        <v>25</v>
      </c>
      <c r="I295" s="384">
        <v>8</v>
      </c>
      <c r="J295" s="384">
        <v>18</v>
      </c>
      <c r="K295" s="384">
        <v>34</v>
      </c>
      <c r="L295" s="384">
        <v>53</v>
      </c>
      <c r="M295" s="384">
        <v>12</v>
      </c>
      <c r="N295" s="384">
        <v>10</v>
      </c>
      <c r="O295" s="384">
        <v>8</v>
      </c>
      <c r="P295" s="384">
        <v>2</v>
      </c>
      <c r="Q295" s="385">
        <v>0.32450000000000001</v>
      </c>
      <c r="R295" s="385">
        <v>0.39639999999999997</v>
      </c>
      <c r="S295" s="385">
        <v>0.6391</v>
      </c>
      <c r="T295" s="385">
        <v>1.0355000000000001</v>
      </c>
      <c r="U295" s="384">
        <v>338</v>
      </c>
      <c r="V295" s="386">
        <v>0.54549999999999998</v>
      </c>
      <c r="W295" s="386">
        <v>0.10059999999999999</v>
      </c>
      <c r="X295" s="386">
        <v>0.15679999999999999</v>
      </c>
      <c r="Y295" s="382" t="s">
        <v>63</v>
      </c>
    </row>
    <row r="296" spans="1:25" ht="15" hidden="1" x14ac:dyDescent="0.25">
      <c r="A296" s="383" t="s">
        <v>885</v>
      </c>
      <c r="B296" s="383" t="s">
        <v>74</v>
      </c>
      <c r="C296" s="384">
        <v>60</v>
      </c>
      <c r="D296" s="384">
        <v>130</v>
      </c>
      <c r="E296" s="384">
        <v>10</v>
      </c>
      <c r="F296" s="384">
        <v>30</v>
      </c>
      <c r="G296" s="384">
        <v>11</v>
      </c>
      <c r="H296" s="384">
        <v>8</v>
      </c>
      <c r="I296" s="384">
        <v>1</v>
      </c>
      <c r="J296" s="384">
        <v>1</v>
      </c>
      <c r="K296" s="384">
        <v>6</v>
      </c>
      <c r="L296" s="384">
        <v>36</v>
      </c>
      <c r="M296" s="384">
        <v>0</v>
      </c>
      <c r="N296" s="384">
        <v>1</v>
      </c>
      <c r="O296" s="384">
        <v>2</v>
      </c>
      <c r="P296" s="384">
        <v>4</v>
      </c>
      <c r="Q296" s="385">
        <v>0.23080000000000001</v>
      </c>
      <c r="R296" s="385">
        <v>0.28570000000000001</v>
      </c>
      <c r="S296" s="385">
        <v>0.33079999999999998</v>
      </c>
      <c r="T296" s="385">
        <v>0.61650000000000005</v>
      </c>
      <c r="U296" s="384">
        <v>140</v>
      </c>
      <c r="V296" s="386">
        <v>0</v>
      </c>
      <c r="W296" s="386">
        <v>4.2900000000000001E-2</v>
      </c>
      <c r="X296" s="386">
        <v>0.2571</v>
      </c>
      <c r="Y296" s="382" t="s">
        <v>63</v>
      </c>
    </row>
    <row r="297" spans="1:25" ht="15" hidden="1" x14ac:dyDescent="0.25">
      <c r="A297" s="378" t="s">
        <v>855</v>
      </c>
      <c r="B297" s="378" t="s">
        <v>75</v>
      </c>
      <c r="C297" s="379">
        <v>45</v>
      </c>
      <c r="D297" s="379">
        <v>130</v>
      </c>
      <c r="E297" s="379">
        <v>14</v>
      </c>
      <c r="F297" s="379">
        <v>28</v>
      </c>
      <c r="G297" s="379">
        <v>12</v>
      </c>
      <c r="H297" s="379">
        <v>7</v>
      </c>
      <c r="I297" s="379">
        <v>3</v>
      </c>
      <c r="J297" s="379">
        <v>2</v>
      </c>
      <c r="K297" s="379">
        <v>16</v>
      </c>
      <c r="L297" s="379">
        <v>40</v>
      </c>
      <c r="M297" s="379">
        <v>7</v>
      </c>
      <c r="N297" s="379">
        <v>1</v>
      </c>
      <c r="O297" s="379">
        <v>3</v>
      </c>
      <c r="P297" s="379">
        <v>0</v>
      </c>
      <c r="Q297" s="380">
        <v>0.21540000000000001</v>
      </c>
      <c r="R297" s="380">
        <v>0.3014</v>
      </c>
      <c r="S297" s="380">
        <v>0.36149999999999999</v>
      </c>
      <c r="T297" s="380">
        <v>0.66290000000000004</v>
      </c>
      <c r="U297" s="379">
        <v>146</v>
      </c>
      <c r="V297" s="381">
        <v>0.875</v>
      </c>
      <c r="W297" s="381">
        <v>0.1096</v>
      </c>
      <c r="X297" s="381">
        <v>0.27400000000000002</v>
      </c>
      <c r="Y297" s="382" t="s">
        <v>63</v>
      </c>
    </row>
    <row r="298" spans="1:25" ht="15" hidden="1" x14ac:dyDescent="0.25">
      <c r="A298" s="378" t="s">
        <v>909</v>
      </c>
      <c r="B298" s="378" t="s">
        <v>75</v>
      </c>
      <c r="C298" s="379">
        <v>26</v>
      </c>
      <c r="D298" s="379">
        <v>85</v>
      </c>
      <c r="E298" s="379">
        <v>7</v>
      </c>
      <c r="F298" s="379">
        <v>17</v>
      </c>
      <c r="G298" s="379">
        <v>8</v>
      </c>
      <c r="H298" s="379">
        <v>4</v>
      </c>
      <c r="I298" s="379">
        <v>0</v>
      </c>
      <c r="J298" s="379">
        <v>2</v>
      </c>
      <c r="K298" s="379">
        <v>7</v>
      </c>
      <c r="L298" s="379">
        <v>20</v>
      </c>
      <c r="M298" s="379">
        <v>2</v>
      </c>
      <c r="N298" s="379">
        <v>0</v>
      </c>
      <c r="O298" s="379">
        <v>3</v>
      </c>
      <c r="P298" s="379">
        <v>2</v>
      </c>
      <c r="Q298" s="380">
        <v>0.2</v>
      </c>
      <c r="R298" s="380">
        <v>0.27660000000000001</v>
      </c>
      <c r="S298" s="380">
        <v>0.31759999999999999</v>
      </c>
      <c r="T298" s="380">
        <v>0.59419999999999995</v>
      </c>
      <c r="U298" s="379">
        <v>94</v>
      </c>
      <c r="V298" s="381">
        <v>1</v>
      </c>
      <c r="W298" s="381">
        <v>7.4499999999999997E-2</v>
      </c>
      <c r="X298" s="381">
        <v>0.21279999999999999</v>
      </c>
      <c r="Y298" s="382" t="s">
        <v>63</v>
      </c>
    </row>
    <row r="299" spans="1:25" ht="15" hidden="1" x14ac:dyDescent="0.25">
      <c r="A299" s="378" t="s">
        <v>1809</v>
      </c>
      <c r="B299" s="378" t="s">
        <v>72</v>
      </c>
      <c r="C299" s="379">
        <v>21</v>
      </c>
      <c r="D299" s="379">
        <v>36</v>
      </c>
      <c r="E299" s="379">
        <v>8</v>
      </c>
      <c r="F299" s="379">
        <v>10</v>
      </c>
      <c r="G299" s="379">
        <v>7</v>
      </c>
      <c r="H299" s="379">
        <v>2</v>
      </c>
      <c r="I299" s="379">
        <v>2</v>
      </c>
      <c r="J299" s="379">
        <v>2</v>
      </c>
      <c r="K299" s="379">
        <v>0</v>
      </c>
      <c r="L299" s="379">
        <v>9</v>
      </c>
      <c r="M299" s="379">
        <v>0</v>
      </c>
      <c r="N299" s="379">
        <v>0</v>
      </c>
      <c r="O299" s="379">
        <v>1</v>
      </c>
      <c r="P299" s="379">
        <v>0</v>
      </c>
      <c r="Q299" s="380">
        <v>0.27779999999999999</v>
      </c>
      <c r="R299" s="380">
        <v>0.27779999999999999</v>
      </c>
      <c r="S299" s="380">
        <v>0.61109999999999998</v>
      </c>
      <c r="T299" s="380">
        <v>0.88890000000000002</v>
      </c>
      <c r="U299" s="379">
        <v>36</v>
      </c>
      <c r="V299" s="381">
        <v>0</v>
      </c>
      <c r="W299" s="381">
        <v>0</v>
      </c>
      <c r="X299" s="381">
        <v>0.25</v>
      </c>
      <c r="Y299" s="382" t="s">
        <v>63</v>
      </c>
    </row>
    <row r="300" spans="1:25" ht="15" hidden="1" x14ac:dyDescent="0.25">
      <c r="A300" s="378" t="s">
        <v>359</v>
      </c>
      <c r="B300" s="378" t="s">
        <v>67</v>
      </c>
      <c r="C300" s="379">
        <v>54</v>
      </c>
      <c r="D300" s="379">
        <v>136</v>
      </c>
      <c r="E300" s="379">
        <v>15</v>
      </c>
      <c r="F300" s="379">
        <v>37</v>
      </c>
      <c r="G300" s="379">
        <v>18</v>
      </c>
      <c r="H300" s="379">
        <v>9</v>
      </c>
      <c r="I300" s="379">
        <v>1</v>
      </c>
      <c r="J300" s="379">
        <v>3</v>
      </c>
      <c r="K300" s="379">
        <v>11</v>
      </c>
      <c r="L300" s="379">
        <v>32</v>
      </c>
      <c r="M300" s="379">
        <v>12</v>
      </c>
      <c r="N300" s="379">
        <v>0</v>
      </c>
      <c r="O300" s="379">
        <v>2</v>
      </c>
      <c r="P300" s="379">
        <v>3</v>
      </c>
      <c r="Q300" s="380">
        <v>0.27210000000000001</v>
      </c>
      <c r="R300" s="380">
        <v>0.34</v>
      </c>
      <c r="S300" s="380">
        <v>0.41909999999999997</v>
      </c>
      <c r="T300" s="380">
        <v>0.7591</v>
      </c>
      <c r="U300" s="379">
        <v>150</v>
      </c>
      <c r="V300" s="381">
        <v>1</v>
      </c>
      <c r="W300" s="381">
        <v>7.3300000000000004E-2</v>
      </c>
      <c r="X300" s="381">
        <v>0.21329999999999999</v>
      </c>
      <c r="Y300" s="382" t="s">
        <v>63</v>
      </c>
    </row>
    <row r="301" spans="1:25" ht="15" hidden="1" x14ac:dyDescent="0.25">
      <c r="A301" s="378" t="s">
        <v>916</v>
      </c>
      <c r="B301" s="378" t="s">
        <v>72</v>
      </c>
      <c r="C301" s="379">
        <v>50</v>
      </c>
      <c r="D301" s="379">
        <v>131</v>
      </c>
      <c r="E301" s="379">
        <v>9</v>
      </c>
      <c r="F301" s="379">
        <v>36</v>
      </c>
      <c r="G301" s="379">
        <v>25</v>
      </c>
      <c r="H301" s="379">
        <v>7</v>
      </c>
      <c r="I301" s="379">
        <v>0</v>
      </c>
      <c r="J301" s="379">
        <v>4</v>
      </c>
      <c r="K301" s="379">
        <v>10</v>
      </c>
      <c r="L301" s="379">
        <v>29</v>
      </c>
      <c r="M301" s="379">
        <v>1</v>
      </c>
      <c r="N301" s="379">
        <v>2</v>
      </c>
      <c r="O301" s="379">
        <v>3</v>
      </c>
      <c r="P301" s="379">
        <v>1</v>
      </c>
      <c r="Q301" s="380">
        <v>0.27479999999999999</v>
      </c>
      <c r="R301" s="380">
        <v>0.33100000000000002</v>
      </c>
      <c r="S301" s="380">
        <v>0.41980000000000001</v>
      </c>
      <c r="T301" s="380">
        <v>0.75080000000000002</v>
      </c>
      <c r="U301" s="379">
        <v>142</v>
      </c>
      <c r="V301" s="381">
        <v>0.33329999999999999</v>
      </c>
      <c r="W301" s="381">
        <v>7.0400000000000004E-2</v>
      </c>
      <c r="X301" s="381">
        <v>0.20419999999999999</v>
      </c>
      <c r="Y301" s="382" t="s">
        <v>63</v>
      </c>
    </row>
    <row r="302" spans="1:25" ht="15" hidden="1" x14ac:dyDescent="0.25">
      <c r="A302" s="378" t="s">
        <v>964</v>
      </c>
      <c r="B302" s="378" t="s">
        <v>166</v>
      </c>
      <c r="C302" s="379">
        <v>75</v>
      </c>
      <c r="D302" s="379">
        <v>189</v>
      </c>
      <c r="E302" s="379">
        <v>24</v>
      </c>
      <c r="F302" s="379">
        <v>50</v>
      </c>
      <c r="G302" s="379">
        <v>17</v>
      </c>
      <c r="H302" s="379">
        <v>14</v>
      </c>
      <c r="I302" s="379">
        <v>0</v>
      </c>
      <c r="J302" s="379">
        <v>5</v>
      </c>
      <c r="K302" s="379">
        <v>9</v>
      </c>
      <c r="L302" s="379">
        <v>24</v>
      </c>
      <c r="M302" s="379">
        <v>3</v>
      </c>
      <c r="N302" s="379">
        <v>0</v>
      </c>
      <c r="O302" s="379">
        <v>2</v>
      </c>
      <c r="P302" s="379">
        <v>10</v>
      </c>
      <c r="Q302" s="380">
        <v>0.2646</v>
      </c>
      <c r="R302" s="380">
        <v>0.33169999999999999</v>
      </c>
      <c r="S302" s="380">
        <v>0.41799999999999998</v>
      </c>
      <c r="T302" s="380">
        <v>0.74970000000000003</v>
      </c>
      <c r="U302" s="379">
        <v>208</v>
      </c>
      <c r="V302" s="381">
        <v>1</v>
      </c>
      <c r="W302" s="381">
        <v>4.3299999999999998E-2</v>
      </c>
      <c r="X302" s="381">
        <v>0.1154</v>
      </c>
      <c r="Y302" s="382" t="s">
        <v>63</v>
      </c>
    </row>
    <row r="303" spans="1:25" ht="15" hidden="1" x14ac:dyDescent="0.25">
      <c r="A303" s="378" t="s">
        <v>587</v>
      </c>
      <c r="B303" s="378" t="s">
        <v>69</v>
      </c>
      <c r="C303" s="379">
        <v>33</v>
      </c>
      <c r="D303" s="379">
        <v>115</v>
      </c>
      <c r="E303" s="379">
        <v>7</v>
      </c>
      <c r="F303" s="379">
        <v>26</v>
      </c>
      <c r="G303" s="379">
        <v>5</v>
      </c>
      <c r="H303" s="379">
        <v>5</v>
      </c>
      <c r="I303" s="379">
        <v>0</v>
      </c>
      <c r="J303" s="379">
        <v>0</v>
      </c>
      <c r="K303" s="379">
        <v>2</v>
      </c>
      <c r="L303" s="379">
        <v>30</v>
      </c>
      <c r="M303" s="379">
        <v>4</v>
      </c>
      <c r="N303" s="379">
        <v>0</v>
      </c>
      <c r="O303" s="379">
        <v>0</v>
      </c>
      <c r="P303" s="379">
        <v>0</v>
      </c>
      <c r="Q303" s="380">
        <v>0.2261</v>
      </c>
      <c r="R303" s="380">
        <v>0.23930000000000001</v>
      </c>
      <c r="S303" s="380">
        <v>0.26960000000000001</v>
      </c>
      <c r="T303" s="380">
        <v>0.50890000000000002</v>
      </c>
      <c r="U303" s="379">
        <v>117</v>
      </c>
      <c r="V303" s="381">
        <v>1</v>
      </c>
      <c r="W303" s="381">
        <v>1.7100000000000001E-2</v>
      </c>
      <c r="X303" s="381">
        <v>0.25640000000000002</v>
      </c>
      <c r="Y303" s="382" t="s">
        <v>63</v>
      </c>
    </row>
    <row r="304" spans="1:25" ht="15" hidden="1" x14ac:dyDescent="0.25">
      <c r="A304" s="378" t="s">
        <v>385</v>
      </c>
      <c r="B304" s="378" t="s">
        <v>64</v>
      </c>
      <c r="C304" s="379">
        <v>79</v>
      </c>
      <c r="D304" s="379">
        <v>284</v>
      </c>
      <c r="E304" s="379">
        <v>49</v>
      </c>
      <c r="F304" s="379">
        <v>82</v>
      </c>
      <c r="G304" s="379">
        <v>45</v>
      </c>
      <c r="H304" s="379">
        <v>22</v>
      </c>
      <c r="I304" s="379">
        <v>3</v>
      </c>
      <c r="J304" s="379">
        <v>17</v>
      </c>
      <c r="K304" s="379">
        <v>17</v>
      </c>
      <c r="L304" s="379">
        <v>67</v>
      </c>
      <c r="M304" s="379">
        <v>16</v>
      </c>
      <c r="N304" s="379">
        <v>4</v>
      </c>
      <c r="O304" s="379">
        <v>4</v>
      </c>
      <c r="P304" s="379">
        <v>9</v>
      </c>
      <c r="Q304" s="380">
        <v>0.28870000000000001</v>
      </c>
      <c r="R304" s="380">
        <v>0.34839999999999999</v>
      </c>
      <c r="S304" s="380">
        <v>0.56689999999999996</v>
      </c>
      <c r="T304" s="380">
        <v>0.9153</v>
      </c>
      <c r="U304" s="379">
        <v>310</v>
      </c>
      <c r="V304" s="381">
        <v>0.8</v>
      </c>
      <c r="W304" s="381">
        <v>5.4800000000000001E-2</v>
      </c>
      <c r="X304" s="381">
        <v>0.21609999999999999</v>
      </c>
      <c r="Y304" s="382" t="s">
        <v>62</v>
      </c>
    </row>
    <row r="305" spans="1:25" ht="15" hidden="1" x14ac:dyDescent="0.25">
      <c r="A305" s="378" t="s">
        <v>322</v>
      </c>
      <c r="B305" s="378" t="s">
        <v>71</v>
      </c>
      <c r="C305" s="379">
        <v>62</v>
      </c>
      <c r="D305" s="379">
        <v>189</v>
      </c>
      <c r="E305" s="379">
        <v>24</v>
      </c>
      <c r="F305" s="379">
        <v>45</v>
      </c>
      <c r="G305" s="379">
        <v>21</v>
      </c>
      <c r="H305" s="379">
        <v>15</v>
      </c>
      <c r="I305" s="379">
        <v>3</v>
      </c>
      <c r="J305" s="379">
        <v>6</v>
      </c>
      <c r="K305" s="379">
        <v>13</v>
      </c>
      <c r="L305" s="379">
        <v>54</v>
      </c>
      <c r="M305" s="379">
        <v>1</v>
      </c>
      <c r="N305" s="379">
        <v>2</v>
      </c>
      <c r="O305" s="379">
        <v>6</v>
      </c>
      <c r="P305" s="379">
        <v>0</v>
      </c>
      <c r="Q305" s="380">
        <v>0.23810000000000001</v>
      </c>
      <c r="R305" s="380">
        <v>0.28710000000000002</v>
      </c>
      <c r="S305" s="380">
        <v>0.44440000000000002</v>
      </c>
      <c r="T305" s="380">
        <v>0.73160000000000003</v>
      </c>
      <c r="U305" s="379">
        <v>202</v>
      </c>
      <c r="V305" s="381">
        <v>0.33329999999999999</v>
      </c>
      <c r="W305" s="381">
        <v>6.4399999999999999E-2</v>
      </c>
      <c r="X305" s="381">
        <v>0.26729999999999998</v>
      </c>
      <c r="Y305" s="382" t="s">
        <v>62</v>
      </c>
    </row>
    <row r="306" spans="1:25" ht="15" hidden="1" x14ac:dyDescent="0.25">
      <c r="A306" s="378" t="s">
        <v>362</v>
      </c>
      <c r="B306" s="378" t="s">
        <v>68</v>
      </c>
      <c r="C306" s="379">
        <v>63</v>
      </c>
      <c r="D306" s="379">
        <v>85</v>
      </c>
      <c r="E306" s="379">
        <v>29</v>
      </c>
      <c r="F306" s="379">
        <v>19</v>
      </c>
      <c r="G306" s="379">
        <v>9</v>
      </c>
      <c r="H306" s="379">
        <v>7</v>
      </c>
      <c r="I306" s="379">
        <v>0</v>
      </c>
      <c r="J306" s="379">
        <v>2</v>
      </c>
      <c r="K306" s="379">
        <v>11</v>
      </c>
      <c r="L306" s="379">
        <v>27</v>
      </c>
      <c r="M306" s="379">
        <v>14</v>
      </c>
      <c r="N306" s="379">
        <v>1</v>
      </c>
      <c r="O306" s="379">
        <v>2</v>
      </c>
      <c r="P306" s="379">
        <v>2</v>
      </c>
      <c r="Q306" s="380">
        <v>0.2235</v>
      </c>
      <c r="R306" s="380">
        <v>0.32650000000000001</v>
      </c>
      <c r="S306" s="380">
        <v>0.3765</v>
      </c>
      <c r="T306" s="380">
        <v>0.70299999999999996</v>
      </c>
      <c r="U306" s="379">
        <v>98</v>
      </c>
      <c r="V306" s="381">
        <v>0.93330000000000002</v>
      </c>
      <c r="W306" s="381">
        <v>0.11219999999999999</v>
      </c>
      <c r="X306" s="381">
        <v>0.27550000000000002</v>
      </c>
      <c r="Y306" s="382" t="s">
        <v>62</v>
      </c>
    </row>
    <row r="307" spans="1:25" ht="15" hidden="1" x14ac:dyDescent="0.25">
      <c r="A307" s="383" t="s">
        <v>309</v>
      </c>
      <c r="B307" s="383" t="s">
        <v>69</v>
      </c>
      <c r="C307" s="384">
        <v>81</v>
      </c>
      <c r="D307" s="384">
        <v>295</v>
      </c>
      <c r="E307" s="384">
        <v>42</v>
      </c>
      <c r="F307" s="384">
        <v>67</v>
      </c>
      <c r="G307" s="384">
        <v>35</v>
      </c>
      <c r="H307" s="384">
        <v>16</v>
      </c>
      <c r="I307" s="384">
        <v>0</v>
      </c>
      <c r="J307" s="384">
        <v>17</v>
      </c>
      <c r="K307" s="384">
        <v>31</v>
      </c>
      <c r="L307" s="384">
        <v>80</v>
      </c>
      <c r="M307" s="384">
        <v>15</v>
      </c>
      <c r="N307" s="384">
        <v>2</v>
      </c>
      <c r="O307" s="384">
        <v>1</v>
      </c>
      <c r="P307" s="384">
        <v>0</v>
      </c>
      <c r="Q307" s="385">
        <v>0.2271</v>
      </c>
      <c r="R307" s="385">
        <v>0.30059999999999998</v>
      </c>
      <c r="S307" s="385">
        <v>0.45419999999999999</v>
      </c>
      <c r="T307" s="385">
        <v>0.75490000000000002</v>
      </c>
      <c r="U307" s="384">
        <v>326</v>
      </c>
      <c r="V307" s="386">
        <v>0.88239999999999996</v>
      </c>
      <c r="W307" s="386">
        <v>9.5100000000000004E-2</v>
      </c>
      <c r="X307" s="386">
        <v>0.24540000000000001</v>
      </c>
      <c r="Y307" s="382" t="s">
        <v>62</v>
      </c>
    </row>
    <row r="308" spans="1:25" ht="15" hidden="1" x14ac:dyDescent="0.25">
      <c r="A308" s="378" t="s">
        <v>969</v>
      </c>
      <c r="B308" s="378" t="s">
        <v>166</v>
      </c>
      <c r="C308" s="379">
        <v>38</v>
      </c>
      <c r="D308" s="379">
        <v>78</v>
      </c>
      <c r="E308" s="379">
        <v>8</v>
      </c>
      <c r="F308" s="379">
        <v>16</v>
      </c>
      <c r="G308" s="379">
        <v>11</v>
      </c>
      <c r="H308" s="379">
        <v>2</v>
      </c>
      <c r="I308" s="379">
        <v>0</v>
      </c>
      <c r="J308" s="379">
        <v>3</v>
      </c>
      <c r="K308" s="379">
        <v>9</v>
      </c>
      <c r="L308" s="379">
        <v>29</v>
      </c>
      <c r="M308" s="379">
        <v>0</v>
      </c>
      <c r="N308" s="379">
        <v>0</v>
      </c>
      <c r="O308" s="379">
        <v>1</v>
      </c>
      <c r="P308" s="379">
        <v>0</v>
      </c>
      <c r="Q308" s="380">
        <v>0.2051</v>
      </c>
      <c r="R308" s="380">
        <v>0.28739999999999999</v>
      </c>
      <c r="S308" s="380">
        <v>0.34620000000000001</v>
      </c>
      <c r="T308" s="380">
        <v>0.63349999999999995</v>
      </c>
      <c r="U308" s="379">
        <v>87</v>
      </c>
      <c r="V308" s="381">
        <v>0</v>
      </c>
      <c r="W308" s="381">
        <v>0.10340000000000001</v>
      </c>
      <c r="X308" s="381">
        <v>0.33329999999999999</v>
      </c>
      <c r="Y308" s="382" t="s">
        <v>62</v>
      </c>
    </row>
    <row r="309" spans="1:25" ht="15" hidden="1" x14ac:dyDescent="0.25">
      <c r="A309" s="378" t="s">
        <v>731</v>
      </c>
      <c r="B309" s="378" t="s">
        <v>66</v>
      </c>
      <c r="C309" s="379">
        <v>71</v>
      </c>
      <c r="D309" s="379">
        <v>238</v>
      </c>
      <c r="E309" s="379">
        <v>20</v>
      </c>
      <c r="F309" s="379">
        <v>49</v>
      </c>
      <c r="G309" s="379">
        <v>27</v>
      </c>
      <c r="H309" s="379">
        <v>13</v>
      </c>
      <c r="I309" s="379">
        <v>1</v>
      </c>
      <c r="J309" s="379">
        <v>6</v>
      </c>
      <c r="K309" s="379">
        <v>14</v>
      </c>
      <c r="L309" s="379">
        <v>53</v>
      </c>
      <c r="M309" s="379">
        <v>6</v>
      </c>
      <c r="N309" s="379">
        <v>4</v>
      </c>
      <c r="O309" s="379">
        <v>1</v>
      </c>
      <c r="P309" s="379">
        <v>2</v>
      </c>
      <c r="Q309" s="380">
        <v>0.2059</v>
      </c>
      <c r="R309" s="380">
        <v>0.25590000000000002</v>
      </c>
      <c r="S309" s="380">
        <v>0.34449999999999997</v>
      </c>
      <c r="T309" s="380">
        <v>0.60040000000000004</v>
      </c>
      <c r="U309" s="379">
        <v>254</v>
      </c>
      <c r="V309" s="381">
        <v>0.6</v>
      </c>
      <c r="W309" s="381">
        <v>5.5100000000000003E-2</v>
      </c>
      <c r="X309" s="381">
        <v>0.2087</v>
      </c>
      <c r="Y309" s="382" t="s">
        <v>62</v>
      </c>
    </row>
    <row r="310" spans="1:25" ht="15" hidden="1" x14ac:dyDescent="0.25">
      <c r="A310" s="378" t="s">
        <v>819</v>
      </c>
      <c r="B310" s="378" t="s">
        <v>147</v>
      </c>
      <c r="C310" s="379">
        <v>81</v>
      </c>
      <c r="D310" s="379">
        <v>300</v>
      </c>
      <c r="E310" s="379">
        <v>34</v>
      </c>
      <c r="F310" s="379">
        <v>57</v>
      </c>
      <c r="G310" s="379">
        <v>39</v>
      </c>
      <c r="H310" s="379">
        <v>12</v>
      </c>
      <c r="I310" s="379">
        <v>0</v>
      </c>
      <c r="J310" s="379">
        <v>15</v>
      </c>
      <c r="K310" s="379">
        <v>39</v>
      </c>
      <c r="L310" s="379">
        <v>92</v>
      </c>
      <c r="M310" s="379">
        <v>2</v>
      </c>
      <c r="N310" s="379">
        <v>0</v>
      </c>
      <c r="O310" s="379">
        <v>3</v>
      </c>
      <c r="P310" s="379">
        <v>10</v>
      </c>
      <c r="Q310" s="380">
        <v>0.19</v>
      </c>
      <c r="R310" s="380">
        <v>0.30370000000000003</v>
      </c>
      <c r="S310" s="380">
        <v>0.38</v>
      </c>
      <c r="T310" s="380">
        <v>0.68369999999999997</v>
      </c>
      <c r="U310" s="379">
        <v>349</v>
      </c>
      <c r="V310" s="381">
        <v>1</v>
      </c>
      <c r="W310" s="381">
        <v>0.11169999999999999</v>
      </c>
      <c r="X310" s="381">
        <v>0.2636</v>
      </c>
      <c r="Y310" s="382" t="s">
        <v>62</v>
      </c>
    </row>
    <row r="311" spans="1:25" ht="15" hidden="1" x14ac:dyDescent="0.25">
      <c r="A311" s="378" t="s">
        <v>296</v>
      </c>
      <c r="B311" s="378" t="s">
        <v>70</v>
      </c>
      <c r="C311" s="379">
        <v>40</v>
      </c>
      <c r="D311" s="379">
        <v>149</v>
      </c>
      <c r="E311" s="379">
        <v>13</v>
      </c>
      <c r="F311" s="379">
        <v>33</v>
      </c>
      <c r="G311" s="379">
        <v>13</v>
      </c>
      <c r="H311" s="379">
        <v>7</v>
      </c>
      <c r="I311" s="379">
        <v>0</v>
      </c>
      <c r="J311" s="379">
        <v>3</v>
      </c>
      <c r="K311" s="379">
        <v>12</v>
      </c>
      <c r="L311" s="379">
        <v>42</v>
      </c>
      <c r="M311" s="379">
        <v>6</v>
      </c>
      <c r="N311" s="379">
        <v>2</v>
      </c>
      <c r="O311" s="379">
        <v>3</v>
      </c>
      <c r="P311" s="379">
        <v>1</v>
      </c>
      <c r="Q311" s="380">
        <v>0.2215</v>
      </c>
      <c r="R311" s="380">
        <v>0.28399999999999997</v>
      </c>
      <c r="S311" s="380">
        <v>0.32890000000000003</v>
      </c>
      <c r="T311" s="380">
        <v>0.61280000000000001</v>
      </c>
      <c r="U311" s="379">
        <v>162</v>
      </c>
      <c r="V311" s="381">
        <v>0.75</v>
      </c>
      <c r="W311" s="381">
        <v>7.4099999999999999E-2</v>
      </c>
      <c r="X311" s="381">
        <v>0.25929999999999997</v>
      </c>
      <c r="Y311" s="382" t="s">
        <v>62</v>
      </c>
    </row>
    <row r="312" spans="1:25" ht="15" hidden="1" x14ac:dyDescent="0.25">
      <c r="A312" s="378" t="s">
        <v>1030</v>
      </c>
      <c r="B312" s="378" t="s">
        <v>68</v>
      </c>
      <c r="C312" s="379">
        <v>40</v>
      </c>
      <c r="D312" s="379">
        <v>168</v>
      </c>
      <c r="E312" s="379">
        <v>24</v>
      </c>
      <c r="F312" s="379">
        <v>48</v>
      </c>
      <c r="G312" s="379">
        <v>25</v>
      </c>
      <c r="H312" s="379">
        <v>7</v>
      </c>
      <c r="I312" s="379">
        <v>0</v>
      </c>
      <c r="J312" s="379">
        <v>9</v>
      </c>
      <c r="K312" s="379">
        <v>6</v>
      </c>
      <c r="L312" s="379">
        <v>32</v>
      </c>
      <c r="M312" s="379">
        <v>7</v>
      </c>
      <c r="N312" s="379">
        <v>2</v>
      </c>
      <c r="O312" s="379">
        <v>3</v>
      </c>
      <c r="P312" s="379">
        <v>2</v>
      </c>
      <c r="Q312" s="380">
        <v>0.28570000000000001</v>
      </c>
      <c r="R312" s="380">
        <v>0.31819999999999998</v>
      </c>
      <c r="S312" s="380">
        <v>0.48809999999999998</v>
      </c>
      <c r="T312" s="380">
        <v>0.80630000000000002</v>
      </c>
      <c r="U312" s="379">
        <v>176</v>
      </c>
      <c r="V312" s="381">
        <v>0.77780000000000005</v>
      </c>
      <c r="W312" s="381">
        <v>3.4099999999999998E-2</v>
      </c>
      <c r="X312" s="381">
        <v>0.18179999999999999</v>
      </c>
      <c r="Y312" s="382" t="s">
        <v>62</v>
      </c>
    </row>
    <row r="313" spans="1:25" ht="15" hidden="1" x14ac:dyDescent="0.25">
      <c r="A313" s="378" t="s">
        <v>970</v>
      </c>
      <c r="B313" s="378" t="s">
        <v>166</v>
      </c>
      <c r="C313" s="379">
        <v>67</v>
      </c>
      <c r="D313" s="379">
        <v>143</v>
      </c>
      <c r="E313" s="379">
        <v>10</v>
      </c>
      <c r="F313" s="379">
        <v>24</v>
      </c>
      <c r="G313" s="379">
        <v>15</v>
      </c>
      <c r="H313" s="379">
        <v>5</v>
      </c>
      <c r="I313" s="379">
        <v>1</v>
      </c>
      <c r="J313" s="379">
        <v>4</v>
      </c>
      <c r="K313" s="379">
        <v>6</v>
      </c>
      <c r="L313" s="379">
        <v>55</v>
      </c>
      <c r="M313" s="379">
        <v>0</v>
      </c>
      <c r="N313" s="379">
        <v>0</v>
      </c>
      <c r="O313" s="379">
        <v>1</v>
      </c>
      <c r="P313" s="379">
        <v>0</v>
      </c>
      <c r="Q313" s="380">
        <v>0.1678</v>
      </c>
      <c r="R313" s="380">
        <v>0.20130000000000001</v>
      </c>
      <c r="S313" s="380">
        <v>0.30070000000000002</v>
      </c>
      <c r="T313" s="380">
        <v>0.502</v>
      </c>
      <c r="U313" s="379">
        <v>149</v>
      </c>
      <c r="V313" s="381">
        <v>0</v>
      </c>
      <c r="W313" s="381">
        <v>4.0300000000000002E-2</v>
      </c>
      <c r="X313" s="381">
        <v>0.36909999999999998</v>
      </c>
      <c r="Y313" s="382" t="s">
        <v>62</v>
      </c>
    </row>
    <row r="314" spans="1:25" ht="15" hidden="1" x14ac:dyDescent="0.25">
      <c r="A314" s="383" t="s">
        <v>303</v>
      </c>
      <c r="B314" s="383" t="s">
        <v>74</v>
      </c>
      <c r="C314" s="384">
        <v>80</v>
      </c>
      <c r="D314" s="384">
        <v>295</v>
      </c>
      <c r="E314" s="384">
        <v>62</v>
      </c>
      <c r="F314" s="384">
        <v>88</v>
      </c>
      <c r="G314" s="384">
        <v>62</v>
      </c>
      <c r="H314" s="384">
        <v>20</v>
      </c>
      <c r="I314" s="384">
        <v>0</v>
      </c>
      <c r="J314" s="384">
        <v>22</v>
      </c>
      <c r="K314" s="384">
        <v>25</v>
      </c>
      <c r="L314" s="384">
        <v>45</v>
      </c>
      <c r="M314" s="384">
        <v>8</v>
      </c>
      <c r="N314" s="384">
        <v>0</v>
      </c>
      <c r="O314" s="384">
        <v>10</v>
      </c>
      <c r="P314" s="384">
        <v>10</v>
      </c>
      <c r="Q314" s="385">
        <v>0.29830000000000001</v>
      </c>
      <c r="R314" s="385">
        <v>0.37269999999999998</v>
      </c>
      <c r="S314" s="385">
        <v>0.58979999999999999</v>
      </c>
      <c r="T314" s="385">
        <v>0.96260000000000001</v>
      </c>
      <c r="U314" s="384">
        <v>330</v>
      </c>
      <c r="V314" s="386">
        <v>1</v>
      </c>
      <c r="W314" s="386">
        <v>7.5800000000000006E-2</v>
      </c>
      <c r="X314" s="386">
        <v>0.13639999999999999</v>
      </c>
      <c r="Y314" s="382" t="s">
        <v>62</v>
      </c>
    </row>
    <row r="315" spans="1:25" ht="15" hidden="1" x14ac:dyDescent="0.25">
      <c r="A315" s="378" t="s">
        <v>729</v>
      </c>
      <c r="B315" s="378" t="s">
        <v>66</v>
      </c>
      <c r="C315" s="379">
        <v>56</v>
      </c>
      <c r="D315" s="379">
        <v>163</v>
      </c>
      <c r="E315" s="379">
        <v>19</v>
      </c>
      <c r="F315" s="379">
        <v>35</v>
      </c>
      <c r="G315" s="379">
        <v>13</v>
      </c>
      <c r="H315" s="379">
        <v>11</v>
      </c>
      <c r="I315" s="379">
        <v>0</v>
      </c>
      <c r="J315" s="379">
        <v>7</v>
      </c>
      <c r="K315" s="379">
        <v>10</v>
      </c>
      <c r="L315" s="379">
        <v>35</v>
      </c>
      <c r="M315" s="379">
        <v>0</v>
      </c>
      <c r="N315" s="379">
        <v>0</v>
      </c>
      <c r="O315" s="379">
        <v>0</v>
      </c>
      <c r="P315" s="379">
        <v>2</v>
      </c>
      <c r="Q315" s="380">
        <v>0.2147</v>
      </c>
      <c r="R315" s="380">
        <v>0.26860000000000001</v>
      </c>
      <c r="S315" s="380">
        <v>0.41099999999999998</v>
      </c>
      <c r="T315" s="380">
        <v>0.67959999999999998</v>
      </c>
      <c r="U315" s="379">
        <v>175</v>
      </c>
      <c r="V315" s="381">
        <v>0</v>
      </c>
      <c r="W315" s="381">
        <v>5.7099999999999998E-2</v>
      </c>
      <c r="X315" s="381">
        <v>0.2</v>
      </c>
      <c r="Y315" s="382" t="s">
        <v>62</v>
      </c>
    </row>
    <row r="316" spans="1:25" ht="15" hidden="1" x14ac:dyDescent="0.25">
      <c r="A316" s="378" t="s">
        <v>380</v>
      </c>
      <c r="B316" s="378" t="s">
        <v>75</v>
      </c>
      <c r="C316" s="379">
        <v>81</v>
      </c>
      <c r="D316" s="379">
        <v>305</v>
      </c>
      <c r="E316" s="379">
        <v>26</v>
      </c>
      <c r="F316" s="379">
        <v>67</v>
      </c>
      <c r="G316" s="379">
        <v>19</v>
      </c>
      <c r="H316" s="379">
        <v>14</v>
      </c>
      <c r="I316" s="379">
        <v>0</v>
      </c>
      <c r="J316" s="379">
        <v>5</v>
      </c>
      <c r="K316" s="379">
        <v>10</v>
      </c>
      <c r="L316" s="379">
        <v>52</v>
      </c>
      <c r="M316" s="379">
        <v>1</v>
      </c>
      <c r="N316" s="379">
        <v>1</v>
      </c>
      <c r="O316" s="379">
        <v>2</v>
      </c>
      <c r="P316" s="379">
        <v>3</v>
      </c>
      <c r="Q316" s="380">
        <v>0.21970000000000001</v>
      </c>
      <c r="R316" s="380">
        <v>0.25159999999999999</v>
      </c>
      <c r="S316" s="380">
        <v>0.31480000000000002</v>
      </c>
      <c r="T316" s="380">
        <v>0.56630000000000003</v>
      </c>
      <c r="U316" s="379">
        <v>318</v>
      </c>
      <c r="V316" s="381">
        <v>0.5</v>
      </c>
      <c r="W316" s="381">
        <v>3.1399999999999997E-2</v>
      </c>
      <c r="X316" s="381">
        <v>0.16350000000000001</v>
      </c>
      <c r="Y316" s="382" t="s">
        <v>62</v>
      </c>
    </row>
    <row r="317" spans="1:25" ht="15" hidden="1" x14ac:dyDescent="0.25">
      <c r="A317" s="383" t="s">
        <v>738</v>
      </c>
      <c r="B317" s="383" t="s">
        <v>66</v>
      </c>
      <c r="C317" s="384">
        <v>22</v>
      </c>
      <c r="D317" s="384">
        <v>27</v>
      </c>
      <c r="E317" s="384">
        <v>2</v>
      </c>
      <c r="F317" s="384">
        <v>5</v>
      </c>
      <c r="G317" s="384">
        <v>3</v>
      </c>
      <c r="H317" s="384">
        <v>3</v>
      </c>
      <c r="I317" s="384">
        <v>0</v>
      </c>
      <c r="J317" s="384">
        <v>0</v>
      </c>
      <c r="K317" s="384">
        <v>0</v>
      </c>
      <c r="L317" s="384">
        <v>9</v>
      </c>
      <c r="M317" s="384">
        <v>1</v>
      </c>
      <c r="N317" s="384">
        <v>1</v>
      </c>
      <c r="O317" s="384">
        <v>1</v>
      </c>
      <c r="P317" s="384">
        <v>0</v>
      </c>
      <c r="Q317" s="385">
        <v>0.1852</v>
      </c>
      <c r="R317" s="385">
        <v>0.1852</v>
      </c>
      <c r="S317" s="385">
        <v>0.29630000000000001</v>
      </c>
      <c r="T317" s="385">
        <v>0.48149999999999998</v>
      </c>
      <c r="U317" s="384">
        <v>27</v>
      </c>
      <c r="V317" s="386">
        <v>0.5</v>
      </c>
      <c r="W317" s="386">
        <v>0</v>
      </c>
      <c r="X317" s="386">
        <v>0.33329999999999999</v>
      </c>
      <c r="Y317" s="382" t="s">
        <v>62</v>
      </c>
    </row>
    <row r="318" spans="1:25" ht="15" hidden="1" x14ac:dyDescent="0.25">
      <c r="A318" s="383" t="s">
        <v>318</v>
      </c>
      <c r="B318" s="383" t="s">
        <v>166</v>
      </c>
      <c r="C318" s="384">
        <v>22</v>
      </c>
      <c r="D318" s="384">
        <v>72</v>
      </c>
      <c r="E318" s="384">
        <v>12</v>
      </c>
      <c r="F318" s="384">
        <v>17</v>
      </c>
      <c r="G318" s="384">
        <v>11</v>
      </c>
      <c r="H318" s="384">
        <v>7</v>
      </c>
      <c r="I318" s="384">
        <v>0</v>
      </c>
      <c r="J318" s="384">
        <v>2</v>
      </c>
      <c r="K318" s="384">
        <v>7</v>
      </c>
      <c r="L318" s="384">
        <v>25</v>
      </c>
      <c r="M318" s="384">
        <v>2</v>
      </c>
      <c r="N318" s="384">
        <v>2</v>
      </c>
      <c r="O318" s="384">
        <v>3</v>
      </c>
      <c r="P318" s="384">
        <v>1</v>
      </c>
      <c r="Q318" s="385">
        <v>0.2361</v>
      </c>
      <c r="R318" s="385">
        <v>0.3125</v>
      </c>
      <c r="S318" s="385">
        <v>0.41670000000000001</v>
      </c>
      <c r="T318" s="385">
        <v>0.72919999999999996</v>
      </c>
      <c r="U318" s="384">
        <v>80</v>
      </c>
      <c r="V318" s="386">
        <v>0.5</v>
      </c>
      <c r="W318" s="386">
        <v>8.7499999999999994E-2</v>
      </c>
      <c r="X318" s="386">
        <v>0.3125</v>
      </c>
      <c r="Y318" s="382" t="s">
        <v>62</v>
      </c>
    </row>
    <row r="319" spans="1:25" ht="15" hidden="1" x14ac:dyDescent="0.25">
      <c r="A319" s="378" t="s">
        <v>1816</v>
      </c>
      <c r="B319" s="378" t="s">
        <v>76</v>
      </c>
      <c r="C319" s="379">
        <v>53</v>
      </c>
      <c r="D319" s="379">
        <v>186</v>
      </c>
      <c r="E319" s="379">
        <v>24</v>
      </c>
      <c r="F319" s="379">
        <v>37</v>
      </c>
      <c r="G319" s="379">
        <v>16</v>
      </c>
      <c r="H319" s="379">
        <v>11</v>
      </c>
      <c r="I319" s="379">
        <v>0</v>
      </c>
      <c r="J319" s="379">
        <v>5</v>
      </c>
      <c r="K319" s="379">
        <v>28</v>
      </c>
      <c r="L319" s="379">
        <v>64</v>
      </c>
      <c r="M319" s="379">
        <v>13</v>
      </c>
      <c r="N319" s="379">
        <v>4</v>
      </c>
      <c r="O319" s="379">
        <v>0</v>
      </c>
      <c r="P319" s="379">
        <v>6</v>
      </c>
      <c r="Q319" s="380">
        <v>0.19889999999999999</v>
      </c>
      <c r="R319" s="380">
        <v>0.32269999999999999</v>
      </c>
      <c r="S319" s="380">
        <v>0.3387</v>
      </c>
      <c r="T319" s="380">
        <v>0.66139999999999999</v>
      </c>
      <c r="U319" s="379">
        <v>220</v>
      </c>
      <c r="V319" s="381">
        <v>0.76470000000000005</v>
      </c>
      <c r="W319" s="381">
        <v>0.1273</v>
      </c>
      <c r="X319" s="381">
        <v>0.29089999999999999</v>
      </c>
      <c r="Y319" s="382" t="s">
        <v>62</v>
      </c>
    </row>
    <row r="320" spans="1:25" ht="15" hidden="1" x14ac:dyDescent="0.25">
      <c r="A320" s="378" t="s">
        <v>294</v>
      </c>
      <c r="B320" s="378" t="s">
        <v>75</v>
      </c>
      <c r="C320" s="379">
        <v>80</v>
      </c>
      <c r="D320" s="379">
        <v>332</v>
      </c>
      <c r="E320" s="379">
        <v>27</v>
      </c>
      <c r="F320" s="379">
        <v>79</v>
      </c>
      <c r="G320" s="379">
        <v>22</v>
      </c>
      <c r="H320" s="379">
        <v>15</v>
      </c>
      <c r="I320" s="379">
        <v>2</v>
      </c>
      <c r="J320" s="379">
        <v>0</v>
      </c>
      <c r="K320" s="379">
        <v>6</v>
      </c>
      <c r="L320" s="379">
        <v>26</v>
      </c>
      <c r="M320" s="379">
        <v>2</v>
      </c>
      <c r="N320" s="379">
        <v>1</v>
      </c>
      <c r="O320" s="379">
        <v>2</v>
      </c>
      <c r="P320" s="379">
        <v>0</v>
      </c>
      <c r="Q320" s="380">
        <v>0.23799999999999999</v>
      </c>
      <c r="R320" s="380">
        <v>0.2515</v>
      </c>
      <c r="S320" s="380">
        <v>0.29520000000000002</v>
      </c>
      <c r="T320" s="380">
        <v>0.54669999999999996</v>
      </c>
      <c r="U320" s="379">
        <v>338</v>
      </c>
      <c r="V320" s="381">
        <v>0.66669999999999996</v>
      </c>
      <c r="W320" s="381">
        <v>1.78E-2</v>
      </c>
      <c r="X320" s="381">
        <v>7.6899999999999996E-2</v>
      </c>
      <c r="Y320" s="382" t="s">
        <v>62</v>
      </c>
    </row>
    <row r="321" spans="1:25" ht="15" hidden="1" x14ac:dyDescent="0.25">
      <c r="A321" s="378" t="s">
        <v>702</v>
      </c>
      <c r="B321" s="378" t="s">
        <v>70</v>
      </c>
      <c r="C321" s="379">
        <v>60</v>
      </c>
      <c r="D321" s="379">
        <v>200</v>
      </c>
      <c r="E321" s="379">
        <v>22</v>
      </c>
      <c r="F321" s="379">
        <v>41</v>
      </c>
      <c r="G321" s="379">
        <v>23</v>
      </c>
      <c r="H321" s="379">
        <v>13</v>
      </c>
      <c r="I321" s="379">
        <v>0</v>
      </c>
      <c r="J321" s="379">
        <v>8</v>
      </c>
      <c r="K321" s="379">
        <v>8</v>
      </c>
      <c r="L321" s="379">
        <v>46</v>
      </c>
      <c r="M321" s="379">
        <v>7</v>
      </c>
      <c r="N321" s="379">
        <v>1</v>
      </c>
      <c r="O321" s="379">
        <v>0</v>
      </c>
      <c r="P321" s="379">
        <v>7</v>
      </c>
      <c r="Q321" s="380">
        <v>0.20499999999999999</v>
      </c>
      <c r="R321" s="380">
        <v>0.26050000000000001</v>
      </c>
      <c r="S321" s="380">
        <v>0.39</v>
      </c>
      <c r="T321" s="380">
        <v>0.65049999999999997</v>
      </c>
      <c r="U321" s="379">
        <v>215</v>
      </c>
      <c r="V321" s="381">
        <v>0.875</v>
      </c>
      <c r="W321" s="381">
        <v>3.7199999999999997E-2</v>
      </c>
      <c r="X321" s="381">
        <v>0.214</v>
      </c>
      <c r="Y321" s="382" t="s">
        <v>62</v>
      </c>
    </row>
    <row r="322" spans="1:25" ht="15" hidden="1" x14ac:dyDescent="0.25">
      <c r="A322" s="383" t="s">
        <v>944</v>
      </c>
      <c r="B322" s="383" t="s">
        <v>146</v>
      </c>
      <c r="C322" s="384">
        <v>33</v>
      </c>
      <c r="D322" s="384">
        <v>65</v>
      </c>
      <c r="E322" s="384">
        <v>7</v>
      </c>
      <c r="F322" s="384">
        <v>15</v>
      </c>
      <c r="G322" s="384">
        <v>9</v>
      </c>
      <c r="H322" s="384">
        <v>1</v>
      </c>
      <c r="I322" s="384">
        <v>0</v>
      </c>
      <c r="J322" s="384">
        <v>2</v>
      </c>
      <c r="K322" s="384">
        <v>5</v>
      </c>
      <c r="L322" s="384">
        <v>15</v>
      </c>
      <c r="M322" s="384">
        <v>1</v>
      </c>
      <c r="N322" s="384">
        <v>0</v>
      </c>
      <c r="O322" s="384">
        <v>0</v>
      </c>
      <c r="P322" s="384">
        <v>0</v>
      </c>
      <c r="Q322" s="385">
        <v>0.23080000000000001</v>
      </c>
      <c r="R322" s="385">
        <v>0.28570000000000001</v>
      </c>
      <c r="S322" s="385">
        <v>0.33850000000000002</v>
      </c>
      <c r="T322" s="385">
        <v>0.62419999999999998</v>
      </c>
      <c r="U322" s="384">
        <v>70</v>
      </c>
      <c r="V322" s="386">
        <v>1</v>
      </c>
      <c r="W322" s="386">
        <v>7.1400000000000005E-2</v>
      </c>
      <c r="X322" s="386">
        <v>0.21429999999999999</v>
      </c>
      <c r="Y322" s="382" t="s">
        <v>62</v>
      </c>
    </row>
    <row r="323" spans="1:25" ht="15" hidden="1" x14ac:dyDescent="0.25">
      <c r="A323" s="378" t="s">
        <v>357</v>
      </c>
      <c r="B323" s="378" t="s">
        <v>66</v>
      </c>
      <c r="C323" s="379">
        <v>45</v>
      </c>
      <c r="D323" s="379">
        <v>123</v>
      </c>
      <c r="E323" s="379">
        <v>12</v>
      </c>
      <c r="F323" s="379">
        <v>24</v>
      </c>
      <c r="G323" s="379">
        <v>12</v>
      </c>
      <c r="H323" s="379">
        <v>7</v>
      </c>
      <c r="I323" s="379">
        <v>0</v>
      </c>
      <c r="J323" s="379">
        <v>6</v>
      </c>
      <c r="K323" s="379">
        <v>15</v>
      </c>
      <c r="L323" s="379">
        <v>43</v>
      </c>
      <c r="M323" s="379">
        <v>0</v>
      </c>
      <c r="N323" s="379">
        <v>1</v>
      </c>
      <c r="O323" s="379">
        <v>1</v>
      </c>
      <c r="P323" s="379">
        <v>8</v>
      </c>
      <c r="Q323" s="380">
        <v>0.1951</v>
      </c>
      <c r="R323" s="380">
        <v>0.32190000000000002</v>
      </c>
      <c r="S323" s="380">
        <v>0.39839999999999998</v>
      </c>
      <c r="T323" s="380">
        <v>0.72030000000000005</v>
      </c>
      <c r="U323" s="379">
        <v>146</v>
      </c>
      <c r="V323" s="381">
        <v>0</v>
      </c>
      <c r="W323" s="381">
        <v>0.1027</v>
      </c>
      <c r="X323" s="381">
        <v>0.29449999999999998</v>
      </c>
      <c r="Y323" s="382" t="s">
        <v>62</v>
      </c>
    </row>
    <row r="324" spans="1:25" ht="15" hidden="1" x14ac:dyDescent="0.25">
      <c r="A324" s="378" t="s">
        <v>712</v>
      </c>
      <c r="B324" s="378" t="s">
        <v>68</v>
      </c>
      <c r="C324" s="379">
        <v>1</v>
      </c>
      <c r="D324" s="379">
        <v>1</v>
      </c>
      <c r="E324" s="379">
        <v>0</v>
      </c>
      <c r="F324" s="379">
        <v>1</v>
      </c>
      <c r="G324" s="379">
        <v>0</v>
      </c>
      <c r="H324" s="379">
        <v>1</v>
      </c>
      <c r="I324" s="379">
        <v>0</v>
      </c>
      <c r="J324" s="379">
        <v>0</v>
      </c>
      <c r="K324" s="379">
        <v>0</v>
      </c>
      <c r="L324" s="379">
        <v>0</v>
      </c>
      <c r="M324" s="379">
        <v>0</v>
      </c>
      <c r="N324" s="379">
        <v>0</v>
      </c>
      <c r="O324" s="379">
        <v>0</v>
      </c>
      <c r="P324" s="379">
        <v>0</v>
      </c>
      <c r="Q324" s="380">
        <v>1</v>
      </c>
      <c r="R324" s="380">
        <v>1</v>
      </c>
      <c r="S324" s="380">
        <v>2</v>
      </c>
      <c r="T324" s="380">
        <v>3</v>
      </c>
      <c r="U324" s="379">
        <v>1</v>
      </c>
      <c r="V324" s="381">
        <v>0</v>
      </c>
      <c r="W324" s="381">
        <v>0</v>
      </c>
      <c r="X324" s="381">
        <v>0</v>
      </c>
      <c r="Y324" s="382" t="s">
        <v>62</v>
      </c>
    </row>
    <row r="325" spans="1:25" ht="15" hidden="1" x14ac:dyDescent="0.25">
      <c r="A325" s="383" t="s">
        <v>701</v>
      </c>
      <c r="B325" s="383" t="s">
        <v>70</v>
      </c>
      <c r="C325" s="384">
        <v>56</v>
      </c>
      <c r="D325" s="384">
        <v>160</v>
      </c>
      <c r="E325" s="384">
        <v>17</v>
      </c>
      <c r="F325" s="384">
        <v>33</v>
      </c>
      <c r="G325" s="384">
        <v>19</v>
      </c>
      <c r="H325" s="384">
        <v>8</v>
      </c>
      <c r="I325" s="384">
        <v>0</v>
      </c>
      <c r="J325" s="384">
        <v>6</v>
      </c>
      <c r="K325" s="384">
        <v>16</v>
      </c>
      <c r="L325" s="384">
        <v>37</v>
      </c>
      <c r="M325" s="384">
        <v>1</v>
      </c>
      <c r="N325" s="384">
        <v>0</v>
      </c>
      <c r="O325" s="384">
        <v>1</v>
      </c>
      <c r="P325" s="384">
        <v>1</v>
      </c>
      <c r="Q325" s="385">
        <v>0.20630000000000001</v>
      </c>
      <c r="R325" s="385">
        <v>0.28249999999999997</v>
      </c>
      <c r="S325" s="385">
        <v>0.36880000000000002</v>
      </c>
      <c r="T325" s="385">
        <v>0.6512</v>
      </c>
      <c r="U325" s="384">
        <v>177</v>
      </c>
      <c r="V325" s="386">
        <v>1</v>
      </c>
      <c r="W325" s="386">
        <v>9.0399999999999994E-2</v>
      </c>
      <c r="X325" s="386">
        <v>0.20899999999999999</v>
      </c>
      <c r="Y325" s="382" t="s">
        <v>62</v>
      </c>
    </row>
    <row r="326" spans="1:25" ht="15" hidden="1" x14ac:dyDescent="0.25">
      <c r="A326" s="378" t="s">
        <v>320</v>
      </c>
      <c r="B326" s="378" t="s">
        <v>67</v>
      </c>
      <c r="C326" s="379">
        <v>76</v>
      </c>
      <c r="D326" s="379">
        <v>257</v>
      </c>
      <c r="E326" s="379">
        <v>38</v>
      </c>
      <c r="F326" s="379">
        <v>73</v>
      </c>
      <c r="G326" s="379">
        <v>30</v>
      </c>
      <c r="H326" s="379">
        <v>20</v>
      </c>
      <c r="I326" s="379">
        <v>5</v>
      </c>
      <c r="J326" s="379">
        <v>9</v>
      </c>
      <c r="K326" s="379">
        <v>19</v>
      </c>
      <c r="L326" s="379">
        <v>48</v>
      </c>
      <c r="M326" s="379">
        <v>8</v>
      </c>
      <c r="N326" s="379">
        <v>0</v>
      </c>
      <c r="O326" s="379">
        <v>5</v>
      </c>
      <c r="P326" s="379">
        <v>3</v>
      </c>
      <c r="Q326" s="380">
        <v>0.28399999999999997</v>
      </c>
      <c r="R326" s="380">
        <v>0.34050000000000002</v>
      </c>
      <c r="S326" s="380">
        <v>0.50580000000000003</v>
      </c>
      <c r="T326" s="380">
        <v>0.84630000000000005</v>
      </c>
      <c r="U326" s="379">
        <v>279</v>
      </c>
      <c r="V326" s="381">
        <v>1</v>
      </c>
      <c r="W326" s="381">
        <v>6.8099999999999994E-2</v>
      </c>
      <c r="X326" s="381">
        <v>0.17199999999999999</v>
      </c>
      <c r="Y326" s="382" t="s">
        <v>62</v>
      </c>
    </row>
    <row r="327" spans="1:25" ht="15" hidden="1" x14ac:dyDescent="0.25">
      <c r="A327" s="383" t="s">
        <v>377</v>
      </c>
      <c r="B327" s="383" t="s">
        <v>70</v>
      </c>
      <c r="C327" s="384">
        <v>63</v>
      </c>
      <c r="D327" s="384">
        <v>198</v>
      </c>
      <c r="E327" s="384">
        <v>17</v>
      </c>
      <c r="F327" s="384">
        <v>34</v>
      </c>
      <c r="G327" s="384">
        <v>21</v>
      </c>
      <c r="H327" s="384">
        <v>6</v>
      </c>
      <c r="I327" s="384">
        <v>0</v>
      </c>
      <c r="J327" s="384">
        <v>10</v>
      </c>
      <c r="K327" s="384">
        <v>16</v>
      </c>
      <c r="L327" s="384">
        <v>49</v>
      </c>
      <c r="M327" s="384">
        <v>1</v>
      </c>
      <c r="N327" s="384">
        <v>0</v>
      </c>
      <c r="O327" s="384">
        <v>2</v>
      </c>
      <c r="P327" s="384">
        <v>0</v>
      </c>
      <c r="Q327" s="385">
        <v>0.17169999999999999</v>
      </c>
      <c r="R327" s="385">
        <v>0.2336</v>
      </c>
      <c r="S327" s="385">
        <v>0.35349999999999998</v>
      </c>
      <c r="T327" s="385">
        <v>0.58720000000000006</v>
      </c>
      <c r="U327" s="384">
        <v>214</v>
      </c>
      <c r="V327" s="386">
        <v>1</v>
      </c>
      <c r="W327" s="386">
        <v>7.4800000000000005E-2</v>
      </c>
      <c r="X327" s="386">
        <v>0.22900000000000001</v>
      </c>
      <c r="Y327" s="382" t="s">
        <v>62</v>
      </c>
    </row>
    <row r="328" spans="1:25" ht="15" hidden="1" x14ac:dyDescent="0.25">
      <c r="A328" s="383" t="s">
        <v>847</v>
      </c>
      <c r="B328" s="383" t="s">
        <v>75</v>
      </c>
      <c r="C328" s="384">
        <v>28</v>
      </c>
      <c r="D328" s="384">
        <v>46</v>
      </c>
      <c r="E328" s="384">
        <v>5</v>
      </c>
      <c r="F328" s="384">
        <v>9</v>
      </c>
      <c r="G328" s="384">
        <v>8</v>
      </c>
      <c r="H328" s="384">
        <v>2</v>
      </c>
      <c r="I328" s="384">
        <v>0</v>
      </c>
      <c r="J328" s="384">
        <v>2</v>
      </c>
      <c r="K328" s="384">
        <v>1</v>
      </c>
      <c r="L328" s="384">
        <v>21</v>
      </c>
      <c r="M328" s="384">
        <v>0</v>
      </c>
      <c r="N328" s="384">
        <v>0</v>
      </c>
      <c r="O328" s="384">
        <v>1</v>
      </c>
      <c r="P328" s="384">
        <v>0</v>
      </c>
      <c r="Q328" s="385">
        <v>0.19570000000000001</v>
      </c>
      <c r="R328" s="385">
        <v>0.21279999999999999</v>
      </c>
      <c r="S328" s="385">
        <v>0.36959999999999998</v>
      </c>
      <c r="T328" s="385">
        <v>0.58230000000000004</v>
      </c>
      <c r="U328" s="384">
        <v>47</v>
      </c>
      <c r="V328" s="386">
        <v>0</v>
      </c>
      <c r="W328" s="386">
        <v>2.1299999999999999E-2</v>
      </c>
      <c r="X328" s="386">
        <v>0.44679999999999997</v>
      </c>
      <c r="Y328" s="382" t="s">
        <v>62</v>
      </c>
    </row>
    <row r="329" spans="1:25" ht="15" hidden="1" x14ac:dyDescent="0.25">
      <c r="A329" s="378" t="s">
        <v>856</v>
      </c>
      <c r="B329" s="378" t="s">
        <v>73</v>
      </c>
      <c r="C329" s="379">
        <v>21</v>
      </c>
      <c r="D329" s="379">
        <v>71</v>
      </c>
      <c r="E329" s="379">
        <v>11</v>
      </c>
      <c r="F329" s="379">
        <v>19</v>
      </c>
      <c r="G329" s="379">
        <v>8</v>
      </c>
      <c r="H329" s="379">
        <v>8</v>
      </c>
      <c r="I329" s="379">
        <v>1</v>
      </c>
      <c r="J329" s="379">
        <v>1</v>
      </c>
      <c r="K329" s="379">
        <v>9</v>
      </c>
      <c r="L329" s="379">
        <v>12</v>
      </c>
      <c r="M329" s="379">
        <v>6</v>
      </c>
      <c r="N329" s="379">
        <v>0</v>
      </c>
      <c r="O329" s="379">
        <v>2</v>
      </c>
      <c r="P329" s="379">
        <v>0</v>
      </c>
      <c r="Q329" s="380">
        <v>0.2676</v>
      </c>
      <c r="R329" s="380">
        <v>0.35</v>
      </c>
      <c r="S329" s="380">
        <v>0.45069999999999999</v>
      </c>
      <c r="T329" s="380">
        <v>0.80069999999999997</v>
      </c>
      <c r="U329" s="379">
        <v>80</v>
      </c>
      <c r="V329" s="381">
        <v>1</v>
      </c>
      <c r="W329" s="381">
        <v>0.1125</v>
      </c>
      <c r="X329" s="381">
        <v>0.15</v>
      </c>
      <c r="Y329" s="382" t="s">
        <v>62</v>
      </c>
    </row>
    <row r="330" spans="1:25" ht="15" hidden="1" x14ac:dyDescent="0.25">
      <c r="A330" s="383" t="s">
        <v>1815</v>
      </c>
      <c r="B330" s="383" t="s">
        <v>75</v>
      </c>
      <c r="C330" s="384">
        <v>51</v>
      </c>
      <c r="D330" s="384">
        <v>166</v>
      </c>
      <c r="E330" s="384">
        <v>21</v>
      </c>
      <c r="F330" s="384">
        <v>40</v>
      </c>
      <c r="G330" s="384">
        <v>14</v>
      </c>
      <c r="H330" s="384">
        <v>6</v>
      </c>
      <c r="I330" s="384">
        <v>2</v>
      </c>
      <c r="J330" s="384">
        <v>3</v>
      </c>
      <c r="K330" s="384">
        <v>25</v>
      </c>
      <c r="L330" s="384">
        <v>25</v>
      </c>
      <c r="M330" s="384">
        <v>8</v>
      </c>
      <c r="N330" s="384">
        <v>0</v>
      </c>
      <c r="O330" s="384">
        <v>2</v>
      </c>
      <c r="P330" s="384">
        <v>0</v>
      </c>
      <c r="Q330" s="385">
        <v>0.24099999999999999</v>
      </c>
      <c r="R330" s="385">
        <v>0.34029999999999999</v>
      </c>
      <c r="S330" s="385">
        <v>0.35539999999999999</v>
      </c>
      <c r="T330" s="385">
        <v>0.69569999999999999</v>
      </c>
      <c r="U330" s="384">
        <v>191</v>
      </c>
      <c r="V330" s="386">
        <v>1</v>
      </c>
      <c r="W330" s="386">
        <v>0.13089999999999999</v>
      </c>
      <c r="X330" s="386">
        <v>0.13089999999999999</v>
      </c>
      <c r="Y330" s="382" t="s">
        <v>62</v>
      </c>
    </row>
    <row r="331" spans="1:25" ht="15" hidden="1" x14ac:dyDescent="0.25">
      <c r="A331" s="383" t="s">
        <v>676</v>
      </c>
      <c r="B331" s="383" t="s">
        <v>64</v>
      </c>
      <c r="C331" s="384">
        <v>72</v>
      </c>
      <c r="D331" s="384">
        <v>265</v>
      </c>
      <c r="E331" s="384">
        <v>37</v>
      </c>
      <c r="F331" s="384">
        <v>58</v>
      </c>
      <c r="G331" s="384">
        <v>32</v>
      </c>
      <c r="H331" s="384">
        <v>15</v>
      </c>
      <c r="I331" s="384">
        <v>1</v>
      </c>
      <c r="J331" s="384">
        <v>11</v>
      </c>
      <c r="K331" s="384">
        <v>23</v>
      </c>
      <c r="L331" s="384">
        <v>69</v>
      </c>
      <c r="M331" s="384">
        <v>0</v>
      </c>
      <c r="N331" s="384">
        <v>0</v>
      </c>
      <c r="O331" s="384">
        <v>6</v>
      </c>
      <c r="P331" s="384">
        <v>0</v>
      </c>
      <c r="Q331" s="385">
        <v>0.21890000000000001</v>
      </c>
      <c r="R331" s="385">
        <v>0.28129999999999999</v>
      </c>
      <c r="S331" s="385">
        <v>0.40749999999999997</v>
      </c>
      <c r="T331" s="385">
        <v>0.68879999999999997</v>
      </c>
      <c r="U331" s="384">
        <v>288</v>
      </c>
      <c r="V331" s="386">
        <v>0</v>
      </c>
      <c r="W331" s="386">
        <v>7.9899999999999999E-2</v>
      </c>
      <c r="X331" s="386">
        <v>0.23960000000000001</v>
      </c>
      <c r="Y331" s="382" t="s">
        <v>62</v>
      </c>
    </row>
    <row r="332" spans="1:25" ht="15" hidden="1" x14ac:dyDescent="0.25">
      <c r="A332" s="383" t="s">
        <v>616</v>
      </c>
      <c r="B332" s="383" t="s">
        <v>65</v>
      </c>
      <c r="C332" s="384">
        <v>80</v>
      </c>
      <c r="D332" s="384">
        <v>288</v>
      </c>
      <c r="E332" s="384">
        <v>34</v>
      </c>
      <c r="F332" s="384">
        <v>70</v>
      </c>
      <c r="G332" s="384">
        <v>38</v>
      </c>
      <c r="H332" s="384">
        <v>27</v>
      </c>
      <c r="I332" s="384">
        <v>0</v>
      </c>
      <c r="J332" s="384">
        <v>8</v>
      </c>
      <c r="K332" s="384">
        <v>18</v>
      </c>
      <c r="L332" s="384">
        <v>45</v>
      </c>
      <c r="M332" s="384">
        <v>3</v>
      </c>
      <c r="N332" s="384">
        <v>1</v>
      </c>
      <c r="O332" s="384">
        <v>7</v>
      </c>
      <c r="P332" s="384">
        <v>2</v>
      </c>
      <c r="Q332" s="385">
        <v>0.24310000000000001</v>
      </c>
      <c r="R332" s="385">
        <v>0.29220000000000002</v>
      </c>
      <c r="S332" s="385">
        <v>0.42009999999999997</v>
      </c>
      <c r="T332" s="385">
        <v>0.71230000000000004</v>
      </c>
      <c r="U332" s="384">
        <v>308</v>
      </c>
      <c r="V332" s="386">
        <v>0.75</v>
      </c>
      <c r="W332" s="386">
        <v>5.8400000000000001E-2</v>
      </c>
      <c r="X332" s="386">
        <v>0.14610000000000001</v>
      </c>
      <c r="Y332" s="382" t="s">
        <v>62</v>
      </c>
    </row>
    <row r="333" spans="1:25" ht="15" hidden="1" x14ac:dyDescent="0.25">
      <c r="A333" s="378" t="s">
        <v>732</v>
      </c>
      <c r="B333" s="378" t="s">
        <v>66</v>
      </c>
      <c r="C333" s="379">
        <v>81</v>
      </c>
      <c r="D333" s="379">
        <v>296</v>
      </c>
      <c r="E333" s="379">
        <v>38</v>
      </c>
      <c r="F333" s="379">
        <v>67</v>
      </c>
      <c r="G333" s="379">
        <v>31</v>
      </c>
      <c r="H333" s="379">
        <v>12</v>
      </c>
      <c r="I333" s="379">
        <v>1</v>
      </c>
      <c r="J333" s="379">
        <v>16</v>
      </c>
      <c r="K333" s="379">
        <v>20</v>
      </c>
      <c r="L333" s="379">
        <v>59</v>
      </c>
      <c r="M333" s="379">
        <v>1</v>
      </c>
      <c r="N333" s="379">
        <v>0</v>
      </c>
      <c r="O333" s="379">
        <v>4</v>
      </c>
      <c r="P333" s="379">
        <v>2</v>
      </c>
      <c r="Q333" s="380">
        <v>0.22639999999999999</v>
      </c>
      <c r="R333" s="380">
        <v>0.27989999999999998</v>
      </c>
      <c r="S333" s="380">
        <v>0.43580000000000002</v>
      </c>
      <c r="T333" s="380">
        <v>0.7157</v>
      </c>
      <c r="U333" s="379">
        <v>318</v>
      </c>
      <c r="V333" s="381">
        <v>1</v>
      </c>
      <c r="W333" s="381">
        <v>6.2899999999999998E-2</v>
      </c>
      <c r="X333" s="381">
        <v>0.1855</v>
      </c>
      <c r="Y333" s="382" t="s">
        <v>62</v>
      </c>
    </row>
    <row r="334" spans="1:25" ht="15" hidden="1" x14ac:dyDescent="0.25">
      <c r="A334" s="378" t="s">
        <v>592</v>
      </c>
      <c r="B334" s="378" t="s">
        <v>69</v>
      </c>
      <c r="C334" s="379">
        <v>19</v>
      </c>
      <c r="D334" s="379">
        <v>54</v>
      </c>
      <c r="E334" s="379">
        <v>3</v>
      </c>
      <c r="F334" s="379">
        <v>13</v>
      </c>
      <c r="G334" s="379">
        <v>5</v>
      </c>
      <c r="H334" s="379">
        <v>4</v>
      </c>
      <c r="I334" s="379">
        <v>0</v>
      </c>
      <c r="J334" s="379">
        <v>1</v>
      </c>
      <c r="K334" s="379">
        <v>0</v>
      </c>
      <c r="L334" s="379">
        <v>14</v>
      </c>
      <c r="M334" s="379">
        <v>1</v>
      </c>
      <c r="N334" s="379">
        <v>1</v>
      </c>
      <c r="O334" s="379">
        <v>0</v>
      </c>
      <c r="P334" s="379">
        <v>3</v>
      </c>
      <c r="Q334" s="380">
        <v>0.2407</v>
      </c>
      <c r="R334" s="380">
        <v>0.28070000000000001</v>
      </c>
      <c r="S334" s="380">
        <v>0.37040000000000001</v>
      </c>
      <c r="T334" s="380">
        <v>0.65110000000000001</v>
      </c>
      <c r="U334" s="379">
        <v>57</v>
      </c>
      <c r="V334" s="381">
        <v>0.5</v>
      </c>
      <c r="W334" s="381">
        <v>0</v>
      </c>
      <c r="X334" s="381">
        <v>0.24560000000000001</v>
      </c>
      <c r="Y334" s="382" t="s">
        <v>62</v>
      </c>
    </row>
    <row r="335" spans="1:25" ht="15" hidden="1" x14ac:dyDescent="0.25">
      <c r="A335" s="378" t="s">
        <v>761</v>
      </c>
      <c r="B335" s="378" t="s">
        <v>73</v>
      </c>
      <c r="C335" s="379">
        <v>41</v>
      </c>
      <c r="D335" s="379">
        <v>113</v>
      </c>
      <c r="E335" s="379">
        <v>16</v>
      </c>
      <c r="F335" s="379">
        <v>31</v>
      </c>
      <c r="G335" s="379">
        <v>16</v>
      </c>
      <c r="H335" s="379">
        <v>6</v>
      </c>
      <c r="I335" s="379">
        <v>0</v>
      </c>
      <c r="J335" s="379">
        <v>4</v>
      </c>
      <c r="K335" s="379">
        <v>10</v>
      </c>
      <c r="L335" s="379">
        <v>20</v>
      </c>
      <c r="M335" s="379">
        <v>0</v>
      </c>
      <c r="N335" s="379">
        <v>1</v>
      </c>
      <c r="O335" s="379">
        <v>1</v>
      </c>
      <c r="P335" s="379">
        <v>1</v>
      </c>
      <c r="Q335" s="380">
        <v>0.27429999999999999</v>
      </c>
      <c r="R335" s="380">
        <v>0.3387</v>
      </c>
      <c r="S335" s="380">
        <v>0.43359999999999999</v>
      </c>
      <c r="T335" s="380">
        <v>0.77229999999999999</v>
      </c>
      <c r="U335" s="379">
        <v>124</v>
      </c>
      <c r="V335" s="381">
        <v>0</v>
      </c>
      <c r="W335" s="381">
        <v>8.0600000000000005E-2</v>
      </c>
      <c r="X335" s="381">
        <v>0.1613</v>
      </c>
      <c r="Y335" s="382" t="s">
        <v>62</v>
      </c>
    </row>
    <row r="336" spans="1:25" ht="15" hidden="1" x14ac:dyDescent="0.25">
      <c r="A336" s="378" t="s">
        <v>570</v>
      </c>
      <c r="B336" s="378" t="s">
        <v>67</v>
      </c>
      <c r="C336" s="379">
        <v>64</v>
      </c>
      <c r="D336" s="379">
        <v>203</v>
      </c>
      <c r="E336" s="379">
        <v>15</v>
      </c>
      <c r="F336" s="379">
        <v>41</v>
      </c>
      <c r="G336" s="379">
        <v>23</v>
      </c>
      <c r="H336" s="379">
        <v>13</v>
      </c>
      <c r="I336" s="379">
        <v>0</v>
      </c>
      <c r="J336" s="379">
        <v>8</v>
      </c>
      <c r="K336" s="379">
        <v>7</v>
      </c>
      <c r="L336" s="379">
        <v>60</v>
      </c>
      <c r="M336" s="379">
        <v>0</v>
      </c>
      <c r="N336" s="379">
        <v>0</v>
      </c>
      <c r="O336" s="379">
        <v>4</v>
      </c>
      <c r="P336" s="379">
        <v>2</v>
      </c>
      <c r="Q336" s="380">
        <v>0.20200000000000001</v>
      </c>
      <c r="R336" s="380">
        <v>0.23580000000000001</v>
      </c>
      <c r="S336" s="380">
        <v>0.38419999999999999</v>
      </c>
      <c r="T336" s="380">
        <v>0.62009999999999998</v>
      </c>
      <c r="U336" s="379">
        <v>212</v>
      </c>
      <c r="V336" s="381">
        <v>0</v>
      </c>
      <c r="W336" s="381">
        <v>3.3000000000000002E-2</v>
      </c>
      <c r="X336" s="381">
        <v>0.28299999999999997</v>
      </c>
      <c r="Y336" s="382" t="s">
        <v>62</v>
      </c>
    </row>
    <row r="337" spans="1:25" ht="15" hidden="1" x14ac:dyDescent="0.25">
      <c r="A337" s="383" t="s">
        <v>795</v>
      </c>
      <c r="B337" s="383" t="s">
        <v>76</v>
      </c>
      <c r="C337" s="384">
        <v>3</v>
      </c>
      <c r="D337" s="384">
        <v>3</v>
      </c>
      <c r="E337" s="384">
        <v>0</v>
      </c>
      <c r="F337" s="384">
        <v>2</v>
      </c>
      <c r="G337" s="384">
        <v>0</v>
      </c>
      <c r="H337" s="384">
        <v>0</v>
      </c>
      <c r="I337" s="384">
        <v>0</v>
      </c>
      <c r="J337" s="384">
        <v>0</v>
      </c>
      <c r="K337" s="384">
        <v>0</v>
      </c>
      <c r="L337" s="384">
        <v>0</v>
      </c>
      <c r="M337" s="384">
        <v>1</v>
      </c>
      <c r="N337" s="384">
        <v>0</v>
      </c>
      <c r="O337" s="384">
        <v>0</v>
      </c>
      <c r="P337" s="384">
        <v>0</v>
      </c>
      <c r="Q337" s="385">
        <v>0.66669999999999996</v>
      </c>
      <c r="R337" s="385">
        <v>0.66669999999999996</v>
      </c>
      <c r="S337" s="385">
        <v>0.66669999999999996</v>
      </c>
      <c r="T337" s="385">
        <v>1.3332999999999999</v>
      </c>
      <c r="U337" s="384">
        <v>3</v>
      </c>
      <c r="V337" s="386">
        <v>1</v>
      </c>
      <c r="W337" s="386">
        <v>0</v>
      </c>
      <c r="X337" s="386">
        <v>0</v>
      </c>
      <c r="Y337" s="382" t="s">
        <v>62</v>
      </c>
    </row>
    <row r="338" spans="1:25" ht="15" hidden="1" x14ac:dyDescent="0.25">
      <c r="A338" s="383" t="s">
        <v>379</v>
      </c>
      <c r="B338" s="383" t="s">
        <v>76</v>
      </c>
      <c r="C338" s="384">
        <v>72</v>
      </c>
      <c r="D338" s="384">
        <v>218</v>
      </c>
      <c r="E338" s="384">
        <v>24</v>
      </c>
      <c r="F338" s="384">
        <v>46</v>
      </c>
      <c r="G338" s="384">
        <v>25</v>
      </c>
      <c r="H338" s="384">
        <v>11</v>
      </c>
      <c r="I338" s="384">
        <v>0</v>
      </c>
      <c r="J338" s="384">
        <v>7</v>
      </c>
      <c r="K338" s="384">
        <v>30</v>
      </c>
      <c r="L338" s="384">
        <v>72</v>
      </c>
      <c r="M338" s="384">
        <v>9</v>
      </c>
      <c r="N338" s="384">
        <v>2</v>
      </c>
      <c r="O338" s="384">
        <v>3</v>
      </c>
      <c r="P338" s="384">
        <v>0</v>
      </c>
      <c r="Q338" s="385">
        <v>0.21099999999999999</v>
      </c>
      <c r="R338" s="385">
        <v>0.30649999999999999</v>
      </c>
      <c r="S338" s="385">
        <v>0.35780000000000001</v>
      </c>
      <c r="T338" s="385">
        <v>0.66420000000000001</v>
      </c>
      <c r="U338" s="384">
        <v>248</v>
      </c>
      <c r="V338" s="386">
        <v>0.81820000000000004</v>
      </c>
      <c r="W338" s="386">
        <v>0.121</v>
      </c>
      <c r="X338" s="386">
        <v>0.2903</v>
      </c>
      <c r="Y338" s="382" t="s">
        <v>62</v>
      </c>
    </row>
    <row r="339" spans="1:25" ht="15" hidden="1" x14ac:dyDescent="0.25">
      <c r="A339" s="383" t="s">
        <v>516</v>
      </c>
      <c r="B339" s="383" t="s">
        <v>71</v>
      </c>
      <c r="C339" s="384">
        <v>67</v>
      </c>
      <c r="D339" s="384">
        <v>211</v>
      </c>
      <c r="E339" s="384">
        <v>24</v>
      </c>
      <c r="F339" s="384">
        <v>45</v>
      </c>
      <c r="G339" s="384">
        <v>27</v>
      </c>
      <c r="H339" s="384">
        <v>6</v>
      </c>
      <c r="I339" s="384">
        <v>2</v>
      </c>
      <c r="J339" s="384">
        <v>9</v>
      </c>
      <c r="K339" s="384">
        <v>23</v>
      </c>
      <c r="L339" s="384">
        <v>60</v>
      </c>
      <c r="M339" s="384">
        <v>6</v>
      </c>
      <c r="N339" s="384">
        <v>1</v>
      </c>
      <c r="O339" s="384">
        <v>1</v>
      </c>
      <c r="P339" s="384">
        <v>1</v>
      </c>
      <c r="Q339" s="385">
        <v>0.21329999999999999</v>
      </c>
      <c r="R339" s="385">
        <v>0.29360000000000003</v>
      </c>
      <c r="S339" s="385">
        <v>0.3886</v>
      </c>
      <c r="T339" s="385">
        <v>0.68220000000000003</v>
      </c>
      <c r="U339" s="384">
        <v>235</v>
      </c>
      <c r="V339" s="386">
        <v>0.85709999999999997</v>
      </c>
      <c r="W339" s="386">
        <v>9.7900000000000001E-2</v>
      </c>
      <c r="X339" s="386">
        <v>0.25530000000000003</v>
      </c>
      <c r="Y339" s="382" t="s">
        <v>62</v>
      </c>
    </row>
    <row r="340" spans="1:25" ht="15" hidden="1" x14ac:dyDescent="0.25">
      <c r="A340" s="383" t="s">
        <v>620</v>
      </c>
      <c r="B340" s="383" t="s">
        <v>76</v>
      </c>
      <c r="C340" s="384">
        <v>34</v>
      </c>
      <c r="D340" s="384">
        <v>94</v>
      </c>
      <c r="E340" s="384">
        <v>9</v>
      </c>
      <c r="F340" s="384">
        <v>14</v>
      </c>
      <c r="G340" s="384">
        <v>10</v>
      </c>
      <c r="H340" s="384">
        <v>2</v>
      </c>
      <c r="I340" s="384">
        <v>0</v>
      </c>
      <c r="J340" s="384">
        <v>5</v>
      </c>
      <c r="K340" s="384">
        <v>4</v>
      </c>
      <c r="L340" s="384">
        <v>29</v>
      </c>
      <c r="M340" s="384">
        <v>0</v>
      </c>
      <c r="N340" s="384">
        <v>0</v>
      </c>
      <c r="O340" s="384">
        <v>0</v>
      </c>
      <c r="P340" s="384">
        <v>4</v>
      </c>
      <c r="Q340" s="385">
        <v>0.1489</v>
      </c>
      <c r="R340" s="385">
        <v>0.2157</v>
      </c>
      <c r="S340" s="385">
        <v>0.32979999999999998</v>
      </c>
      <c r="T340" s="385">
        <v>0.54549999999999998</v>
      </c>
      <c r="U340" s="384">
        <v>102</v>
      </c>
      <c r="V340" s="386">
        <v>0</v>
      </c>
      <c r="W340" s="386">
        <v>3.9199999999999999E-2</v>
      </c>
      <c r="X340" s="386">
        <v>0.2843</v>
      </c>
      <c r="Y340" s="382" t="s">
        <v>62</v>
      </c>
    </row>
    <row r="341" spans="1:25" ht="15" hidden="1" x14ac:dyDescent="0.25">
      <c r="A341" s="378" t="s">
        <v>1008</v>
      </c>
      <c r="B341" s="378" t="s">
        <v>65</v>
      </c>
      <c r="C341" s="379">
        <v>38</v>
      </c>
      <c r="D341" s="379">
        <v>101</v>
      </c>
      <c r="E341" s="379">
        <v>13</v>
      </c>
      <c r="F341" s="379">
        <v>17</v>
      </c>
      <c r="G341" s="379">
        <v>16</v>
      </c>
      <c r="H341" s="379">
        <v>3</v>
      </c>
      <c r="I341" s="379">
        <v>0</v>
      </c>
      <c r="J341" s="379">
        <v>9</v>
      </c>
      <c r="K341" s="379">
        <v>9</v>
      </c>
      <c r="L341" s="379">
        <v>37</v>
      </c>
      <c r="M341" s="379">
        <v>0</v>
      </c>
      <c r="N341" s="379">
        <v>1</v>
      </c>
      <c r="O341" s="379">
        <v>2</v>
      </c>
      <c r="P341" s="379">
        <v>4</v>
      </c>
      <c r="Q341" s="380">
        <v>0.16830000000000001</v>
      </c>
      <c r="R341" s="380">
        <v>0.26319999999999999</v>
      </c>
      <c r="S341" s="380">
        <v>0.46529999999999999</v>
      </c>
      <c r="T341" s="380">
        <v>0.72850000000000004</v>
      </c>
      <c r="U341" s="379">
        <v>114</v>
      </c>
      <c r="V341" s="381">
        <v>0</v>
      </c>
      <c r="W341" s="381">
        <v>7.8899999999999998E-2</v>
      </c>
      <c r="X341" s="381">
        <v>0.3246</v>
      </c>
      <c r="Y341" s="382" t="s">
        <v>62</v>
      </c>
    </row>
    <row r="342" spans="1:25" ht="15" hidden="1" x14ac:dyDescent="0.25">
      <c r="A342" s="378" t="s">
        <v>368</v>
      </c>
      <c r="B342" s="378" t="s">
        <v>76</v>
      </c>
      <c r="C342" s="379">
        <v>78</v>
      </c>
      <c r="D342" s="379">
        <v>192</v>
      </c>
      <c r="E342" s="379">
        <v>16</v>
      </c>
      <c r="F342" s="379">
        <v>35</v>
      </c>
      <c r="G342" s="379">
        <v>14</v>
      </c>
      <c r="H342" s="379">
        <v>11</v>
      </c>
      <c r="I342" s="379">
        <v>1</v>
      </c>
      <c r="J342" s="379">
        <v>4</v>
      </c>
      <c r="K342" s="379">
        <v>9</v>
      </c>
      <c r="L342" s="379">
        <v>64</v>
      </c>
      <c r="M342" s="379">
        <v>10</v>
      </c>
      <c r="N342" s="379">
        <v>11</v>
      </c>
      <c r="O342" s="379">
        <v>1</v>
      </c>
      <c r="P342" s="379">
        <v>5</v>
      </c>
      <c r="Q342" s="380">
        <v>0.18229999999999999</v>
      </c>
      <c r="R342" s="380">
        <v>0.2379</v>
      </c>
      <c r="S342" s="380">
        <v>0.3125</v>
      </c>
      <c r="T342" s="380">
        <v>0.5504</v>
      </c>
      <c r="U342" s="379">
        <v>206</v>
      </c>
      <c r="V342" s="381">
        <v>0.47620000000000001</v>
      </c>
      <c r="W342" s="381">
        <v>4.3700000000000003E-2</v>
      </c>
      <c r="X342" s="381">
        <v>0.31069999999999998</v>
      </c>
      <c r="Y342" s="382" t="s">
        <v>62</v>
      </c>
    </row>
    <row r="343" spans="1:25" ht="15" hidden="1" x14ac:dyDescent="0.25">
      <c r="A343" s="378" t="s">
        <v>648</v>
      </c>
      <c r="B343" s="378" t="s">
        <v>68</v>
      </c>
      <c r="C343" s="379">
        <v>21</v>
      </c>
      <c r="D343" s="379">
        <v>20</v>
      </c>
      <c r="E343" s="379">
        <v>1</v>
      </c>
      <c r="F343" s="379">
        <v>3</v>
      </c>
      <c r="G343" s="379">
        <v>0</v>
      </c>
      <c r="H343" s="379">
        <v>0</v>
      </c>
      <c r="I343" s="379">
        <v>0</v>
      </c>
      <c r="J343" s="379">
        <v>0</v>
      </c>
      <c r="K343" s="379">
        <v>1</v>
      </c>
      <c r="L343" s="379">
        <v>7</v>
      </c>
      <c r="M343" s="379">
        <v>0</v>
      </c>
      <c r="N343" s="379">
        <v>0</v>
      </c>
      <c r="O343" s="379">
        <v>0</v>
      </c>
      <c r="P343" s="379">
        <v>0</v>
      </c>
      <c r="Q343" s="380">
        <v>0.15</v>
      </c>
      <c r="R343" s="380">
        <v>0.1905</v>
      </c>
      <c r="S343" s="380">
        <v>0.15</v>
      </c>
      <c r="T343" s="380">
        <v>0.34050000000000002</v>
      </c>
      <c r="U343" s="379">
        <v>21</v>
      </c>
      <c r="V343" s="381">
        <v>0</v>
      </c>
      <c r="W343" s="381">
        <v>4.7600000000000003E-2</v>
      </c>
      <c r="X343" s="381">
        <v>0.33329999999999999</v>
      </c>
      <c r="Y343" s="382" t="s">
        <v>62</v>
      </c>
    </row>
    <row r="344" spans="1:25" ht="15" hidden="1" x14ac:dyDescent="0.25">
      <c r="A344" s="378" t="s">
        <v>910</v>
      </c>
      <c r="B344" s="378" t="s">
        <v>72</v>
      </c>
      <c r="C344" s="379">
        <v>53</v>
      </c>
      <c r="D344" s="379">
        <v>52</v>
      </c>
      <c r="E344" s="379">
        <v>10</v>
      </c>
      <c r="F344" s="379">
        <v>12</v>
      </c>
      <c r="G344" s="379">
        <v>5</v>
      </c>
      <c r="H344" s="379">
        <v>6</v>
      </c>
      <c r="I344" s="379">
        <v>0</v>
      </c>
      <c r="J344" s="379">
        <v>0</v>
      </c>
      <c r="K344" s="379">
        <v>7</v>
      </c>
      <c r="L344" s="379">
        <v>13</v>
      </c>
      <c r="M344" s="379">
        <v>2</v>
      </c>
      <c r="N344" s="379">
        <v>0</v>
      </c>
      <c r="O344" s="379">
        <v>0</v>
      </c>
      <c r="P344" s="379">
        <v>1</v>
      </c>
      <c r="Q344" s="380">
        <v>0.23080000000000001</v>
      </c>
      <c r="R344" s="380">
        <v>0.33329999999999999</v>
      </c>
      <c r="S344" s="380">
        <v>0.34620000000000001</v>
      </c>
      <c r="T344" s="380">
        <v>0.67949999999999999</v>
      </c>
      <c r="U344" s="379">
        <v>60</v>
      </c>
      <c r="V344" s="381">
        <v>1</v>
      </c>
      <c r="W344" s="381">
        <v>0.1167</v>
      </c>
      <c r="X344" s="381">
        <v>0.2167</v>
      </c>
      <c r="Y344" s="382" t="s">
        <v>62</v>
      </c>
    </row>
    <row r="345" spans="1:25" ht="15" hidden="1" x14ac:dyDescent="0.25">
      <c r="A345" s="383" t="s">
        <v>523</v>
      </c>
      <c r="B345" s="383" t="s">
        <v>71</v>
      </c>
      <c r="C345" s="384">
        <v>3</v>
      </c>
      <c r="D345" s="384">
        <v>4</v>
      </c>
      <c r="E345" s="384">
        <v>1</v>
      </c>
      <c r="F345" s="384">
        <v>1</v>
      </c>
      <c r="G345" s="384">
        <v>1</v>
      </c>
      <c r="H345" s="384">
        <v>1</v>
      </c>
      <c r="I345" s="384">
        <v>0</v>
      </c>
      <c r="J345" s="384">
        <v>0</v>
      </c>
      <c r="K345" s="384">
        <v>0</v>
      </c>
      <c r="L345" s="384">
        <v>2</v>
      </c>
      <c r="M345" s="384">
        <v>0</v>
      </c>
      <c r="N345" s="384">
        <v>0</v>
      </c>
      <c r="O345" s="384">
        <v>1</v>
      </c>
      <c r="P345" s="384">
        <v>0</v>
      </c>
      <c r="Q345" s="385">
        <v>0.25</v>
      </c>
      <c r="R345" s="385">
        <v>0.25</v>
      </c>
      <c r="S345" s="385">
        <v>0.5</v>
      </c>
      <c r="T345" s="385">
        <v>0.75</v>
      </c>
      <c r="U345" s="384">
        <v>4</v>
      </c>
      <c r="V345" s="386">
        <v>0</v>
      </c>
      <c r="W345" s="386">
        <v>0</v>
      </c>
      <c r="X345" s="386">
        <v>0.5</v>
      </c>
      <c r="Y345" s="382" t="s">
        <v>62</v>
      </c>
    </row>
    <row r="346" spans="1:25" ht="15" hidden="1" x14ac:dyDescent="0.25">
      <c r="A346" s="378" t="s">
        <v>920</v>
      </c>
      <c r="B346" s="378" t="s">
        <v>72</v>
      </c>
      <c r="C346" s="379">
        <v>9</v>
      </c>
      <c r="D346" s="379">
        <v>10</v>
      </c>
      <c r="E346" s="379">
        <v>0</v>
      </c>
      <c r="F346" s="379">
        <v>2</v>
      </c>
      <c r="G346" s="379">
        <v>0</v>
      </c>
      <c r="H346" s="379">
        <v>1</v>
      </c>
      <c r="I346" s="379">
        <v>0</v>
      </c>
      <c r="J346" s="379">
        <v>0</v>
      </c>
      <c r="K346" s="379">
        <v>1</v>
      </c>
      <c r="L346" s="379">
        <v>5</v>
      </c>
      <c r="M346" s="379">
        <v>0</v>
      </c>
      <c r="N346" s="379">
        <v>0</v>
      </c>
      <c r="O346" s="379">
        <v>0</v>
      </c>
      <c r="P346" s="379">
        <v>0</v>
      </c>
      <c r="Q346" s="380">
        <v>0.2</v>
      </c>
      <c r="R346" s="380">
        <v>0.2727</v>
      </c>
      <c r="S346" s="380">
        <v>0.3</v>
      </c>
      <c r="T346" s="380">
        <v>0.57269999999999999</v>
      </c>
      <c r="U346" s="379">
        <v>11</v>
      </c>
      <c r="V346" s="381">
        <v>0</v>
      </c>
      <c r="W346" s="381">
        <v>9.0899999999999995E-2</v>
      </c>
      <c r="X346" s="381">
        <v>0.45450000000000002</v>
      </c>
      <c r="Y346" s="382" t="s">
        <v>62</v>
      </c>
    </row>
    <row r="347" spans="1:25" ht="15" hidden="1" x14ac:dyDescent="0.25">
      <c r="A347" s="378" t="s">
        <v>850</v>
      </c>
      <c r="B347" s="378" t="s">
        <v>75</v>
      </c>
      <c r="C347" s="379">
        <v>37</v>
      </c>
      <c r="D347" s="379">
        <v>119</v>
      </c>
      <c r="E347" s="379">
        <v>10</v>
      </c>
      <c r="F347" s="379">
        <v>28</v>
      </c>
      <c r="G347" s="379">
        <v>15</v>
      </c>
      <c r="H347" s="379">
        <v>5</v>
      </c>
      <c r="I347" s="379">
        <v>0</v>
      </c>
      <c r="J347" s="379">
        <v>4</v>
      </c>
      <c r="K347" s="379">
        <v>11</v>
      </c>
      <c r="L347" s="379">
        <v>33</v>
      </c>
      <c r="M347" s="379">
        <v>0</v>
      </c>
      <c r="N347" s="379">
        <v>1</v>
      </c>
      <c r="O347" s="379">
        <v>2</v>
      </c>
      <c r="P347" s="379">
        <v>0</v>
      </c>
      <c r="Q347" s="380">
        <v>0.23530000000000001</v>
      </c>
      <c r="R347" s="380">
        <v>0.3</v>
      </c>
      <c r="S347" s="380">
        <v>0.37819999999999998</v>
      </c>
      <c r="T347" s="380">
        <v>0.67820000000000003</v>
      </c>
      <c r="U347" s="379">
        <v>130</v>
      </c>
      <c r="V347" s="381">
        <v>0</v>
      </c>
      <c r="W347" s="381">
        <v>8.4599999999999995E-2</v>
      </c>
      <c r="X347" s="381">
        <v>0.25380000000000003</v>
      </c>
      <c r="Y347" s="382" t="s">
        <v>62</v>
      </c>
    </row>
    <row r="348" spans="1:25" ht="15" hidden="1" x14ac:dyDescent="0.25">
      <c r="A348" s="378" t="s">
        <v>671</v>
      </c>
      <c r="B348" s="378" t="s">
        <v>64</v>
      </c>
      <c r="C348" s="379">
        <v>63</v>
      </c>
      <c r="D348" s="379">
        <v>161</v>
      </c>
      <c r="E348" s="379">
        <v>21</v>
      </c>
      <c r="F348" s="379">
        <v>44</v>
      </c>
      <c r="G348" s="379">
        <v>32</v>
      </c>
      <c r="H348" s="379">
        <v>16</v>
      </c>
      <c r="I348" s="379">
        <v>2</v>
      </c>
      <c r="J348" s="379">
        <v>7</v>
      </c>
      <c r="K348" s="379">
        <v>14</v>
      </c>
      <c r="L348" s="379">
        <v>50</v>
      </c>
      <c r="M348" s="379">
        <v>0</v>
      </c>
      <c r="N348" s="379">
        <v>2</v>
      </c>
      <c r="O348" s="379">
        <v>5</v>
      </c>
      <c r="P348" s="379">
        <v>2</v>
      </c>
      <c r="Q348" s="380">
        <v>0.27329999999999999</v>
      </c>
      <c r="R348" s="380">
        <v>0.33900000000000002</v>
      </c>
      <c r="S348" s="380">
        <v>0.52800000000000002</v>
      </c>
      <c r="T348" s="380">
        <v>0.8669</v>
      </c>
      <c r="U348" s="379">
        <v>177</v>
      </c>
      <c r="V348" s="381">
        <v>0</v>
      </c>
      <c r="W348" s="381">
        <v>7.9100000000000004E-2</v>
      </c>
      <c r="X348" s="381">
        <v>0.28249999999999997</v>
      </c>
      <c r="Y348" s="382" t="s">
        <v>62</v>
      </c>
    </row>
    <row r="349" spans="1:25" ht="15" hidden="1" x14ac:dyDescent="0.25">
      <c r="A349" s="383" t="s">
        <v>316</v>
      </c>
      <c r="B349" s="383" t="s">
        <v>74</v>
      </c>
      <c r="C349" s="384">
        <v>77</v>
      </c>
      <c r="D349" s="384">
        <v>224</v>
      </c>
      <c r="E349" s="384">
        <v>42</v>
      </c>
      <c r="F349" s="384">
        <v>62</v>
      </c>
      <c r="G349" s="384">
        <v>28</v>
      </c>
      <c r="H349" s="384">
        <v>14</v>
      </c>
      <c r="I349" s="384">
        <v>9</v>
      </c>
      <c r="J349" s="384">
        <v>4</v>
      </c>
      <c r="K349" s="384">
        <v>25</v>
      </c>
      <c r="L349" s="384">
        <v>44</v>
      </c>
      <c r="M349" s="384">
        <v>22</v>
      </c>
      <c r="N349" s="384">
        <v>3</v>
      </c>
      <c r="O349" s="384">
        <v>3</v>
      </c>
      <c r="P349" s="384">
        <v>3</v>
      </c>
      <c r="Q349" s="385">
        <v>0.27679999999999999</v>
      </c>
      <c r="R349" s="385">
        <v>0.35709999999999997</v>
      </c>
      <c r="S349" s="385">
        <v>0.47320000000000001</v>
      </c>
      <c r="T349" s="385">
        <v>0.83040000000000003</v>
      </c>
      <c r="U349" s="384">
        <v>252</v>
      </c>
      <c r="V349" s="386">
        <v>0.88</v>
      </c>
      <c r="W349" s="386">
        <v>9.9199999999999997E-2</v>
      </c>
      <c r="X349" s="386">
        <v>0.17460000000000001</v>
      </c>
      <c r="Y349" s="382" t="s">
        <v>62</v>
      </c>
    </row>
    <row r="350" spans="1:25" ht="15" hidden="1" x14ac:dyDescent="0.25">
      <c r="A350" s="383" t="s">
        <v>887</v>
      </c>
      <c r="B350" s="383" t="s">
        <v>74</v>
      </c>
      <c r="C350" s="384">
        <v>39</v>
      </c>
      <c r="D350" s="384">
        <v>90</v>
      </c>
      <c r="E350" s="384">
        <v>10</v>
      </c>
      <c r="F350" s="384">
        <v>24</v>
      </c>
      <c r="G350" s="384">
        <v>4</v>
      </c>
      <c r="H350" s="384">
        <v>6</v>
      </c>
      <c r="I350" s="384">
        <v>0</v>
      </c>
      <c r="J350" s="384">
        <v>0</v>
      </c>
      <c r="K350" s="384">
        <v>13</v>
      </c>
      <c r="L350" s="384">
        <v>39</v>
      </c>
      <c r="M350" s="384">
        <v>0</v>
      </c>
      <c r="N350" s="384">
        <v>0</v>
      </c>
      <c r="O350" s="384">
        <v>0</v>
      </c>
      <c r="P350" s="384">
        <v>2</v>
      </c>
      <c r="Q350" s="385">
        <v>0.26669999999999999</v>
      </c>
      <c r="R350" s="385">
        <v>0.37140000000000001</v>
      </c>
      <c r="S350" s="385">
        <v>0.33329999999999999</v>
      </c>
      <c r="T350" s="385">
        <v>0.70479999999999998</v>
      </c>
      <c r="U350" s="384">
        <v>105</v>
      </c>
      <c r="V350" s="386">
        <v>0</v>
      </c>
      <c r="W350" s="386">
        <v>0.12379999999999999</v>
      </c>
      <c r="X350" s="386">
        <v>0.37140000000000001</v>
      </c>
      <c r="Y350" s="382" t="s">
        <v>62</v>
      </c>
    </row>
    <row r="351" spans="1:25" ht="15" hidden="1" x14ac:dyDescent="0.25">
      <c r="A351" s="378" t="s">
        <v>642</v>
      </c>
      <c r="B351" s="378" t="s">
        <v>68</v>
      </c>
      <c r="C351" s="379">
        <v>81</v>
      </c>
      <c r="D351" s="379">
        <v>292</v>
      </c>
      <c r="E351" s="379">
        <v>26</v>
      </c>
      <c r="F351" s="379">
        <v>60</v>
      </c>
      <c r="G351" s="379">
        <v>30</v>
      </c>
      <c r="H351" s="379">
        <v>18</v>
      </c>
      <c r="I351" s="379">
        <v>0</v>
      </c>
      <c r="J351" s="379">
        <v>10</v>
      </c>
      <c r="K351" s="379">
        <v>15</v>
      </c>
      <c r="L351" s="379">
        <v>73</v>
      </c>
      <c r="M351" s="379">
        <v>4</v>
      </c>
      <c r="N351" s="379">
        <v>1</v>
      </c>
      <c r="O351" s="379">
        <v>2</v>
      </c>
      <c r="P351" s="379">
        <v>6</v>
      </c>
      <c r="Q351" s="380">
        <v>0.20549999999999999</v>
      </c>
      <c r="R351" s="380">
        <v>0.25879999999999997</v>
      </c>
      <c r="S351" s="380">
        <v>0.36990000000000001</v>
      </c>
      <c r="T351" s="380">
        <v>0.62860000000000005</v>
      </c>
      <c r="U351" s="379">
        <v>313</v>
      </c>
      <c r="V351" s="381">
        <v>0.8</v>
      </c>
      <c r="W351" s="381">
        <v>4.7899999999999998E-2</v>
      </c>
      <c r="X351" s="381">
        <v>0.23319999999999999</v>
      </c>
      <c r="Y351" s="382" t="s">
        <v>62</v>
      </c>
    </row>
    <row r="352" spans="1:25" ht="15" hidden="1" x14ac:dyDescent="0.25">
      <c r="A352" s="378" t="s">
        <v>914</v>
      </c>
      <c r="B352" s="378" t="s">
        <v>72</v>
      </c>
      <c r="C352" s="379">
        <v>25</v>
      </c>
      <c r="D352" s="379">
        <v>51</v>
      </c>
      <c r="E352" s="379">
        <v>5</v>
      </c>
      <c r="F352" s="379">
        <v>13</v>
      </c>
      <c r="G352" s="379">
        <v>4</v>
      </c>
      <c r="H352" s="379">
        <v>3</v>
      </c>
      <c r="I352" s="379">
        <v>2</v>
      </c>
      <c r="J352" s="379">
        <v>0</v>
      </c>
      <c r="K352" s="379">
        <v>7</v>
      </c>
      <c r="L352" s="379">
        <v>13</v>
      </c>
      <c r="M352" s="379">
        <v>0</v>
      </c>
      <c r="N352" s="379">
        <v>0</v>
      </c>
      <c r="O352" s="379">
        <v>0</v>
      </c>
      <c r="P352" s="379">
        <v>1</v>
      </c>
      <c r="Q352" s="380">
        <v>0.25490000000000002</v>
      </c>
      <c r="R352" s="380">
        <v>0.35589999999999999</v>
      </c>
      <c r="S352" s="380">
        <v>0.39219999999999999</v>
      </c>
      <c r="T352" s="380">
        <v>0.74809999999999999</v>
      </c>
      <c r="U352" s="379">
        <v>59</v>
      </c>
      <c r="V352" s="381">
        <v>0</v>
      </c>
      <c r="W352" s="381">
        <v>0.1186</v>
      </c>
      <c r="X352" s="381">
        <v>0.2203</v>
      </c>
      <c r="Y352" s="382" t="s">
        <v>62</v>
      </c>
    </row>
    <row r="353" spans="1:25" ht="15" hidden="1" x14ac:dyDescent="0.25">
      <c r="A353" s="383" t="s">
        <v>315</v>
      </c>
      <c r="B353" s="383" t="s">
        <v>73</v>
      </c>
      <c r="C353" s="384">
        <v>81</v>
      </c>
      <c r="D353" s="384">
        <v>286</v>
      </c>
      <c r="E353" s="384">
        <v>39</v>
      </c>
      <c r="F353" s="384">
        <v>55</v>
      </c>
      <c r="G353" s="384">
        <v>43</v>
      </c>
      <c r="H353" s="384">
        <v>14</v>
      </c>
      <c r="I353" s="384">
        <v>1</v>
      </c>
      <c r="J353" s="384">
        <v>14</v>
      </c>
      <c r="K353" s="384">
        <v>36</v>
      </c>
      <c r="L353" s="384">
        <v>98</v>
      </c>
      <c r="M353" s="384">
        <v>10</v>
      </c>
      <c r="N353" s="384">
        <v>3</v>
      </c>
      <c r="O353" s="384">
        <v>4</v>
      </c>
      <c r="P353" s="384">
        <v>2</v>
      </c>
      <c r="Q353" s="385">
        <v>0.1923</v>
      </c>
      <c r="R353" s="385">
        <v>0.28699999999999998</v>
      </c>
      <c r="S353" s="385">
        <v>0.39510000000000001</v>
      </c>
      <c r="T353" s="385">
        <v>0.68210000000000004</v>
      </c>
      <c r="U353" s="384">
        <v>324</v>
      </c>
      <c r="V353" s="386">
        <v>0.76919999999999999</v>
      </c>
      <c r="W353" s="386">
        <v>0.1111</v>
      </c>
      <c r="X353" s="386">
        <v>0.30249999999999999</v>
      </c>
      <c r="Y353" s="382" t="s">
        <v>62</v>
      </c>
    </row>
    <row r="354" spans="1:25" ht="15" hidden="1" x14ac:dyDescent="0.25">
      <c r="A354" s="378" t="s">
        <v>323</v>
      </c>
      <c r="B354" s="378" t="s">
        <v>71</v>
      </c>
      <c r="C354" s="379">
        <v>77</v>
      </c>
      <c r="D354" s="379">
        <v>259</v>
      </c>
      <c r="E354" s="379">
        <v>32</v>
      </c>
      <c r="F354" s="379">
        <v>69</v>
      </c>
      <c r="G354" s="379">
        <v>26</v>
      </c>
      <c r="H354" s="379">
        <v>12</v>
      </c>
      <c r="I354" s="379">
        <v>4</v>
      </c>
      <c r="J354" s="379">
        <v>6</v>
      </c>
      <c r="K354" s="379">
        <v>24</v>
      </c>
      <c r="L354" s="379">
        <v>62</v>
      </c>
      <c r="M354" s="379">
        <v>21</v>
      </c>
      <c r="N354" s="379">
        <v>8</v>
      </c>
      <c r="O354" s="379">
        <v>3</v>
      </c>
      <c r="P354" s="379">
        <v>3</v>
      </c>
      <c r="Q354" s="380">
        <v>0.26640000000000003</v>
      </c>
      <c r="R354" s="380">
        <v>0.3357</v>
      </c>
      <c r="S354" s="380">
        <v>0.41310000000000002</v>
      </c>
      <c r="T354" s="380">
        <v>0.74880000000000002</v>
      </c>
      <c r="U354" s="379">
        <v>286</v>
      </c>
      <c r="V354" s="381">
        <v>0.72409999999999997</v>
      </c>
      <c r="W354" s="381">
        <v>8.3900000000000002E-2</v>
      </c>
      <c r="X354" s="381">
        <v>0.21679999999999999</v>
      </c>
      <c r="Y354" s="382" t="s">
        <v>62</v>
      </c>
    </row>
    <row r="355" spans="1:25" ht="15" hidden="1" x14ac:dyDescent="0.25">
      <c r="A355" s="378" t="s">
        <v>383</v>
      </c>
      <c r="B355" s="378" t="s">
        <v>64</v>
      </c>
      <c r="C355" s="379">
        <v>79</v>
      </c>
      <c r="D355" s="379">
        <v>284</v>
      </c>
      <c r="E355" s="379">
        <v>44</v>
      </c>
      <c r="F355" s="379">
        <v>77</v>
      </c>
      <c r="G355" s="379">
        <v>36</v>
      </c>
      <c r="H355" s="379">
        <v>26</v>
      </c>
      <c r="I355" s="379">
        <v>6</v>
      </c>
      <c r="J355" s="379">
        <v>12</v>
      </c>
      <c r="K355" s="379">
        <v>18</v>
      </c>
      <c r="L355" s="379">
        <v>69</v>
      </c>
      <c r="M355" s="379">
        <v>9</v>
      </c>
      <c r="N355" s="379">
        <v>2</v>
      </c>
      <c r="O355" s="379">
        <v>2</v>
      </c>
      <c r="P355" s="379">
        <v>0</v>
      </c>
      <c r="Q355" s="380">
        <v>0.27110000000000001</v>
      </c>
      <c r="R355" s="380">
        <v>0.31459999999999999</v>
      </c>
      <c r="S355" s="380">
        <v>0.53169999999999995</v>
      </c>
      <c r="T355" s="380">
        <v>0.84630000000000005</v>
      </c>
      <c r="U355" s="379">
        <v>302</v>
      </c>
      <c r="V355" s="381">
        <v>0.81820000000000004</v>
      </c>
      <c r="W355" s="381">
        <v>5.96E-2</v>
      </c>
      <c r="X355" s="381">
        <v>0.22850000000000001</v>
      </c>
      <c r="Y355" s="382" t="s">
        <v>62</v>
      </c>
    </row>
    <row r="356" spans="1:25" ht="15" hidden="1" x14ac:dyDescent="0.25">
      <c r="A356" s="378" t="s">
        <v>569</v>
      </c>
      <c r="B356" s="378" t="s">
        <v>67</v>
      </c>
      <c r="C356" s="379">
        <v>59</v>
      </c>
      <c r="D356" s="379">
        <v>112</v>
      </c>
      <c r="E356" s="379">
        <v>13</v>
      </c>
      <c r="F356" s="379">
        <v>22</v>
      </c>
      <c r="G356" s="379">
        <v>4</v>
      </c>
      <c r="H356" s="379">
        <v>6</v>
      </c>
      <c r="I356" s="379">
        <v>0</v>
      </c>
      <c r="J356" s="379">
        <v>0</v>
      </c>
      <c r="K356" s="379">
        <v>6</v>
      </c>
      <c r="L356" s="379">
        <v>17</v>
      </c>
      <c r="M356" s="379">
        <v>8</v>
      </c>
      <c r="N356" s="379">
        <v>1</v>
      </c>
      <c r="O356" s="379">
        <v>0</v>
      </c>
      <c r="P356" s="379">
        <v>0</v>
      </c>
      <c r="Q356" s="380">
        <v>0.19639999999999999</v>
      </c>
      <c r="R356" s="380">
        <v>0.23730000000000001</v>
      </c>
      <c r="S356" s="380">
        <v>0.25</v>
      </c>
      <c r="T356" s="380">
        <v>0.48730000000000001</v>
      </c>
      <c r="U356" s="379">
        <v>118</v>
      </c>
      <c r="V356" s="381">
        <v>0.88890000000000002</v>
      </c>
      <c r="W356" s="381">
        <v>5.0799999999999998E-2</v>
      </c>
      <c r="X356" s="381">
        <v>0.14410000000000001</v>
      </c>
      <c r="Y356" s="382" t="s">
        <v>62</v>
      </c>
    </row>
    <row r="357" spans="1:25" ht="15" hidden="1" x14ac:dyDescent="0.25">
      <c r="A357" s="378" t="s">
        <v>669</v>
      </c>
      <c r="B357" s="378" t="s">
        <v>64</v>
      </c>
      <c r="C357" s="379">
        <v>30</v>
      </c>
      <c r="D357" s="379">
        <v>67</v>
      </c>
      <c r="E357" s="379">
        <v>7</v>
      </c>
      <c r="F357" s="379">
        <v>14</v>
      </c>
      <c r="G357" s="379">
        <v>6</v>
      </c>
      <c r="H357" s="379">
        <v>5</v>
      </c>
      <c r="I357" s="379">
        <v>2</v>
      </c>
      <c r="J357" s="379">
        <v>1</v>
      </c>
      <c r="K357" s="379">
        <v>5</v>
      </c>
      <c r="L357" s="379">
        <v>13</v>
      </c>
      <c r="M357" s="379">
        <v>1</v>
      </c>
      <c r="N357" s="379">
        <v>0</v>
      </c>
      <c r="O357" s="379">
        <v>1</v>
      </c>
      <c r="P357" s="379">
        <v>0</v>
      </c>
      <c r="Q357" s="380">
        <v>0.20899999999999999</v>
      </c>
      <c r="R357" s="380">
        <v>0.26390000000000002</v>
      </c>
      <c r="S357" s="380">
        <v>0.3881</v>
      </c>
      <c r="T357" s="380">
        <v>0.65190000000000003</v>
      </c>
      <c r="U357" s="379">
        <v>72</v>
      </c>
      <c r="V357" s="381">
        <v>1</v>
      </c>
      <c r="W357" s="381">
        <v>6.9400000000000003E-2</v>
      </c>
      <c r="X357" s="381">
        <v>0.18060000000000001</v>
      </c>
      <c r="Y357" s="382" t="s">
        <v>62</v>
      </c>
    </row>
    <row r="358" spans="1:25" ht="15" hidden="1" x14ac:dyDescent="0.25">
      <c r="A358" s="383" t="s">
        <v>301</v>
      </c>
      <c r="B358" s="383" t="s">
        <v>68</v>
      </c>
      <c r="C358" s="384">
        <v>81</v>
      </c>
      <c r="D358" s="384">
        <v>308</v>
      </c>
      <c r="E358" s="384">
        <v>44</v>
      </c>
      <c r="F358" s="384">
        <v>82</v>
      </c>
      <c r="G358" s="384">
        <v>40</v>
      </c>
      <c r="H358" s="384">
        <v>23</v>
      </c>
      <c r="I358" s="384">
        <v>0</v>
      </c>
      <c r="J358" s="384">
        <v>11</v>
      </c>
      <c r="K358" s="384">
        <v>32</v>
      </c>
      <c r="L358" s="384">
        <v>74</v>
      </c>
      <c r="M358" s="384">
        <v>9</v>
      </c>
      <c r="N358" s="384">
        <v>3</v>
      </c>
      <c r="O358" s="384">
        <v>7</v>
      </c>
      <c r="P358" s="384">
        <v>1</v>
      </c>
      <c r="Q358" s="385">
        <v>0.26619999999999999</v>
      </c>
      <c r="R358" s="385">
        <v>0.3372</v>
      </c>
      <c r="S358" s="385">
        <v>0.4481</v>
      </c>
      <c r="T358" s="385">
        <v>0.7853</v>
      </c>
      <c r="U358" s="384">
        <v>341</v>
      </c>
      <c r="V358" s="386">
        <v>0.75</v>
      </c>
      <c r="W358" s="386">
        <v>9.3799999999999994E-2</v>
      </c>
      <c r="X358" s="386">
        <v>0.217</v>
      </c>
      <c r="Y358" s="382" t="s">
        <v>62</v>
      </c>
    </row>
    <row r="359" spans="1:25" ht="15" hidden="1" x14ac:dyDescent="0.25">
      <c r="A359" s="383" t="s">
        <v>622</v>
      </c>
      <c r="B359" s="383" t="s">
        <v>65</v>
      </c>
      <c r="C359" s="384">
        <v>74</v>
      </c>
      <c r="D359" s="384">
        <v>188</v>
      </c>
      <c r="E359" s="384">
        <v>15</v>
      </c>
      <c r="F359" s="384">
        <v>32</v>
      </c>
      <c r="G359" s="384">
        <v>15</v>
      </c>
      <c r="H359" s="384">
        <v>4</v>
      </c>
      <c r="I359" s="384">
        <v>0</v>
      </c>
      <c r="J359" s="384">
        <v>6</v>
      </c>
      <c r="K359" s="384">
        <v>24</v>
      </c>
      <c r="L359" s="384">
        <v>59</v>
      </c>
      <c r="M359" s="384">
        <v>5</v>
      </c>
      <c r="N359" s="384">
        <v>0</v>
      </c>
      <c r="O359" s="384">
        <v>3</v>
      </c>
      <c r="P359" s="384">
        <v>3</v>
      </c>
      <c r="Q359" s="385">
        <v>0.17019999999999999</v>
      </c>
      <c r="R359" s="385">
        <v>0.27439999999999998</v>
      </c>
      <c r="S359" s="385">
        <v>0.28720000000000001</v>
      </c>
      <c r="T359" s="385">
        <v>0.56169999999999998</v>
      </c>
      <c r="U359" s="384">
        <v>215</v>
      </c>
      <c r="V359" s="386">
        <v>1</v>
      </c>
      <c r="W359" s="386">
        <v>0.1116</v>
      </c>
      <c r="X359" s="386">
        <v>0.27439999999999998</v>
      </c>
      <c r="Y359" s="382" t="s">
        <v>62</v>
      </c>
    </row>
    <row r="360" spans="1:25" ht="15" hidden="1" x14ac:dyDescent="0.25">
      <c r="A360" s="378" t="s">
        <v>883</v>
      </c>
      <c r="B360" s="378" t="s">
        <v>74</v>
      </c>
      <c r="C360" s="379">
        <v>65</v>
      </c>
      <c r="D360" s="379">
        <v>156</v>
      </c>
      <c r="E360" s="379">
        <v>22</v>
      </c>
      <c r="F360" s="379">
        <v>41</v>
      </c>
      <c r="G360" s="379">
        <v>29</v>
      </c>
      <c r="H360" s="379">
        <v>11</v>
      </c>
      <c r="I360" s="379">
        <v>1</v>
      </c>
      <c r="J360" s="379">
        <v>7</v>
      </c>
      <c r="K360" s="379">
        <v>18</v>
      </c>
      <c r="L360" s="379">
        <v>35</v>
      </c>
      <c r="M360" s="379">
        <v>1</v>
      </c>
      <c r="N360" s="379">
        <v>2</v>
      </c>
      <c r="O360" s="379">
        <v>2</v>
      </c>
      <c r="P360" s="379">
        <v>2</v>
      </c>
      <c r="Q360" s="380">
        <v>0.26279999999999998</v>
      </c>
      <c r="R360" s="380">
        <v>0.34660000000000002</v>
      </c>
      <c r="S360" s="380">
        <v>0.48080000000000001</v>
      </c>
      <c r="T360" s="380">
        <v>0.82740000000000002</v>
      </c>
      <c r="U360" s="379">
        <v>176</v>
      </c>
      <c r="V360" s="381">
        <v>0.33329999999999999</v>
      </c>
      <c r="W360" s="381">
        <v>0.1023</v>
      </c>
      <c r="X360" s="381">
        <v>0.19889999999999999</v>
      </c>
      <c r="Y360" s="382" t="s">
        <v>62</v>
      </c>
    </row>
    <row r="361" spans="1:25" ht="15" hidden="1" x14ac:dyDescent="0.25">
      <c r="A361" s="383" t="s">
        <v>818</v>
      </c>
      <c r="B361" s="383" t="s">
        <v>147</v>
      </c>
      <c r="C361" s="384">
        <v>79</v>
      </c>
      <c r="D361" s="384">
        <v>291</v>
      </c>
      <c r="E361" s="384">
        <v>34</v>
      </c>
      <c r="F361" s="384">
        <v>66</v>
      </c>
      <c r="G361" s="384">
        <v>25</v>
      </c>
      <c r="H361" s="384">
        <v>12</v>
      </c>
      <c r="I361" s="384">
        <v>1</v>
      </c>
      <c r="J361" s="384">
        <v>9</v>
      </c>
      <c r="K361" s="384">
        <v>24</v>
      </c>
      <c r="L361" s="384">
        <v>95</v>
      </c>
      <c r="M361" s="384">
        <v>6</v>
      </c>
      <c r="N361" s="384">
        <v>2</v>
      </c>
      <c r="O361" s="384">
        <v>3</v>
      </c>
      <c r="P361" s="384">
        <v>3</v>
      </c>
      <c r="Q361" s="385">
        <v>0.2268</v>
      </c>
      <c r="R361" s="385">
        <v>0.29249999999999998</v>
      </c>
      <c r="S361" s="385">
        <v>0.36770000000000003</v>
      </c>
      <c r="T361" s="385">
        <v>0.66020000000000001</v>
      </c>
      <c r="U361" s="384">
        <v>318</v>
      </c>
      <c r="V361" s="386">
        <v>0.75</v>
      </c>
      <c r="W361" s="386">
        <v>7.5499999999999998E-2</v>
      </c>
      <c r="X361" s="386">
        <v>0.29870000000000002</v>
      </c>
      <c r="Y361" s="382" t="s">
        <v>62</v>
      </c>
    </row>
    <row r="362" spans="1:25" ht="15" hidden="1" x14ac:dyDescent="0.25">
      <c r="A362" s="378" t="s">
        <v>623</v>
      </c>
      <c r="B362" s="378" t="s">
        <v>65</v>
      </c>
      <c r="C362" s="379">
        <v>5</v>
      </c>
      <c r="D362" s="379">
        <v>11</v>
      </c>
      <c r="E362" s="379">
        <v>0</v>
      </c>
      <c r="F362" s="379">
        <v>1</v>
      </c>
      <c r="G362" s="379">
        <v>0</v>
      </c>
      <c r="H362" s="379">
        <v>1</v>
      </c>
      <c r="I362" s="379">
        <v>0</v>
      </c>
      <c r="J362" s="379">
        <v>0</v>
      </c>
      <c r="K362" s="379">
        <v>0</v>
      </c>
      <c r="L362" s="379">
        <v>4</v>
      </c>
      <c r="M362" s="379">
        <v>0</v>
      </c>
      <c r="N362" s="379">
        <v>0</v>
      </c>
      <c r="O362" s="379">
        <v>0</v>
      </c>
      <c r="P362" s="379">
        <v>0</v>
      </c>
      <c r="Q362" s="380">
        <v>9.0899999999999995E-2</v>
      </c>
      <c r="R362" s="380">
        <v>9.0899999999999995E-2</v>
      </c>
      <c r="S362" s="380">
        <v>0.18179999999999999</v>
      </c>
      <c r="T362" s="380">
        <v>0.2727</v>
      </c>
      <c r="U362" s="379">
        <v>11</v>
      </c>
      <c r="V362" s="381">
        <v>0</v>
      </c>
      <c r="W362" s="381">
        <v>0</v>
      </c>
      <c r="X362" s="381">
        <v>0.36359999999999998</v>
      </c>
      <c r="Y362" s="382" t="s">
        <v>62</v>
      </c>
    </row>
    <row r="363" spans="1:25" ht="15" hidden="1" x14ac:dyDescent="0.25">
      <c r="A363" s="383" t="s">
        <v>826</v>
      </c>
      <c r="B363" s="383" t="s">
        <v>147</v>
      </c>
      <c r="C363" s="384">
        <v>2</v>
      </c>
      <c r="D363" s="384">
        <v>1</v>
      </c>
      <c r="E363" s="384">
        <v>0</v>
      </c>
      <c r="F363" s="384">
        <v>0</v>
      </c>
      <c r="G363" s="384">
        <v>0</v>
      </c>
      <c r="H363" s="384">
        <v>0</v>
      </c>
      <c r="I363" s="384">
        <v>0</v>
      </c>
      <c r="J363" s="384">
        <v>0</v>
      </c>
      <c r="K363" s="384">
        <v>0</v>
      </c>
      <c r="L363" s="384">
        <v>0</v>
      </c>
      <c r="M363" s="384">
        <v>0</v>
      </c>
      <c r="N363" s="384">
        <v>0</v>
      </c>
      <c r="O363" s="384">
        <v>0</v>
      </c>
      <c r="P363" s="384">
        <v>0</v>
      </c>
      <c r="Q363" s="385">
        <v>0</v>
      </c>
      <c r="R363" s="385">
        <v>0</v>
      </c>
      <c r="S363" s="385">
        <v>0</v>
      </c>
      <c r="T363" s="385">
        <v>0</v>
      </c>
      <c r="U363" s="384">
        <v>1</v>
      </c>
      <c r="V363" s="386">
        <v>0</v>
      </c>
      <c r="W363" s="386">
        <v>0</v>
      </c>
      <c r="X363" s="386">
        <v>0</v>
      </c>
      <c r="Y363" s="382" t="s">
        <v>62</v>
      </c>
    </row>
    <row r="364" spans="1:25" ht="15" hidden="1" x14ac:dyDescent="0.25">
      <c r="A364" s="378" t="s">
        <v>762</v>
      </c>
      <c r="B364" s="378" t="s">
        <v>73</v>
      </c>
      <c r="C364" s="379">
        <v>34</v>
      </c>
      <c r="D364" s="379">
        <v>81</v>
      </c>
      <c r="E364" s="379">
        <v>7</v>
      </c>
      <c r="F364" s="379">
        <v>16</v>
      </c>
      <c r="G364" s="379">
        <v>11</v>
      </c>
      <c r="H364" s="379">
        <v>5</v>
      </c>
      <c r="I364" s="379">
        <v>0</v>
      </c>
      <c r="J364" s="379">
        <v>2</v>
      </c>
      <c r="K364" s="379">
        <v>7</v>
      </c>
      <c r="L364" s="379">
        <v>13</v>
      </c>
      <c r="M364" s="379">
        <v>2</v>
      </c>
      <c r="N364" s="379">
        <v>1</v>
      </c>
      <c r="O364" s="379">
        <v>0</v>
      </c>
      <c r="P364" s="379">
        <v>4</v>
      </c>
      <c r="Q364" s="380">
        <v>0.19750000000000001</v>
      </c>
      <c r="R364" s="380">
        <v>0.29349999999999998</v>
      </c>
      <c r="S364" s="380">
        <v>0.33329999999999999</v>
      </c>
      <c r="T364" s="380">
        <v>0.62680000000000002</v>
      </c>
      <c r="U364" s="379">
        <v>92</v>
      </c>
      <c r="V364" s="381">
        <v>0.66669999999999996</v>
      </c>
      <c r="W364" s="381">
        <v>7.6100000000000001E-2</v>
      </c>
      <c r="X364" s="381">
        <v>0.14130000000000001</v>
      </c>
      <c r="Y364" s="382" t="s">
        <v>62</v>
      </c>
    </row>
    <row r="365" spans="1:25" ht="15" hidden="1" x14ac:dyDescent="0.25">
      <c r="A365" s="378" t="s">
        <v>324</v>
      </c>
      <c r="B365" s="378" t="s">
        <v>65</v>
      </c>
      <c r="C365" s="379">
        <v>18</v>
      </c>
      <c r="D365" s="379">
        <v>18</v>
      </c>
      <c r="E365" s="379">
        <v>1</v>
      </c>
      <c r="F365" s="379">
        <v>3</v>
      </c>
      <c r="G365" s="379">
        <v>2</v>
      </c>
      <c r="H365" s="379">
        <v>1</v>
      </c>
      <c r="I365" s="379">
        <v>0</v>
      </c>
      <c r="J365" s="379">
        <v>0</v>
      </c>
      <c r="K365" s="379">
        <v>1</v>
      </c>
      <c r="L365" s="379">
        <v>5</v>
      </c>
      <c r="M365" s="379">
        <v>2</v>
      </c>
      <c r="N365" s="379">
        <v>0</v>
      </c>
      <c r="O365" s="379">
        <v>0</v>
      </c>
      <c r="P365" s="379">
        <v>0</v>
      </c>
      <c r="Q365" s="380">
        <v>0.16669999999999999</v>
      </c>
      <c r="R365" s="380">
        <v>0.21049999999999999</v>
      </c>
      <c r="S365" s="380">
        <v>0.22220000000000001</v>
      </c>
      <c r="T365" s="380">
        <v>0.43269999999999997</v>
      </c>
      <c r="U365" s="379">
        <v>19</v>
      </c>
      <c r="V365" s="381">
        <v>1</v>
      </c>
      <c r="W365" s="381">
        <v>5.2600000000000001E-2</v>
      </c>
      <c r="X365" s="381">
        <v>0.26319999999999999</v>
      </c>
      <c r="Y365" s="382" t="s">
        <v>62</v>
      </c>
    </row>
    <row r="366" spans="1:25" ht="15" hidden="1" x14ac:dyDescent="0.25">
      <c r="A366" s="383" t="s">
        <v>1026</v>
      </c>
      <c r="B366" s="383" t="s">
        <v>76</v>
      </c>
      <c r="C366" s="384">
        <v>40</v>
      </c>
      <c r="D366" s="384">
        <v>113</v>
      </c>
      <c r="E366" s="384">
        <v>11</v>
      </c>
      <c r="F366" s="384">
        <v>20</v>
      </c>
      <c r="G366" s="384">
        <v>9</v>
      </c>
      <c r="H366" s="384">
        <v>3</v>
      </c>
      <c r="I366" s="384">
        <v>2</v>
      </c>
      <c r="J366" s="384">
        <v>2</v>
      </c>
      <c r="K366" s="384">
        <v>7</v>
      </c>
      <c r="L366" s="384">
        <v>38</v>
      </c>
      <c r="M366" s="384">
        <v>5</v>
      </c>
      <c r="N366" s="384">
        <v>0</v>
      </c>
      <c r="O366" s="384">
        <v>1</v>
      </c>
      <c r="P366" s="384">
        <v>0</v>
      </c>
      <c r="Q366" s="385">
        <v>0.17699999999999999</v>
      </c>
      <c r="R366" s="385">
        <v>0.22500000000000001</v>
      </c>
      <c r="S366" s="385">
        <v>0.29199999999999998</v>
      </c>
      <c r="T366" s="385">
        <v>0.51700000000000002</v>
      </c>
      <c r="U366" s="384">
        <v>120</v>
      </c>
      <c r="V366" s="386">
        <v>1</v>
      </c>
      <c r="W366" s="386">
        <v>5.8299999999999998E-2</v>
      </c>
      <c r="X366" s="386">
        <v>0.31669999999999998</v>
      </c>
      <c r="Y366" s="382" t="s">
        <v>62</v>
      </c>
    </row>
    <row r="367" spans="1:25" ht="15" hidden="1" x14ac:dyDescent="0.25">
      <c r="A367" s="378" t="s">
        <v>941</v>
      </c>
      <c r="B367" s="378" t="s">
        <v>75</v>
      </c>
      <c r="C367" s="379">
        <v>41</v>
      </c>
      <c r="D367" s="379">
        <v>162</v>
      </c>
      <c r="E367" s="379">
        <v>22</v>
      </c>
      <c r="F367" s="379">
        <v>41</v>
      </c>
      <c r="G367" s="379">
        <v>16</v>
      </c>
      <c r="H367" s="379">
        <v>10</v>
      </c>
      <c r="I367" s="379">
        <v>1</v>
      </c>
      <c r="J367" s="379">
        <v>5</v>
      </c>
      <c r="K367" s="379">
        <v>15</v>
      </c>
      <c r="L367" s="379">
        <v>58</v>
      </c>
      <c r="M367" s="379">
        <v>6</v>
      </c>
      <c r="N367" s="379">
        <v>1</v>
      </c>
      <c r="O367" s="379">
        <v>3</v>
      </c>
      <c r="P367" s="379">
        <v>0</v>
      </c>
      <c r="Q367" s="380">
        <v>0.25309999999999999</v>
      </c>
      <c r="R367" s="380">
        <v>0.31640000000000001</v>
      </c>
      <c r="S367" s="380">
        <v>0.41980000000000001</v>
      </c>
      <c r="T367" s="380">
        <v>0.73609999999999998</v>
      </c>
      <c r="U367" s="379">
        <v>177</v>
      </c>
      <c r="V367" s="381">
        <v>0.85709999999999997</v>
      </c>
      <c r="W367" s="381">
        <v>8.4699999999999998E-2</v>
      </c>
      <c r="X367" s="381">
        <v>0.32769999999999999</v>
      </c>
      <c r="Y367" s="382" t="s">
        <v>62</v>
      </c>
    </row>
    <row r="368" spans="1:25" ht="15" hidden="1" x14ac:dyDescent="0.25">
      <c r="A368" s="378" t="s">
        <v>1019</v>
      </c>
      <c r="B368" s="378" t="s">
        <v>146</v>
      </c>
      <c r="C368" s="379">
        <v>20</v>
      </c>
      <c r="D368" s="379">
        <v>21</v>
      </c>
      <c r="E368" s="379">
        <v>2</v>
      </c>
      <c r="F368" s="379">
        <v>5</v>
      </c>
      <c r="G368" s="379">
        <v>2</v>
      </c>
      <c r="H368" s="379">
        <v>2</v>
      </c>
      <c r="I368" s="379">
        <v>0</v>
      </c>
      <c r="J368" s="379">
        <v>0</v>
      </c>
      <c r="K368" s="379">
        <v>3</v>
      </c>
      <c r="L368" s="379">
        <v>5</v>
      </c>
      <c r="M368" s="379">
        <v>0</v>
      </c>
      <c r="N368" s="379">
        <v>1</v>
      </c>
      <c r="O368" s="379">
        <v>0</v>
      </c>
      <c r="P368" s="379">
        <v>0</v>
      </c>
      <c r="Q368" s="380">
        <v>0.23810000000000001</v>
      </c>
      <c r="R368" s="380">
        <v>0.33329999999999999</v>
      </c>
      <c r="S368" s="380">
        <v>0.33329999999999999</v>
      </c>
      <c r="T368" s="380">
        <v>0.66669999999999996</v>
      </c>
      <c r="U368" s="379">
        <v>24</v>
      </c>
      <c r="V368" s="381">
        <v>0</v>
      </c>
      <c r="W368" s="381">
        <v>0.125</v>
      </c>
      <c r="X368" s="381">
        <v>0.20830000000000001</v>
      </c>
      <c r="Y368" s="382" t="s">
        <v>62</v>
      </c>
    </row>
    <row r="369" spans="1:25" ht="15" hidden="1" x14ac:dyDescent="0.25">
      <c r="A369" s="383" t="s">
        <v>735</v>
      </c>
      <c r="B369" s="383" t="s">
        <v>66</v>
      </c>
      <c r="C369" s="384">
        <v>51</v>
      </c>
      <c r="D369" s="384">
        <v>139</v>
      </c>
      <c r="E369" s="384">
        <v>15</v>
      </c>
      <c r="F369" s="384">
        <v>27</v>
      </c>
      <c r="G369" s="384">
        <v>16</v>
      </c>
      <c r="H369" s="384">
        <v>7</v>
      </c>
      <c r="I369" s="384">
        <v>0</v>
      </c>
      <c r="J369" s="384">
        <v>6</v>
      </c>
      <c r="K369" s="384">
        <v>9</v>
      </c>
      <c r="L369" s="384">
        <v>44</v>
      </c>
      <c r="M369" s="384">
        <v>0</v>
      </c>
      <c r="N369" s="384">
        <v>0</v>
      </c>
      <c r="O369" s="384">
        <v>2</v>
      </c>
      <c r="P369" s="384">
        <v>2</v>
      </c>
      <c r="Q369" s="385">
        <v>0.19420000000000001</v>
      </c>
      <c r="R369" s="385">
        <v>0.25330000000000003</v>
      </c>
      <c r="S369" s="385">
        <v>0.37409999999999999</v>
      </c>
      <c r="T369" s="385">
        <v>0.62739999999999996</v>
      </c>
      <c r="U369" s="384">
        <v>150</v>
      </c>
      <c r="V369" s="386">
        <v>0</v>
      </c>
      <c r="W369" s="386">
        <v>0.06</v>
      </c>
      <c r="X369" s="386">
        <v>0.29330000000000001</v>
      </c>
      <c r="Y369" s="382" t="s">
        <v>62</v>
      </c>
    </row>
    <row r="370" spans="1:25" ht="15" hidden="1" x14ac:dyDescent="0.25">
      <c r="A370" s="378" t="s">
        <v>327</v>
      </c>
      <c r="B370" s="378" t="s">
        <v>73</v>
      </c>
      <c r="C370" s="379">
        <v>81</v>
      </c>
      <c r="D370" s="379">
        <v>313</v>
      </c>
      <c r="E370" s="379">
        <v>52</v>
      </c>
      <c r="F370" s="379">
        <v>81</v>
      </c>
      <c r="G370" s="379">
        <v>30</v>
      </c>
      <c r="H370" s="379">
        <v>18</v>
      </c>
      <c r="I370" s="379">
        <v>4</v>
      </c>
      <c r="J370" s="379">
        <v>14</v>
      </c>
      <c r="K370" s="379">
        <v>30</v>
      </c>
      <c r="L370" s="379">
        <v>126</v>
      </c>
      <c r="M370" s="379">
        <v>41</v>
      </c>
      <c r="N370" s="379">
        <v>12</v>
      </c>
      <c r="O370" s="379">
        <v>5</v>
      </c>
      <c r="P370" s="379">
        <v>1</v>
      </c>
      <c r="Q370" s="380">
        <v>0.25879999999999997</v>
      </c>
      <c r="R370" s="380">
        <v>0.3256</v>
      </c>
      <c r="S370" s="380">
        <v>0.47599999999999998</v>
      </c>
      <c r="T370" s="380">
        <v>0.80159999999999998</v>
      </c>
      <c r="U370" s="379">
        <v>344</v>
      </c>
      <c r="V370" s="381">
        <v>0.77359999999999995</v>
      </c>
      <c r="W370" s="381">
        <v>8.72E-2</v>
      </c>
      <c r="X370" s="381">
        <v>0.36630000000000001</v>
      </c>
      <c r="Y370" s="382" t="s">
        <v>62</v>
      </c>
    </row>
    <row r="371" spans="1:25" ht="15" hidden="1" x14ac:dyDescent="0.25">
      <c r="A371" s="378" t="s">
        <v>708</v>
      </c>
      <c r="B371" s="378" t="s">
        <v>70</v>
      </c>
      <c r="C371" s="379">
        <v>60</v>
      </c>
      <c r="D371" s="379">
        <v>166</v>
      </c>
      <c r="E371" s="379">
        <v>24</v>
      </c>
      <c r="F371" s="379">
        <v>30</v>
      </c>
      <c r="G371" s="379">
        <v>16</v>
      </c>
      <c r="H371" s="379">
        <v>15</v>
      </c>
      <c r="I371" s="379">
        <v>0</v>
      </c>
      <c r="J371" s="379">
        <v>8</v>
      </c>
      <c r="K371" s="379">
        <v>14</v>
      </c>
      <c r="L371" s="379">
        <v>61</v>
      </c>
      <c r="M371" s="379">
        <v>2</v>
      </c>
      <c r="N371" s="379">
        <v>0</v>
      </c>
      <c r="O371" s="379">
        <v>3</v>
      </c>
      <c r="P371" s="379">
        <v>3</v>
      </c>
      <c r="Q371" s="380">
        <v>0.1807</v>
      </c>
      <c r="R371" s="380">
        <v>0.25679999999999997</v>
      </c>
      <c r="S371" s="380">
        <v>0.41570000000000001</v>
      </c>
      <c r="T371" s="380">
        <v>0.67249999999999999</v>
      </c>
      <c r="U371" s="379">
        <v>183</v>
      </c>
      <c r="V371" s="381">
        <v>1</v>
      </c>
      <c r="W371" s="381">
        <v>7.6499999999999999E-2</v>
      </c>
      <c r="X371" s="381">
        <v>0.33329999999999999</v>
      </c>
      <c r="Y371" s="382" t="s">
        <v>62</v>
      </c>
    </row>
    <row r="372" spans="1:25" ht="15" hidden="1" x14ac:dyDescent="0.25">
      <c r="A372" s="383" t="s">
        <v>341</v>
      </c>
      <c r="B372" s="383" t="s">
        <v>67</v>
      </c>
      <c r="C372" s="384">
        <v>30</v>
      </c>
      <c r="D372" s="384">
        <v>98</v>
      </c>
      <c r="E372" s="384">
        <v>9</v>
      </c>
      <c r="F372" s="384">
        <v>23</v>
      </c>
      <c r="G372" s="384">
        <v>11</v>
      </c>
      <c r="H372" s="384">
        <v>8</v>
      </c>
      <c r="I372" s="384">
        <v>0</v>
      </c>
      <c r="J372" s="384">
        <v>3</v>
      </c>
      <c r="K372" s="384">
        <v>13</v>
      </c>
      <c r="L372" s="384">
        <v>20</v>
      </c>
      <c r="M372" s="384">
        <v>1</v>
      </c>
      <c r="N372" s="384">
        <v>0</v>
      </c>
      <c r="O372" s="384">
        <v>1</v>
      </c>
      <c r="P372" s="384">
        <v>0</v>
      </c>
      <c r="Q372" s="385">
        <v>0.23469999999999999</v>
      </c>
      <c r="R372" s="385">
        <v>0.32429999999999998</v>
      </c>
      <c r="S372" s="385">
        <v>0.40820000000000001</v>
      </c>
      <c r="T372" s="385">
        <v>0.73250000000000004</v>
      </c>
      <c r="U372" s="384">
        <v>111</v>
      </c>
      <c r="V372" s="386">
        <v>1</v>
      </c>
      <c r="W372" s="386">
        <v>0.1171</v>
      </c>
      <c r="X372" s="386">
        <v>0.1802</v>
      </c>
      <c r="Y372" s="382" t="s">
        <v>62</v>
      </c>
    </row>
    <row r="373" spans="1:25" ht="15" hidden="1" x14ac:dyDescent="0.25">
      <c r="A373" s="378" t="s">
        <v>1013</v>
      </c>
      <c r="B373" s="378" t="s">
        <v>146</v>
      </c>
      <c r="C373" s="379">
        <v>40</v>
      </c>
      <c r="D373" s="379">
        <v>159</v>
      </c>
      <c r="E373" s="379">
        <v>19</v>
      </c>
      <c r="F373" s="379">
        <v>38</v>
      </c>
      <c r="G373" s="379">
        <v>21</v>
      </c>
      <c r="H373" s="379">
        <v>9</v>
      </c>
      <c r="I373" s="379">
        <v>0</v>
      </c>
      <c r="J373" s="379">
        <v>7</v>
      </c>
      <c r="K373" s="379">
        <v>19</v>
      </c>
      <c r="L373" s="379">
        <v>43</v>
      </c>
      <c r="M373" s="379">
        <v>0</v>
      </c>
      <c r="N373" s="379">
        <v>0</v>
      </c>
      <c r="O373" s="379">
        <v>1</v>
      </c>
      <c r="P373" s="379">
        <v>0</v>
      </c>
      <c r="Q373" s="380">
        <v>0.23899999999999999</v>
      </c>
      <c r="R373" s="380">
        <v>0.32019999999999998</v>
      </c>
      <c r="S373" s="380">
        <v>0.42770000000000002</v>
      </c>
      <c r="T373" s="380">
        <v>0.74790000000000001</v>
      </c>
      <c r="U373" s="379">
        <v>178</v>
      </c>
      <c r="V373" s="381">
        <v>0</v>
      </c>
      <c r="W373" s="381">
        <v>0.1067</v>
      </c>
      <c r="X373" s="381">
        <v>0.24160000000000001</v>
      </c>
      <c r="Y373" s="382" t="s">
        <v>62</v>
      </c>
    </row>
    <row r="374" spans="1:25" ht="15" hidden="1" x14ac:dyDescent="0.25">
      <c r="A374" s="378" t="s">
        <v>599</v>
      </c>
      <c r="B374" s="378" t="s">
        <v>69</v>
      </c>
      <c r="C374" s="379">
        <v>21</v>
      </c>
      <c r="D374" s="379">
        <v>22</v>
      </c>
      <c r="E374" s="379">
        <v>0</v>
      </c>
      <c r="F374" s="379">
        <v>3</v>
      </c>
      <c r="G374" s="379">
        <v>1</v>
      </c>
      <c r="H374" s="379">
        <v>0</v>
      </c>
      <c r="I374" s="379">
        <v>0</v>
      </c>
      <c r="J374" s="379">
        <v>0</v>
      </c>
      <c r="K374" s="379">
        <v>2</v>
      </c>
      <c r="L374" s="379">
        <v>7</v>
      </c>
      <c r="M374" s="379">
        <v>0</v>
      </c>
      <c r="N374" s="379">
        <v>0</v>
      </c>
      <c r="O374" s="379">
        <v>0</v>
      </c>
      <c r="P374" s="379">
        <v>0</v>
      </c>
      <c r="Q374" s="380">
        <v>0.13639999999999999</v>
      </c>
      <c r="R374" s="380">
        <v>0.20830000000000001</v>
      </c>
      <c r="S374" s="380">
        <v>0.13639999999999999</v>
      </c>
      <c r="T374" s="380">
        <v>0.34470000000000001</v>
      </c>
      <c r="U374" s="379">
        <v>24</v>
      </c>
      <c r="V374" s="381">
        <v>0</v>
      </c>
      <c r="W374" s="381">
        <v>8.3299999999999999E-2</v>
      </c>
      <c r="X374" s="381">
        <v>0.29170000000000001</v>
      </c>
      <c r="Y374" s="382" t="s">
        <v>62</v>
      </c>
    </row>
    <row r="375" spans="1:25" ht="15" hidden="1" x14ac:dyDescent="0.25">
      <c r="A375" s="378" t="s">
        <v>304</v>
      </c>
      <c r="B375" s="378" t="s">
        <v>69</v>
      </c>
      <c r="C375" s="379">
        <v>81</v>
      </c>
      <c r="D375" s="379">
        <v>301</v>
      </c>
      <c r="E375" s="379">
        <v>35</v>
      </c>
      <c r="F375" s="379">
        <v>77</v>
      </c>
      <c r="G375" s="379">
        <v>29</v>
      </c>
      <c r="H375" s="379">
        <v>19</v>
      </c>
      <c r="I375" s="379">
        <v>2</v>
      </c>
      <c r="J375" s="379">
        <v>8</v>
      </c>
      <c r="K375" s="379">
        <v>12</v>
      </c>
      <c r="L375" s="379">
        <v>56</v>
      </c>
      <c r="M375" s="379">
        <v>2</v>
      </c>
      <c r="N375" s="379">
        <v>0</v>
      </c>
      <c r="O375" s="379">
        <v>6</v>
      </c>
      <c r="P375" s="379">
        <v>1</v>
      </c>
      <c r="Q375" s="380">
        <v>0.25580000000000003</v>
      </c>
      <c r="R375" s="380">
        <v>0.28660000000000002</v>
      </c>
      <c r="S375" s="380">
        <v>0.41199999999999998</v>
      </c>
      <c r="T375" s="380">
        <v>0.6986</v>
      </c>
      <c r="U375" s="379">
        <v>314</v>
      </c>
      <c r="V375" s="381">
        <v>1</v>
      </c>
      <c r="W375" s="381">
        <v>3.8199999999999998E-2</v>
      </c>
      <c r="X375" s="381">
        <v>0.17829999999999999</v>
      </c>
      <c r="Y375" s="382" t="s">
        <v>62</v>
      </c>
    </row>
    <row r="376" spans="1:25" ht="15" hidden="1" x14ac:dyDescent="0.25">
      <c r="A376" s="378" t="s">
        <v>378</v>
      </c>
      <c r="B376" s="378" t="s">
        <v>73</v>
      </c>
      <c r="C376" s="379">
        <v>74</v>
      </c>
      <c r="D376" s="379">
        <v>258</v>
      </c>
      <c r="E376" s="379">
        <v>22</v>
      </c>
      <c r="F376" s="379">
        <v>64</v>
      </c>
      <c r="G376" s="379">
        <v>25</v>
      </c>
      <c r="H376" s="379">
        <v>10</v>
      </c>
      <c r="I376" s="379">
        <v>0</v>
      </c>
      <c r="J376" s="379">
        <v>1</v>
      </c>
      <c r="K376" s="379">
        <v>19</v>
      </c>
      <c r="L376" s="379">
        <v>32</v>
      </c>
      <c r="M376" s="379">
        <v>0</v>
      </c>
      <c r="N376" s="379">
        <v>1</v>
      </c>
      <c r="O376" s="379">
        <v>3</v>
      </c>
      <c r="P376" s="379">
        <v>0</v>
      </c>
      <c r="Q376" s="380">
        <v>0.24809999999999999</v>
      </c>
      <c r="R376" s="380">
        <v>0.29959999999999998</v>
      </c>
      <c r="S376" s="380">
        <v>0.2984</v>
      </c>
      <c r="T376" s="380">
        <v>0.59809999999999997</v>
      </c>
      <c r="U376" s="379">
        <v>277</v>
      </c>
      <c r="V376" s="381">
        <v>0</v>
      </c>
      <c r="W376" s="381">
        <v>6.8599999999999994E-2</v>
      </c>
      <c r="X376" s="381">
        <v>0.11550000000000001</v>
      </c>
      <c r="Y376" s="382" t="s">
        <v>62</v>
      </c>
    </row>
    <row r="377" spans="1:25" ht="15" hidden="1" x14ac:dyDescent="0.25">
      <c r="A377" s="378" t="s">
        <v>361</v>
      </c>
      <c r="B377" s="378" t="s">
        <v>65</v>
      </c>
      <c r="C377" s="379">
        <v>79</v>
      </c>
      <c r="D377" s="379">
        <v>282</v>
      </c>
      <c r="E377" s="379">
        <v>36</v>
      </c>
      <c r="F377" s="379">
        <v>70</v>
      </c>
      <c r="G377" s="379">
        <v>20</v>
      </c>
      <c r="H377" s="379">
        <v>25</v>
      </c>
      <c r="I377" s="379">
        <v>1</v>
      </c>
      <c r="J377" s="379">
        <v>6</v>
      </c>
      <c r="K377" s="379">
        <v>23</v>
      </c>
      <c r="L377" s="379">
        <v>51</v>
      </c>
      <c r="M377" s="379">
        <v>1</v>
      </c>
      <c r="N377" s="379">
        <v>2</v>
      </c>
      <c r="O377" s="379">
        <v>0</v>
      </c>
      <c r="P377" s="379">
        <v>9</v>
      </c>
      <c r="Q377" s="380">
        <v>0.2482</v>
      </c>
      <c r="R377" s="380">
        <v>0.32479999999999998</v>
      </c>
      <c r="S377" s="380">
        <v>0.4078</v>
      </c>
      <c r="T377" s="380">
        <v>0.73260000000000003</v>
      </c>
      <c r="U377" s="379">
        <v>314</v>
      </c>
      <c r="V377" s="381">
        <v>0.33329999999999999</v>
      </c>
      <c r="W377" s="381">
        <v>7.3200000000000001E-2</v>
      </c>
      <c r="X377" s="381">
        <v>0.16239999999999999</v>
      </c>
      <c r="Y377" s="382" t="s">
        <v>62</v>
      </c>
    </row>
    <row r="378" spans="1:25" ht="15" hidden="1" x14ac:dyDescent="0.25">
      <c r="A378" s="378" t="s">
        <v>940</v>
      </c>
      <c r="B378" s="378" t="s">
        <v>146</v>
      </c>
      <c r="C378" s="379">
        <v>75</v>
      </c>
      <c r="D378" s="379">
        <v>285</v>
      </c>
      <c r="E378" s="379">
        <v>33</v>
      </c>
      <c r="F378" s="379">
        <v>69</v>
      </c>
      <c r="G378" s="379">
        <v>41</v>
      </c>
      <c r="H378" s="379">
        <v>6</v>
      </c>
      <c r="I378" s="379">
        <v>0</v>
      </c>
      <c r="J378" s="379">
        <v>17</v>
      </c>
      <c r="K378" s="379">
        <v>21</v>
      </c>
      <c r="L378" s="379">
        <v>90</v>
      </c>
      <c r="M378" s="379">
        <v>20</v>
      </c>
      <c r="N378" s="379">
        <v>4</v>
      </c>
      <c r="O378" s="379">
        <v>3</v>
      </c>
      <c r="P378" s="379">
        <v>0</v>
      </c>
      <c r="Q378" s="380">
        <v>0.24210000000000001</v>
      </c>
      <c r="R378" s="380">
        <v>0.29409999999999997</v>
      </c>
      <c r="S378" s="380">
        <v>0.44209999999999999</v>
      </c>
      <c r="T378" s="380">
        <v>0.73619999999999997</v>
      </c>
      <c r="U378" s="379">
        <v>306</v>
      </c>
      <c r="V378" s="381">
        <v>0.83330000000000004</v>
      </c>
      <c r="W378" s="381">
        <v>6.8599999999999994E-2</v>
      </c>
      <c r="X378" s="381">
        <v>0.29409999999999997</v>
      </c>
      <c r="Y378" s="382" t="s">
        <v>62</v>
      </c>
    </row>
    <row r="379" spans="1:25" ht="15" hidden="1" x14ac:dyDescent="0.25">
      <c r="A379" s="378" t="s">
        <v>598</v>
      </c>
      <c r="B379" s="378" t="s">
        <v>69</v>
      </c>
      <c r="C379" s="379">
        <v>41</v>
      </c>
      <c r="D379" s="379">
        <v>98</v>
      </c>
      <c r="E379" s="379">
        <v>6</v>
      </c>
      <c r="F379" s="379">
        <v>16</v>
      </c>
      <c r="G379" s="379">
        <v>7</v>
      </c>
      <c r="H379" s="379">
        <v>3</v>
      </c>
      <c r="I379" s="379">
        <v>0</v>
      </c>
      <c r="J379" s="379">
        <v>2</v>
      </c>
      <c r="K379" s="379">
        <v>5</v>
      </c>
      <c r="L379" s="379">
        <v>23</v>
      </c>
      <c r="M379" s="379">
        <v>2</v>
      </c>
      <c r="N379" s="379">
        <v>0</v>
      </c>
      <c r="O379" s="379">
        <v>1</v>
      </c>
      <c r="P379" s="379">
        <v>0</v>
      </c>
      <c r="Q379" s="380">
        <v>0.1633</v>
      </c>
      <c r="R379" s="380">
        <v>0.2039</v>
      </c>
      <c r="S379" s="380">
        <v>0.25509999999999999</v>
      </c>
      <c r="T379" s="380">
        <v>0.45900000000000002</v>
      </c>
      <c r="U379" s="379">
        <v>103</v>
      </c>
      <c r="V379" s="381">
        <v>1</v>
      </c>
      <c r="W379" s="381">
        <v>4.8500000000000001E-2</v>
      </c>
      <c r="X379" s="381">
        <v>0.2233</v>
      </c>
      <c r="Y379" s="382" t="s">
        <v>62</v>
      </c>
    </row>
    <row r="380" spans="1:25" ht="15" hidden="1" x14ac:dyDescent="0.25">
      <c r="A380" s="378" t="s">
        <v>703</v>
      </c>
      <c r="B380" s="378" t="s">
        <v>70</v>
      </c>
      <c r="C380" s="379">
        <v>54</v>
      </c>
      <c r="D380" s="379">
        <v>135</v>
      </c>
      <c r="E380" s="379">
        <v>14</v>
      </c>
      <c r="F380" s="379">
        <v>36</v>
      </c>
      <c r="G380" s="379">
        <v>8</v>
      </c>
      <c r="H380" s="379">
        <v>9</v>
      </c>
      <c r="I380" s="379">
        <v>0</v>
      </c>
      <c r="J380" s="379">
        <v>0</v>
      </c>
      <c r="K380" s="379">
        <v>2</v>
      </c>
      <c r="L380" s="379">
        <v>18</v>
      </c>
      <c r="M380" s="379">
        <v>3</v>
      </c>
      <c r="N380" s="379">
        <v>0</v>
      </c>
      <c r="O380" s="379">
        <v>2</v>
      </c>
      <c r="P380" s="379">
        <v>1</v>
      </c>
      <c r="Q380" s="380">
        <v>0.26669999999999999</v>
      </c>
      <c r="R380" s="380">
        <v>0.28260000000000002</v>
      </c>
      <c r="S380" s="380">
        <v>0.33329999999999999</v>
      </c>
      <c r="T380" s="380">
        <v>0.6159</v>
      </c>
      <c r="U380" s="379">
        <v>138</v>
      </c>
      <c r="V380" s="381">
        <v>1</v>
      </c>
      <c r="W380" s="381">
        <v>1.4500000000000001E-2</v>
      </c>
      <c r="X380" s="381">
        <v>0.13039999999999999</v>
      </c>
      <c r="Y380" s="382" t="s">
        <v>62</v>
      </c>
    </row>
    <row r="381" spans="1:25" ht="15" hidden="1" x14ac:dyDescent="0.25">
      <c r="A381" s="383" t="s">
        <v>289</v>
      </c>
      <c r="B381" s="383" t="s">
        <v>65</v>
      </c>
      <c r="C381" s="384">
        <v>80</v>
      </c>
      <c r="D381" s="384">
        <v>331</v>
      </c>
      <c r="E381" s="384">
        <v>50</v>
      </c>
      <c r="F381" s="384">
        <v>82</v>
      </c>
      <c r="G381" s="384">
        <v>39</v>
      </c>
      <c r="H381" s="384">
        <v>22</v>
      </c>
      <c r="I381" s="384">
        <v>7</v>
      </c>
      <c r="J381" s="384">
        <v>10</v>
      </c>
      <c r="K381" s="384">
        <v>20</v>
      </c>
      <c r="L381" s="384">
        <v>81</v>
      </c>
      <c r="M381" s="384">
        <v>13</v>
      </c>
      <c r="N381" s="384">
        <v>2</v>
      </c>
      <c r="O381" s="384">
        <v>2</v>
      </c>
      <c r="P381" s="384">
        <v>1</v>
      </c>
      <c r="Q381" s="385">
        <v>0.2477</v>
      </c>
      <c r="R381" s="385">
        <v>0.29260000000000003</v>
      </c>
      <c r="S381" s="385">
        <v>0.4471</v>
      </c>
      <c r="T381" s="385">
        <v>0.73970000000000002</v>
      </c>
      <c r="U381" s="384">
        <v>352</v>
      </c>
      <c r="V381" s="386">
        <v>0.86670000000000003</v>
      </c>
      <c r="W381" s="386">
        <v>5.6800000000000003E-2</v>
      </c>
      <c r="X381" s="386">
        <v>0.2301</v>
      </c>
      <c r="Y381" s="382" t="s">
        <v>62</v>
      </c>
    </row>
    <row r="382" spans="1:25" ht="15" hidden="1" x14ac:dyDescent="0.25">
      <c r="A382" s="383" t="s">
        <v>846</v>
      </c>
      <c r="B382" s="383" t="s">
        <v>75</v>
      </c>
      <c r="C382" s="384">
        <v>38</v>
      </c>
      <c r="D382" s="384">
        <v>63</v>
      </c>
      <c r="E382" s="384">
        <v>9</v>
      </c>
      <c r="F382" s="384">
        <v>13</v>
      </c>
      <c r="G382" s="384">
        <v>4</v>
      </c>
      <c r="H382" s="384">
        <v>0</v>
      </c>
      <c r="I382" s="384">
        <v>0</v>
      </c>
      <c r="J382" s="384">
        <v>2</v>
      </c>
      <c r="K382" s="384">
        <v>11</v>
      </c>
      <c r="L382" s="384">
        <v>22</v>
      </c>
      <c r="M382" s="384">
        <v>4</v>
      </c>
      <c r="N382" s="384">
        <v>0</v>
      </c>
      <c r="O382" s="384">
        <v>0</v>
      </c>
      <c r="P382" s="384">
        <v>3</v>
      </c>
      <c r="Q382" s="385">
        <v>0.20630000000000001</v>
      </c>
      <c r="R382" s="385">
        <v>0.35060000000000002</v>
      </c>
      <c r="S382" s="385">
        <v>0.30159999999999998</v>
      </c>
      <c r="T382" s="385">
        <v>0.6522</v>
      </c>
      <c r="U382" s="384">
        <v>77</v>
      </c>
      <c r="V382" s="386">
        <v>1</v>
      </c>
      <c r="W382" s="386">
        <v>0.1429</v>
      </c>
      <c r="X382" s="386">
        <v>0.28570000000000001</v>
      </c>
      <c r="Y382" s="382" t="s">
        <v>62</v>
      </c>
    </row>
    <row r="383" spans="1:25" ht="15" hidden="1" x14ac:dyDescent="0.25">
      <c r="A383" s="378" t="s">
        <v>356</v>
      </c>
      <c r="B383" s="378" t="s">
        <v>72</v>
      </c>
      <c r="C383" s="379">
        <v>45</v>
      </c>
      <c r="D383" s="379">
        <v>108</v>
      </c>
      <c r="E383" s="379">
        <v>14</v>
      </c>
      <c r="F383" s="379">
        <v>31</v>
      </c>
      <c r="G383" s="379">
        <v>9</v>
      </c>
      <c r="H383" s="379">
        <v>6</v>
      </c>
      <c r="I383" s="379">
        <v>0</v>
      </c>
      <c r="J383" s="379">
        <v>0</v>
      </c>
      <c r="K383" s="379">
        <v>13</v>
      </c>
      <c r="L383" s="379">
        <v>26</v>
      </c>
      <c r="M383" s="379">
        <v>7</v>
      </c>
      <c r="N383" s="379">
        <v>1</v>
      </c>
      <c r="O383" s="379">
        <v>1</v>
      </c>
      <c r="P383" s="379">
        <v>0</v>
      </c>
      <c r="Q383" s="380">
        <v>0.28699999999999998</v>
      </c>
      <c r="R383" s="380">
        <v>0.36359999999999998</v>
      </c>
      <c r="S383" s="380">
        <v>0.34260000000000002</v>
      </c>
      <c r="T383" s="380">
        <v>0.70620000000000005</v>
      </c>
      <c r="U383" s="379">
        <v>121</v>
      </c>
      <c r="V383" s="381">
        <v>0.875</v>
      </c>
      <c r="W383" s="381">
        <v>0.1074</v>
      </c>
      <c r="X383" s="381">
        <v>0.21490000000000001</v>
      </c>
      <c r="Y383" s="382" t="s">
        <v>62</v>
      </c>
    </row>
    <row r="384" spans="1:25" ht="15" hidden="1" x14ac:dyDescent="0.25">
      <c r="A384" s="378" t="s">
        <v>709</v>
      </c>
      <c r="B384" s="378" t="s">
        <v>70</v>
      </c>
      <c r="C384" s="379">
        <v>9</v>
      </c>
      <c r="D384" s="379">
        <v>31</v>
      </c>
      <c r="E384" s="379">
        <v>3</v>
      </c>
      <c r="F384" s="379">
        <v>4</v>
      </c>
      <c r="G384" s="379">
        <v>1</v>
      </c>
      <c r="H384" s="379">
        <v>2</v>
      </c>
      <c r="I384" s="379">
        <v>0</v>
      </c>
      <c r="J384" s="379">
        <v>1</v>
      </c>
      <c r="K384" s="379">
        <v>0</v>
      </c>
      <c r="L384" s="379">
        <v>6</v>
      </c>
      <c r="M384" s="379">
        <v>0</v>
      </c>
      <c r="N384" s="379">
        <v>0</v>
      </c>
      <c r="O384" s="379">
        <v>1</v>
      </c>
      <c r="P384" s="379">
        <v>0</v>
      </c>
      <c r="Q384" s="380">
        <v>0.129</v>
      </c>
      <c r="R384" s="380">
        <v>0.129</v>
      </c>
      <c r="S384" s="380">
        <v>0.2903</v>
      </c>
      <c r="T384" s="380">
        <v>0.4194</v>
      </c>
      <c r="U384" s="379">
        <v>31</v>
      </c>
      <c r="V384" s="381">
        <v>0</v>
      </c>
      <c r="W384" s="381">
        <v>0</v>
      </c>
      <c r="X384" s="381">
        <v>0.19350000000000001</v>
      </c>
      <c r="Y384" s="382" t="s">
        <v>62</v>
      </c>
    </row>
    <row r="385" spans="1:25" ht="15" hidden="1" x14ac:dyDescent="0.25">
      <c r="A385" s="378" t="s">
        <v>560</v>
      </c>
      <c r="B385" s="378" t="s">
        <v>67</v>
      </c>
      <c r="C385" s="379">
        <v>48</v>
      </c>
      <c r="D385" s="379">
        <v>99</v>
      </c>
      <c r="E385" s="379">
        <v>9</v>
      </c>
      <c r="F385" s="379">
        <v>22</v>
      </c>
      <c r="G385" s="379">
        <v>5</v>
      </c>
      <c r="H385" s="379">
        <v>1</v>
      </c>
      <c r="I385" s="379">
        <v>0</v>
      </c>
      <c r="J385" s="379">
        <v>2</v>
      </c>
      <c r="K385" s="379">
        <v>5</v>
      </c>
      <c r="L385" s="379">
        <v>24</v>
      </c>
      <c r="M385" s="379">
        <v>0</v>
      </c>
      <c r="N385" s="379">
        <v>0</v>
      </c>
      <c r="O385" s="379">
        <v>0</v>
      </c>
      <c r="P385" s="379">
        <v>0</v>
      </c>
      <c r="Q385" s="380">
        <v>0.22220000000000001</v>
      </c>
      <c r="R385" s="380">
        <v>0.2596</v>
      </c>
      <c r="S385" s="380">
        <v>0.29289999999999999</v>
      </c>
      <c r="T385" s="380">
        <v>0.55249999999999999</v>
      </c>
      <c r="U385" s="379">
        <v>104</v>
      </c>
      <c r="V385" s="381">
        <v>0</v>
      </c>
      <c r="W385" s="381">
        <v>4.8099999999999997E-2</v>
      </c>
      <c r="X385" s="381">
        <v>0.23080000000000001</v>
      </c>
      <c r="Y385" s="382" t="s">
        <v>62</v>
      </c>
    </row>
    <row r="386" spans="1:25" ht="15" hidden="1" x14ac:dyDescent="0.25">
      <c r="A386" s="378" t="s">
        <v>678</v>
      </c>
      <c r="B386" s="378" t="s">
        <v>64</v>
      </c>
      <c r="C386" s="379">
        <v>68</v>
      </c>
      <c r="D386" s="379">
        <v>179</v>
      </c>
      <c r="E386" s="379">
        <v>22</v>
      </c>
      <c r="F386" s="379">
        <v>40</v>
      </c>
      <c r="G386" s="379">
        <v>31</v>
      </c>
      <c r="H386" s="379">
        <v>7</v>
      </c>
      <c r="I386" s="379">
        <v>2</v>
      </c>
      <c r="J386" s="379">
        <v>10</v>
      </c>
      <c r="K386" s="379">
        <v>10</v>
      </c>
      <c r="L386" s="379">
        <v>66</v>
      </c>
      <c r="M386" s="379">
        <v>3</v>
      </c>
      <c r="N386" s="379">
        <v>5</v>
      </c>
      <c r="O386" s="379">
        <v>7</v>
      </c>
      <c r="P386" s="379">
        <v>2</v>
      </c>
      <c r="Q386" s="380">
        <v>0.2235</v>
      </c>
      <c r="R386" s="380">
        <v>0.27229999999999999</v>
      </c>
      <c r="S386" s="380">
        <v>0.45250000000000001</v>
      </c>
      <c r="T386" s="380">
        <v>0.7248</v>
      </c>
      <c r="U386" s="379">
        <v>191</v>
      </c>
      <c r="V386" s="381">
        <v>0.375</v>
      </c>
      <c r="W386" s="381">
        <v>5.2400000000000002E-2</v>
      </c>
      <c r="X386" s="381">
        <v>0.34549999999999997</v>
      </c>
      <c r="Y386" s="382" t="s">
        <v>62</v>
      </c>
    </row>
    <row r="387" spans="1:25" ht="15" hidden="1" x14ac:dyDescent="0.25">
      <c r="A387" s="378" t="s">
        <v>515</v>
      </c>
      <c r="B387" s="378" t="s">
        <v>71</v>
      </c>
      <c r="C387" s="379">
        <v>59</v>
      </c>
      <c r="D387" s="379">
        <v>173</v>
      </c>
      <c r="E387" s="379">
        <v>20</v>
      </c>
      <c r="F387" s="379">
        <v>38</v>
      </c>
      <c r="G387" s="379">
        <v>9</v>
      </c>
      <c r="H387" s="379">
        <v>8</v>
      </c>
      <c r="I387" s="379">
        <v>0</v>
      </c>
      <c r="J387" s="379">
        <v>4</v>
      </c>
      <c r="K387" s="379">
        <v>12</v>
      </c>
      <c r="L387" s="379">
        <v>43</v>
      </c>
      <c r="M387" s="379">
        <v>5</v>
      </c>
      <c r="N387" s="379">
        <v>2</v>
      </c>
      <c r="O387" s="379">
        <v>1</v>
      </c>
      <c r="P387" s="379">
        <v>0</v>
      </c>
      <c r="Q387" s="380">
        <v>0.21970000000000001</v>
      </c>
      <c r="R387" s="380">
        <v>0.27029999999999998</v>
      </c>
      <c r="S387" s="380">
        <v>0.33529999999999999</v>
      </c>
      <c r="T387" s="380">
        <v>0.60550000000000004</v>
      </c>
      <c r="U387" s="379">
        <v>185</v>
      </c>
      <c r="V387" s="381">
        <v>0.71430000000000005</v>
      </c>
      <c r="W387" s="381">
        <v>6.4899999999999999E-2</v>
      </c>
      <c r="X387" s="381">
        <v>0.2324</v>
      </c>
      <c r="Y387" s="382" t="s">
        <v>62</v>
      </c>
    </row>
    <row r="388" spans="1:25" ht="15" hidden="1" x14ac:dyDescent="0.25">
      <c r="A388" s="378" t="s">
        <v>674</v>
      </c>
      <c r="B388" s="378" t="s">
        <v>64</v>
      </c>
      <c r="C388" s="379">
        <v>80</v>
      </c>
      <c r="D388" s="379">
        <v>292</v>
      </c>
      <c r="E388" s="379">
        <v>44</v>
      </c>
      <c r="F388" s="379">
        <v>69</v>
      </c>
      <c r="G388" s="379">
        <v>56</v>
      </c>
      <c r="H388" s="379">
        <v>19</v>
      </c>
      <c r="I388" s="379">
        <v>1</v>
      </c>
      <c r="J388" s="379">
        <v>18</v>
      </c>
      <c r="K388" s="379">
        <v>33</v>
      </c>
      <c r="L388" s="379">
        <v>48</v>
      </c>
      <c r="M388" s="379">
        <v>7</v>
      </c>
      <c r="N388" s="379">
        <v>0</v>
      </c>
      <c r="O388" s="379">
        <v>4</v>
      </c>
      <c r="P388" s="379">
        <v>5</v>
      </c>
      <c r="Q388" s="380">
        <v>0.23630000000000001</v>
      </c>
      <c r="R388" s="380">
        <v>0.32419999999999999</v>
      </c>
      <c r="S388" s="380">
        <v>0.49320000000000003</v>
      </c>
      <c r="T388" s="380">
        <v>0.81740000000000002</v>
      </c>
      <c r="U388" s="379">
        <v>330</v>
      </c>
      <c r="V388" s="381">
        <v>1</v>
      </c>
      <c r="W388" s="381">
        <v>0.1</v>
      </c>
      <c r="X388" s="381">
        <v>0.14549999999999999</v>
      </c>
      <c r="Y388" s="382" t="s">
        <v>62</v>
      </c>
    </row>
    <row r="389" spans="1:25" ht="15" hidden="1" x14ac:dyDescent="0.25">
      <c r="A389" s="383" t="s">
        <v>649</v>
      </c>
      <c r="B389" s="383" t="s">
        <v>68</v>
      </c>
      <c r="C389" s="384">
        <v>27</v>
      </c>
      <c r="D389" s="384">
        <v>47</v>
      </c>
      <c r="E389" s="384">
        <v>2</v>
      </c>
      <c r="F389" s="384">
        <v>8</v>
      </c>
      <c r="G389" s="384">
        <v>5</v>
      </c>
      <c r="H389" s="384">
        <v>4</v>
      </c>
      <c r="I389" s="384">
        <v>0</v>
      </c>
      <c r="J389" s="384">
        <v>0</v>
      </c>
      <c r="K389" s="384">
        <v>4</v>
      </c>
      <c r="L389" s="384">
        <v>8</v>
      </c>
      <c r="M389" s="384">
        <v>3</v>
      </c>
      <c r="N389" s="384">
        <v>0</v>
      </c>
      <c r="O389" s="384">
        <v>2</v>
      </c>
      <c r="P389" s="384">
        <v>0</v>
      </c>
      <c r="Q389" s="385">
        <v>0.17019999999999999</v>
      </c>
      <c r="R389" s="385">
        <v>0.23530000000000001</v>
      </c>
      <c r="S389" s="385">
        <v>0.25530000000000003</v>
      </c>
      <c r="T389" s="385">
        <v>0.49059999999999998</v>
      </c>
      <c r="U389" s="384">
        <v>51</v>
      </c>
      <c r="V389" s="386">
        <v>1</v>
      </c>
      <c r="W389" s="386">
        <v>7.8399999999999997E-2</v>
      </c>
      <c r="X389" s="386">
        <v>0.15690000000000001</v>
      </c>
      <c r="Y389" s="382" t="s">
        <v>62</v>
      </c>
    </row>
    <row r="390" spans="1:25" ht="15" hidden="1" x14ac:dyDescent="0.25">
      <c r="A390" s="378" t="s">
        <v>974</v>
      </c>
      <c r="B390" s="378" t="s">
        <v>166</v>
      </c>
      <c r="C390" s="379">
        <v>18</v>
      </c>
      <c r="D390" s="379">
        <v>44</v>
      </c>
      <c r="E390" s="379">
        <v>3</v>
      </c>
      <c r="F390" s="379">
        <v>13</v>
      </c>
      <c r="G390" s="379">
        <v>7</v>
      </c>
      <c r="H390" s="379">
        <v>2</v>
      </c>
      <c r="I390" s="379">
        <v>0</v>
      </c>
      <c r="J390" s="379">
        <v>0</v>
      </c>
      <c r="K390" s="379">
        <v>1</v>
      </c>
      <c r="L390" s="379">
        <v>10</v>
      </c>
      <c r="M390" s="379">
        <v>3</v>
      </c>
      <c r="N390" s="379">
        <v>2</v>
      </c>
      <c r="O390" s="379">
        <v>1</v>
      </c>
      <c r="P390" s="379">
        <v>0</v>
      </c>
      <c r="Q390" s="380">
        <v>0.29549999999999998</v>
      </c>
      <c r="R390" s="380">
        <v>0.31109999999999999</v>
      </c>
      <c r="S390" s="380">
        <v>0.34089999999999998</v>
      </c>
      <c r="T390" s="380">
        <v>0.65200000000000002</v>
      </c>
      <c r="U390" s="379">
        <v>45</v>
      </c>
      <c r="V390" s="381">
        <v>0.6</v>
      </c>
      <c r="W390" s="381">
        <v>2.2200000000000001E-2</v>
      </c>
      <c r="X390" s="381">
        <v>0.22220000000000001</v>
      </c>
      <c r="Y390" s="382" t="s">
        <v>62</v>
      </c>
    </row>
    <row r="391" spans="1:25" ht="15" hidden="1" x14ac:dyDescent="0.25">
      <c r="A391" s="378" t="s">
        <v>949</v>
      </c>
      <c r="B391" s="378" t="s">
        <v>146</v>
      </c>
      <c r="C391" s="379">
        <v>9</v>
      </c>
      <c r="D391" s="379">
        <v>9</v>
      </c>
      <c r="E391" s="379">
        <v>3</v>
      </c>
      <c r="F391" s="379">
        <v>3</v>
      </c>
      <c r="G391" s="379">
        <v>3</v>
      </c>
      <c r="H391" s="379">
        <v>0</v>
      </c>
      <c r="I391" s="379">
        <v>0</v>
      </c>
      <c r="J391" s="379">
        <v>1</v>
      </c>
      <c r="K391" s="379">
        <v>0</v>
      </c>
      <c r="L391" s="379">
        <v>3</v>
      </c>
      <c r="M391" s="379">
        <v>1</v>
      </c>
      <c r="N391" s="379">
        <v>0</v>
      </c>
      <c r="O391" s="379">
        <v>0</v>
      </c>
      <c r="P391" s="379">
        <v>0</v>
      </c>
      <c r="Q391" s="380">
        <v>0.33329999999999999</v>
      </c>
      <c r="R391" s="380">
        <v>0.33329999999999999</v>
      </c>
      <c r="S391" s="380">
        <v>0.66669999999999996</v>
      </c>
      <c r="T391" s="380">
        <v>1</v>
      </c>
      <c r="U391" s="379">
        <v>9</v>
      </c>
      <c r="V391" s="381">
        <v>1</v>
      </c>
      <c r="W391" s="381">
        <v>0</v>
      </c>
      <c r="X391" s="381">
        <v>0.33329999999999999</v>
      </c>
      <c r="Y391" s="382" t="s">
        <v>62</v>
      </c>
    </row>
    <row r="392" spans="1:25" ht="15" hidden="1" x14ac:dyDescent="0.25">
      <c r="A392" s="378" t="s">
        <v>937</v>
      </c>
      <c r="B392" s="378" t="s">
        <v>146</v>
      </c>
      <c r="C392" s="379">
        <v>76</v>
      </c>
      <c r="D392" s="379">
        <v>179</v>
      </c>
      <c r="E392" s="379">
        <v>22</v>
      </c>
      <c r="F392" s="379">
        <v>37</v>
      </c>
      <c r="G392" s="379">
        <v>21</v>
      </c>
      <c r="H392" s="379">
        <v>10</v>
      </c>
      <c r="I392" s="379">
        <v>0</v>
      </c>
      <c r="J392" s="379">
        <v>8</v>
      </c>
      <c r="K392" s="379">
        <v>27</v>
      </c>
      <c r="L392" s="379">
        <v>46</v>
      </c>
      <c r="M392" s="379">
        <v>4</v>
      </c>
      <c r="N392" s="379">
        <v>1</v>
      </c>
      <c r="O392" s="379">
        <v>3</v>
      </c>
      <c r="P392" s="379">
        <v>4</v>
      </c>
      <c r="Q392" s="380">
        <v>0.20669999999999999</v>
      </c>
      <c r="R392" s="380">
        <v>0.32379999999999998</v>
      </c>
      <c r="S392" s="380">
        <v>0.39660000000000001</v>
      </c>
      <c r="T392" s="380">
        <v>0.72050000000000003</v>
      </c>
      <c r="U392" s="379">
        <v>210</v>
      </c>
      <c r="V392" s="381">
        <v>0.8</v>
      </c>
      <c r="W392" s="381">
        <v>0.12859999999999999</v>
      </c>
      <c r="X392" s="381">
        <v>0.219</v>
      </c>
      <c r="Y392" s="382" t="s">
        <v>62</v>
      </c>
    </row>
    <row r="393" spans="1:25" ht="15" hidden="1" x14ac:dyDescent="0.25">
      <c r="A393" s="383" t="s">
        <v>939</v>
      </c>
      <c r="B393" s="383" t="s">
        <v>68</v>
      </c>
      <c r="C393" s="384">
        <v>41</v>
      </c>
      <c r="D393" s="384">
        <v>143</v>
      </c>
      <c r="E393" s="384">
        <v>20</v>
      </c>
      <c r="F393" s="384">
        <v>38</v>
      </c>
      <c r="G393" s="384">
        <v>23</v>
      </c>
      <c r="H393" s="384">
        <v>14</v>
      </c>
      <c r="I393" s="384">
        <v>0</v>
      </c>
      <c r="J393" s="384">
        <v>6</v>
      </c>
      <c r="K393" s="384">
        <v>8</v>
      </c>
      <c r="L393" s="384">
        <v>33</v>
      </c>
      <c r="M393" s="384">
        <v>3</v>
      </c>
      <c r="N393" s="384">
        <v>1</v>
      </c>
      <c r="O393" s="384">
        <v>1</v>
      </c>
      <c r="P393" s="384">
        <v>0</v>
      </c>
      <c r="Q393" s="385">
        <v>0.26569999999999999</v>
      </c>
      <c r="R393" s="385">
        <v>0.30459999999999998</v>
      </c>
      <c r="S393" s="385">
        <v>0.48949999999999999</v>
      </c>
      <c r="T393" s="385">
        <v>0.79410000000000003</v>
      </c>
      <c r="U393" s="384">
        <v>151</v>
      </c>
      <c r="V393" s="386">
        <v>0.75</v>
      </c>
      <c r="W393" s="386">
        <v>5.2999999999999999E-2</v>
      </c>
      <c r="X393" s="386">
        <v>0.2185</v>
      </c>
      <c r="Y393" s="382" t="s">
        <v>62</v>
      </c>
    </row>
    <row r="394" spans="1:25" ht="15" hidden="1" x14ac:dyDescent="0.25">
      <c r="A394" s="378" t="s">
        <v>1011</v>
      </c>
      <c r="B394" s="378" t="s">
        <v>146</v>
      </c>
      <c r="C394" s="379">
        <v>27</v>
      </c>
      <c r="D394" s="379">
        <v>96</v>
      </c>
      <c r="E394" s="379">
        <v>9</v>
      </c>
      <c r="F394" s="379">
        <v>24</v>
      </c>
      <c r="G394" s="379">
        <v>10</v>
      </c>
      <c r="H394" s="379">
        <v>6</v>
      </c>
      <c r="I394" s="379">
        <v>0</v>
      </c>
      <c r="J394" s="379">
        <v>2</v>
      </c>
      <c r="K394" s="379">
        <v>2</v>
      </c>
      <c r="L394" s="379">
        <v>20</v>
      </c>
      <c r="M394" s="379">
        <v>3</v>
      </c>
      <c r="N394" s="379">
        <v>2</v>
      </c>
      <c r="O394" s="379">
        <v>1</v>
      </c>
      <c r="P394" s="379">
        <v>0</v>
      </c>
      <c r="Q394" s="380">
        <v>0.25</v>
      </c>
      <c r="R394" s="380">
        <v>0.26529999999999998</v>
      </c>
      <c r="S394" s="380">
        <v>0.375</v>
      </c>
      <c r="T394" s="380">
        <v>0.64029999999999998</v>
      </c>
      <c r="U394" s="379">
        <v>98</v>
      </c>
      <c r="V394" s="381">
        <v>0.6</v>
      </c>
      <c r="W394" s="381">
        <v>2.0400000000000001E-2</v>
      </c>
      <c r="X394" s="381">
        <v>0.2041</v>
      </c>
      <c r="Y394" s="382" t="s">
        <v>62</v>
      </c>
    </row>
    <row r="395" spans="1:25" ht="15" hidden="1" x14ac:dyDescent="0.25">
      <c r="A395" s="383" t="s">
        <v>376</v>
      </c>
      <c r="B395" s="383" t="s">
        <v>70</v>
      </c>
      <c r="C395" s="384">
        <v>80</v>
      </c>
      <c r="D395" s="384">
        <v>290</v>
      </c>
      <c r="E395" s="384">
        <v>34</v>
      </c>
      <c r="F395" s="384">
        <v>58</v>
      </c>
      <c r="G395" s="384">
        <v>31</v>
      </c>
      <c r="H395" s="384">
        <v>14</v>
      </c>
      <c r="I395" s="384">
        <v>0</v>
      </c>
      <c r="J395" s="384">
        <v>12</v>
      </c>
      <c r="K395" s="384">
        <v>25</v>
      </c>
      <c r="L395" s="384">
        <v>85</v>
      </c>
      <c r="M395" s="384">
        <v>4</v>
      </c>
      <c r="N395" s="384">
        <v>0</v>
      </c>
      <c r="O395" s="384">
        <v>2</v>
      </c>
      <c r="P395" s="384">
        <v>2</v>
      </c>
      <c r="Q395" s="385">
        <v>0.2</v>
      </c>
      <c r="R395" s="385">
        <v>0.2681</v>
      </c>
      <c r="S395" s="385">
        <v>0.37240000000000001</v>
      </c>
      <c r="T395" s="385">
        <v>0.64059999999999995</v>
      </c>
      <c r="U395" s="384">
        <v>317</v>
      </c>
      <c r="V395" s="386">
        <v>1</v>
      </c>
      <c r="W395" s="386">
        <v>7.8899999999999998E-2</v>
      </c>
      <c r="X395" s="386">
        <v>0.2681</v>
      </c>
      <c r="Y395" s="382" t="s">
        <v>62</v>
      </c>
    </row>
    <row r="396" spans="1:25" ht="15" hidden="1" x14ac:dyDescent="0.25">
      <c r="A396" s="378" t="s">
        <v>353</v>
      </c>
      <c r="B396" s="378" t="s">
        <v>146</v>
      </c>
      <c r="C396" s="379">
        <v>27</v>
      </c>
      <c r="D396" s="379">
        <v>45</v>
      </c>
      <c r="E396" s="379">
        <v>2</v>
      </c>
      <c r="F396" s="379">
        <v>5</v>
      </c>
      <c r="G396" s="379">
        <v>0</v>
      </c>
      <c r="H396" s="379">
        <v>0</v>
      </c>
      <c r="I396" s="379">
        <v>0</v>
      </c>
      <c r="J396" s="379">
        <v>0</v>
      </c>
      <c r="K396" s="379">
        <v>3</v>
      </c>
      <c r="L396" s="379">
        <v>11</v>
      </c>
      <c r="M396" s="379">
        <v>1</v>
      </c>
      <c r="N396" s="379">
        <v>1</v>
      </c>
      <c r="O396" s="379">
        <v>0</v>
      </c>
      <c r="P396" s="379">
        <v>0</v>
      </c>
      <c r="Q396" s="380">
        <v>0.1111</v>
      </c>
      <c r="R396" s="380">
        <v>0.16669999999999999</v>
      </c>
      <c r="S396" s="380">
        <v>0.1111</v>
      </c>
      <c r="T396" s="380">
        <v>0.27779999999999999</v>
      </c>
      <c r="U396" s="379">
        <v>48</v>
      </c>
      <c r="V396" s="381">
        <v>0.5</v>
      </c>
      <c r="W396" s="381">
        <v>6.25E-2</v>
      </c>
      <c r="X396" s="381">
        <v>0.22919999999999999</v>
      </c>
      <c r="Y396" s="382" t="s">
        <v>62</v>
      </c>
    </row>
    <row r="397" spans="1:25" ht="15" hidden="1" x14ac:dyDescent="0.25">
      <c r="A397" s="378" t="s">
        <v>1020</v>
      </c>
      <c r="B397" s="378" t="s">
        <v>70</v>
      </c>
      <c r="C397" s="379">
        <v>39</v>
      </c>
      <c r="D397" s="379">
        <v>153</v>
      </c>
      <c r="E397" s="379">
        <v>22</v>
      </c>
      <c r="F397" s="379">
        <v>39</v>
      </c>
      <c r="G397" s="379">
        <v>6</v>
      </c>
      <c r="H397" s="379">
        <v>12</v>
      </c>
      <c r="I397" s="379">
        <v>2</v>
      </c>
      <c r="J397" s="379">
        <v>2</v>
      </c>
      <c r="K397" s="379">
        <v>13</v>
      </c>
      <c r="L397" s="379">
        <v>32</v>
      </c>
      <c r="M397" s="379">
        <v>13</v>
      </c>
      <c r="N397" s="379">
        <v>1</v>
      </c>
      <c r="O397" s="379">
        <v>0</v>
      </c>
      <c r="P397" s="379">
        <v>0</v>
      </c>
      <c r="Q397" s="380">
        <v>0.25490000000000002</v>
      </c>
      <c r="R397" s="380">
        <v>0.31330000000000002</v>
      </c>
      <c r="S397" s="380">
        <v>0.3987</v>
      </c>
      <c r="T397" s="380">
        <v>0.71189999999999998</v>
      </c>
      <c r="U397" s="379">
        <v>166</v>
      </c>
      <c r="V397" s="381">
        <v>0.92859999999999998</v>
      </c>
      <c r="W397" s="381">
        <v>7.8299999999999995E-2</v>
      </c>
      <c r="X397" s="381">
        <v>0.1928</v>
      </c>
      <c r="Y397" s="382" t="s">
        <v>62</v>
      </c>
    </row>
    <row r="398" spans="1:25" ht="15" hidden="1" x14ac:dyDescent="0.25">
      <c r="A398" s="378" t="s">
        <v>769</v>
      </c>
      <c r="B398" s="378" t="s">
        <v>73</v>
      </c>
      <c r="C398" s="379">
        <v>81</v>
      </c>
      <c r="D398" s="379">
        <v>120</v>
      </c>
      <c r="E398" s="379">
        <v>10</v>
      </c>
      <c r="F398" s="379">
        <v>15</v>
      </c>
      <c r="G398" s="379">
        <v>4</v>
      </c>
      <c r="H398" s="379">
        <v>8</v>
      </c>
      <c r="I398" s="379">
        <v>0</v>
      </c>
      <c r="J398" s="379">
        <v>1</v>
      </c>
      <c r="K398" s="379">
        <v>13</v>
      </c>
      <c r="L398" s="379">
        <v>42</v>
      </c>
      <c r="M398" s="379">
        <v>0</v>
      </c>
      <c r="N398" s="379">
        <v>2</v>
      </c>
      <c r="O398" s="379">
        <v>1</v>
      </c>
      <c r="P398" s="379">
        <v>3</v>
      </c>
      <c r="Q398" s="380">
        <v>0.125</v>
      </c>
      <c r="R398" s="380">
        <v>0.22789999999999999</v>
      </c>
      <c r="S398" s="380">
        <v>0.2167</v>
      </c>
      <c r="T398" s="380">
        <v>0.4446</v>
      </c>
      <c r="U398" s="379">
        <v>136</v>
      </c>
      <c r="V398" s="381">
        <v>0</v>
      </c>
      <c r="W398" s="381">
        <v>9.5600000000000004E-2</v>
      </c>
      <c r="X398" s="381">
        <v>0.30880000000000002</v>
      </c>
      <c r="Y398" s="382" t="s">
        <v>62</v>
      </c>
    </row>
    <row r="399" spans="1:25" ht="15" hidden="1" x14ac:dyDescent="0.25">
      <c r="A399" s="383" t="s">
        <v>768</v>
      </c>
      <c r="B399" s="383" t="s">
        <v>73</v>
      </c>
      <c r="C399" s="384">
        <v>53</v>
      </c>
      <c r="D399" s="384">
        <v>127</v>
      </c>
      <c r="E399" s="384">
        <v>20</v>
      </c>
      <c r="F399" s="384">
        <v>19</v>
      </c>
      <c r="G399" s="384">
        <v>8</v>
      </c>
      <c r="H399" s="384">
        <v>4</v>
      </c>
      <c r="I399" s="384">
        <v>1</v>
      </c>
      <c r="J399" s="384">
        <v>1</v>
      </c>
      <c r="K399" s="384">
        <v>15</v>
      </c>
      <c r="L399" s="384">
        <v>50</v>
      </c>
      <c r="M399" s="384">
        <v>12</v>
      </c>
      <c r="N399" s="384">
        <v>3</v>
      </c>
      <c r="O399" s="384">
        <v>0</v>
      </c>
      <c r="P399" s="384">
        <v>1</v>
      </c>
      <c r="Q399" s="385">
        <v>0.14960000000000001</v>
      </c>
      <c r="R399" s="385">
        <v>0.24479999999999999</v>
      </c>
      <c r="S399" s="385">
        <v>0.2205</v>
      </c>
      <c r="T399" s="385">
        <v>0.4652</v>
      </c>
      <c r="U399" s="384">
        <v>143</v>
      </c>
      <c r="V399" s="386">
        <v>0.8</v>
      </c>
      <c r="W399" s="386">
        <v>0.10489999999999999</v>
      </c>
      <c r="X399" s="386">
        <v>0.34970000000000001</v>
      </c>
      <c r="Y399" s="382" t="s">
        <v>62</v>
      </c>
    </row>
    <row r="400" spans="1:25" ht="15" hidden="1" x14ac:dyDescent="0.25">
      <c r="A400" s="383" t="s">
        <v>923</v>
      </c>
      <c r="B400" s="383" t="s">
        <v>72</v>
      </c>
      <c r="C400" s="384">
        <v>8</v>
      </c>
      <c r="D400" s="384">
        <v>5</v>
      </c>
      <c r="E400" s="384">
        <v>2</v>
      </c>
      <c r="F400" s="384">
        <v>2</v>
      </c>
      <c r="G400" s="384">
        <v>0</v>
      </c>
      <c r="H400" s="384">
        <v>1</v>
      </c>
      <c r="I400" s="384">
        <v>0</v>
      </c>
      <c r="J400" s="384">
        <v>0</v>
      </c>
      <c r="K400" s="384">
        <v>1</v>
      </c>
      <c r="L400" s="384">
        <v>1</v>
      </c>
      <c r="M400" s="384">
        <v>1</v>
      </c>
      <c r="N400" s="384">
        <v>0</v>
      </c>
      <c r="O400" s="384">
        <v>0</v>
      </c>
      <c r="P400" s="384">
        <v>0</v>
      </c>
      <c r="Q400" s="385">
        <v>0.4</v>
      </c>
      <c r="R400" s="385">
        <v>0.5</v>
      </c>
      <c r="S400" s="385">
        <v>0.6</v>
      </c>
      <c r="T400" s="385">
        <v>1.1000000000000001</v>
      </c>
      <c r="U400" s="384">
        <v>6</v>
      </c>
      <c r="V400" s="386">
        <v>1</v>
      </c>
      <c r="W400" s="386">
        <v>0.16669999999999999</v>
      </c>
      <c r="X400" s="386">
        <v>0.16669999999999999</v>
      </c>
      <c r="Y400" s="382" t="s">
        <v>62</v>
      </c>
    </row>
    <row r="401" spans="1:25" ht="15" hidden="1" x14ac:dyDescent="0.25">
      <c r="A401" s="383" t="s">
        <v>595</v>
      </c>
      <c r="B401" s="383" t="s">
        <v>69</v>
      </c>
      <c r="C401" s="384">
        <v>32</v>
      </c>
      <c r="D401" s="384">
        <v>50</v>
      </c>
      <c r="E401" s="384">
        <v>3</v>
      </c>
      <c r="F401" s="384">
        <v>9</v>
      </c>
      <c r="G401" s="384">
        <v>2</v>
      </c>
      <c r="H401" s="384">
        <v>3</v>
      </c>
      <c r="I401" s="384">
        <v>0</v>
      </c>
      <c r="J401" s="384">
        <v>0</v>
      </c>
      <c r="K401" s="384">
        <v>7</v>
      </c>
      <c r="L401" s="384">
        <v>12</v>
      </c>
      <c r="M401" s="384">
        <v>3</v>
      </c>
      <c r="N401" s="384">
        <v>2</v>
      </c>
      <c r="O401" s="384">
        <v>0</v>
      </c>
      <c r="P401" s="384">
        <v>0</v>
      </c>
      <c r="Q401" s="385">
        <v>0.18</v>
      </c>
      <c r="R401" s="385">
        <v>0.28070000000000001</v>
      </c>
      <c r="S401" s="385">
        <v>0.24</v>
      </c>
      <c r="T401" s="385">
        <v>0.52070000000000005</v>
      </c>
      <c r="U401" s="384">
        <v>57</v>
      </c>
      <c r="V401" s="386">
        <v>0.6</v>
      </c>
      <c r="W401" s="386">
        <v>0.12280000000000001</v>
      </c>
      <c r="X401" s="386">
        <v>0.21049999999999999</v>
      </c>
      <c r="Y401" s="382" t="s">
        <v>62</v>
      </c>
    </row>
    <row r="402" spans="1:25" ht="15" hidden="1" x14ac:dyDescent="0.25">
      <c r="A402" s="383" t="s">
        <v>668</v>
      </c>
      <c r="B402" s="383" t="s">
        <v>64</v>
      </c>
      <c r="C402" s="384">
        <v>32</v>
      </c>
      <c r="D402" s="384">
        <v>54</v>
      </c>
      <c r="E402" s="384">
        <v>8</v>
      </c>
      <c r="F402" s="384">
        <v>11</v>
      </c>
      <c r="G402" s="384">
        <v>3</v>
      </c>
      <c r="H402" s="384">
        <v>1</v>
      </c>
      <c r="I402" s="384">
        <v>0</v>
      </c>
      <c r="J402" s="384">
        <v>3</v>
      </c>
      <c r="K402" s="384">
        <v>6</v>
      </c>
      <c r="L402" s="384">
        <v>20</v>
      </c>
      <c r="M402" s="384">
        <v>3</v>
      </c>
      <c r="N402" s="384">
        <v>1</v>
      </c>
      <c r="O402" s="384">
        <v>0</v>
      </c>
      <c r="P402" s="384">
        <v>0</v>
      </c>
      <c r="Q402" s="385">
        <v>0.20369999999999999</v>
      </c>
      <c r="R402" s="385">
        <v>0.2833</v>
      </c>
      <c r="S402" s="385">
        <v>0.38890000000000002</v>
      </c>
      <c r="T402" s="385">
        <v>0.67220000000000002</v>
      </c>
      <c r="U402" s="384">
        <v>60</v>
      </c>
      <c r="V402" s="386">
        <v>0.75</v>
      </c>
      <c r="W402" s="386">
        <v>0.1</v>
      </c>
      <c r="X402" s="386">
        <v>0.33329999999999999</v>
      </c>
      <c r="Y402" s="382" t="s">
        <v>62</v>
      </c>
    </row>
    <row r="403" spans="1:25" ht="15" hidden="1" x14ac:dyDescent="0.25">
      <c r="A403" s="378" t="s">
        <v>971</v>
      </c>
      <c r="B403" s="378" t="s">
        <v>166</v>
      </c>
      <c r="C403" s="379">
        <v>61</v>
      </c>
      <c r="D403" s="379">
        <v>113</v>
      </c>
      <c r="E403" s="379">
        <v>6</v>
      </c>
      <c r="F403" s="379">
        <v>11</v>
      </c>
      <c r="G403" s="379">
        <v>8</v>
      </c>
      <c r="H403" s="379">
        <v>2</v>
      </c>
      <c r="I403" s="379">
        <v>0</v>
      </c>
      <c r="J403" s="379">
        <v>2</v>
      </c>
      <c r="K403" s="379">
        <v>3</v>
      </c>
      <c r="L403" s="379">
        <v>33</v>
      </c>
      <c r="M403" s="379">
        <v>0</v>
      </c>
      <c r="N403" s="379">
        <v>0</v>
      </c>
      <c r="O403" s="379">
        <v>1</v>
      </c>
      <c r="P403" s="379">
        <v>0</v>
      </c>
      <c r="Q403" s="380">
        <v>9.7299999999999998E-2</v>
      </c>
      <c r="R403" s="380">
        <v>0.1207</v>
      </c>
      <c r="S403" s="380">
        <v>0.1681</v>
      </c>
      <c r="T403" s="380">
        <v>0.2888</v>
      </c>
      <c r="U403" s="379">
        <v>116</v>
      </c>
      <c r="V403" s="381">
        <v>0</v>
      </c>
      <c r="W403" s="381">
        <v>2.5899999999999999E-2</v>
      </c>
      <c r="X403" s="381">
        <v>0.28449999999999998</v>
      </c>
      <c r="Y403" s="382" t="s">
        <v>62</v>
      </c>
    </row>
    <row r="404" spans="1:25" ht="15" hidden="1" x14ac:dyDescent="0.25">
      <c r="A404" s="383" t="s">
        <v>297</v>
      </c>
      <c r="B404" s="383" t="s">
        <v>146</v>
      </c>
      <c r="C404" s="384">
        <v>77</v>
      </c>
      <c r="D404" s="384">
        <v>264</v>
      </c>
      <c r="E404" s="384">
        <v>32</v>
      </c>
      <c r="F404" s="384">
        <v>53</v>
      </c>
      <c r="G404" s="384">
        <v>30</v>
      </c>
      <c r="H404" s="384">
        <v>10</v>
      </c>
      <c r="I404" s="384">
        <v>3</v>
      </c>
      <c r="J404" s="384">
        <v>14</v>
      </c>
      <c r="K404" s="384">
        <v>35</v>
      </c>
      <c r="L404" s="384">
        <v>72</v>
      </c>
      <c r="M404" s="384">
        <v>0</v>
      </c>
      <c r="N404" s="384">
        <v>0</v>
      </c>
      <c r="O404" s="384">
        <v>1</v>
      </c>
      <c r="P404" s="384">
        <v>0</v>
      </c>
      <c r="Q404" s="385">
        <v>0.20080000000000001</v>
      </c>
      <c r="R404" s="385">
        <v>0.29430000000000001</v>
      </c>
      <c r="S404" s="385">
        <v>0.42049999999999998</v>
      </c>
      <c r="T404" s="385">
        <v>0.71479999999999999</v>
      </c>
      <c r="U404" s="384">
        <v>299</v>
      </c>
      <c r="V404" s="386">
        <v>0</v>
      </c>
      <c r="W404" s="386">
        <v>0.1171</v>
      </c>
      <c r="X404" s="386">
        <v>0.24079999999999999</v>
      </c>
      <c r="Y404" s="382" t="s">
        <v>62</v>
      </c>
    </row>
    <row r="405" spans="1:25" ht="15" hidden="1" x14ac:dyDescent="0.25">
      <c r="A405" s="383" t="s">
        <v>892</v>
      </c>
      <c r="B405" s="383" t="s">
        <v>74</v>
      </c>
      <c r="C405" s="384">
        <v>56</v>
      </c>
      <c r="D405" s="384">
        <v>117</v>
      </c>
      <c r="E405" s="384">
        <v>19</v>
      </c>
      <c r="F405" s="384">
        <v>30</v>
      </c>
      <c r="G405" s="384">
        <v>28</v>
      </c>
      <c r="H405" s="384">
        <v>11</v>
      </c>
      <c r="I405" s="384">
        <v>0</v>
      </c>
      <c r="J405" s="384">
        <v>7</v>
      </c>
      <c r="K405" s="384">
        <v>14</v>
      </c>
      <c r="L405" s="384">
        <v>26</v>
      </c>
      <c r="M405" s="384">
        <v>0</v>
      </c>
      <c r="N405" s="384">
        <v>0</v>
      </c>
      <c r="O405" s="384">
        <v>1</v>
      </c>
      <c r="P405" s="384">
        <v>1</v>
      </c>
      <c r="Q405" s="385">
        <v>0.25640000000000002</v>
      </c>
      <c r="R405" s="385">
        <v>0.34089999999999998</v>
      </c>
      <c r="S405" s="385">
        <v>0.52990000000000004</v>
      </c>
      <c r="T405" s="385">
        <v>0.87080000000000002</v>
      </c>
      <c r="U405" s="384">
        <v>132</v>
      </c>
      <c r="V405" s="386">
        <v>0</v>
      </c>
      <c r="W405" s="386">
        <v>0.1061</v>
      </c>
      <c r="X405" s="386">
        <v>0.19700000000000001</v>
      </c>
      <c r="Y405" s="382" t="s">
        <v>62</v>
      </c>
    </row>
    <row r="406" spans="1:25" ht="15" hidden="1" x14ac:dyDescent="0.25">
      <c r="A406" s="378" t="s">
        <v>291</v>
      </c>
      <c r="B406" s="378" t="s">
        <v>71</v>
      </c>
      <c r="C406" s="379">
        <v>79</v>
      </c>
      <c r="D406" s="379">
        <v>312</v>
      </c>
      <c r="E406" s="379">
        <v>45</v>
      </c>
      <c r="F406" s="379">
        <v>101</v>
      </c>
      <c r="G406" s="379">
        <v>56</v>
      </c>
      <c r="H406" s="379">
        <v>27</v>
      </c>
      <c r="I406" s="379">
        <v>1</v>
      </c>
      <c r="J406" s="379">
        <v>11</v>
      </c>
      <c r="K406" s="379">
        <v>29</v>
      </c>
      <c r="L406" s="379">
        <v>59</v>
      </c>
      <c r="M406" s="379">
        <v>0</v>
      </c>
      <c r="N406" s="379">
        <v>3</v>
      </c>
      <c r="O406" s="379">
        <v>6</v>
      </c>
      <c r="P406" s="379">
        <v>0</v>
      </c>
      <c r="Q406" s="380">
        <v>0.32369999999999999</v>
      </c>
      <c r="R406" s="380">
        <v>0.38119999999999998</v>
      </c>
      <c r="S406" s="380">
        <v>0.52239999999999998</v>
      </c>
      <c r="T406" s="380">
        <v>0.90369999999999995</v>
      </c>
      <c r="U406" s="379">
        <v>341</v>
      </c>
      <c r="V406" s="381">
        <v>0</v>
      </c>
      <c r="W406" s="381">
        <v>8.5000000000000006E-2</v>
      </c>
      <c r="X406" s="381">
        <v>0.17299999999999999</v>
      </c>
      <c r="Y406" s="382" t="s">
        <v>62</v>
      </c>
    </row>
    <row r="407" spans="1:25" ht="15" hidden="1" x14ac:dyDescent="0.25">
      <c r="A407" s="378" t="s">
        <v>382</v>
      </c>
      <c r="B407" s="378" t="s">
        <v>76</v>
      </c>
      <c r="C407" s="379">
        <v>73</v>
      </c>
      <c r="D407" s="379">
        <v>273</v>
      </c>
      <c r="E407" s="379">
        <v>27</v>
      </c>
      <c r="F407" s="379">
        <v>73</v>
      </c>
      <c r="G407" s="379">
        <v>32</v>
      </c>
      <c r="H407" s="379">
        <v>14</v>
      </c>
      <c r="I407" s="379">
        <v>0</v>
      </c>
      <c r="J407" s="379">
        <v>7</v>
      </c>
      <c r="K407" s="379">
        <v>16</v>
      </c>
      <c r="L407" s="379">
        <v>62</v>
      </c>
      <c r="M407" s="379">
        <v>4</v>
      </c>
      <c r="N407" s="379">
        <v>1</v>
      </c>
      <c r="O407" s="379">
        <v>4</v>
      </c>
      <c r="P407" s="379">
        <v>0</v>
      </c>
      <c r="Q407" s="380">
        <v>0.26740000000000003</v>
      </c>
      <c r="R407" s="380">
        <v>0.308</v>
      </c>
      <c r="S407" s="380">
        <v>0.39560000000000001</v>
      </c>
      <c r="T407" s="380">
        <v>0.7036</v>
      </c>
      <c r="U407" s="379">
        <v>289</v>
      </c>
      <c r="V407" s="381">
        <v>0.8</v>
      </c>
      <c r="W407" s="381">
        <v>5.5399999999999998E-2</v>
      </c>
      <c r="X407" s="381">
        <v>0.2145</v>
      </c>
      <c r="Y407" s="382" t="s">
        <v>62</v>
      </c>
    </row>
    <row r="408" spans="1:25" ht="15" hidden="1" x14ac:dyDescent="0.25">
      <c r="A408" s="378" t="s">
        <v>950</v>
      </c>
      <c r="B408" s="378" t="s">
        <v>146</v>
      </c>
      <c r="C408" s="379">
        <v>15</v>
      </c>
      <c r="D408" s="379">
        <v>42</v>
      </c>
      <c r="E408" s="379">
        <v>4</v>
      </c>
      <c r="F408" s="379">
        <v>9</v>
      </c>
      <c r="G408" s="379">
        <v>6</v>
      </c>
      <c r="H408" s="379">
        <v>1</v>
      </c>
      <c r="I408" s="379">
        <v>0</v>
      </c>
      <c r="J408" s="379">
        <v>2</v>
      </c>
      <c r="K408" s="379">
        <v>5</v>
      </c>
      <c r="L408" s="379">
        <v>18</v>
      </c>
      <c r="M408" s="379">
        <v>0</v>
      </c>
      <c r="N408" s="379">
        <v>1</v>
      </c>
      <c r="O408" s="379">
        <v>1</v>
      </c>
      <c r="P408" s="379">
        <v>0</v>
      </c>
      <c r="Q408" s="380">
        <v>0.21429999999999999</v>
      </c>
      <c r="R408" s="380">
        <v>0.2979</v>
      </c>
      <c r="S408" s="380">
        <v>0.38100000000000001</v>
      </c>
      <c r="T408" s="380">
        <v>0.67879999999999996</v>
      </c>
      <c r="U408" s="379">
        <v>47</v>
      </c>
      <c r="V408" s="381">
        <v>0</v>
      </c>
      <c r="W408" s="381">
        <v>0.10639999999999999</v>
      </c>
      <c r="X408" s="381">
        <v>0.38300000000000001</v>
      </c>
      <c r="Y408" s="382" t="s">
        <v>62</v>
      </c>
    </row>
    <row r="409" spans="1:25" ht="15" hidden="1" x14ac:dyDescent="0.25">
      <c r="A409" s="383" t="s">
        <v>563</v>
      </c>
      <c r="B409" s="383" t="s">
        <v>67</v>
      </c>
      <c r="C409" s="384">
        <v>41</v>
      </c>
      <c r="D409" s="384">
        <v>111</v>
      </c>
      <c r="E409" s="384">
        <v>13</v>
      </c>
      <c r="F409" s="384">
        <v>27</v>
      </c>
      <c r="G409" s="384">
        <v>19</v>
      </c>
      <c r="H409" s="384">
        <v>10</v>
      </c>
      <c r="I409" s="384">
        <v>0</v>
      </c>
      <c r="J409" s="384">
        <v>4</v>
      </c>
      <c r="K409" s="384">
        <v>7</v>
      </c>
      <c r="L409" s="384">
        <v>25</v>
      </c>
      <c r="M409" s="384">
        <v>13</v>
      </c>
      <c r="N409" s="384">
        <v>1</v>
      </c>
      <c r="O409" s="384">
        <v>2</v>
      </c>
      <c r="P409" s="384">
        <v>0</v>
      </c>
      <c r="Q409" s="385">
        <v>0.2432</v>
      </c>
      <c r="R409" s="385">
        <v>0.28810000000000002</v>
      </c>
      <c r="S409" s="385">
        <v>0.44140000000000001</v>
      </c>
      <c r="T409" s="385">
        <v>0.72960000000000003</v>
      </c>
      <c r="U409" s="384">
        <v>118</v>
      </c>
      <c r="V409" s="386">
        <v>0.92859999999999998</v>
      </c>
      <c r="W409" s="386">
        <v>5.9299999999999999E-2</v>
      </c>
      <c r="X409" s="386">
        <v>0.21190000000000001</v>
      </c>
      <c r="Y409" s="382" t="s">
        <v>62</v>
      </c>
    </row>
    <row r="410" spans="1:25" ht="15" hidden="1" x14ac:dyDescent="0.25">
      <c r="A410" s="383" t="s">
        <v>824</v>
      </c>
      <c r="B410" s="383" t="s">
        <v>147</v>
      </c>
      <c r="C410" s="384">
        <v>17</v>
      </c>
      <c r="D410" s="384">
        <v>21</v>
      </c>
      <c r="E410" s="384">
        <v>1</v>
      </c>
      <c r="F410" s="384">
        <v>2</v>
      </c>
      <c r="G410" s="384">
        <v>1</v>
      </c>
      <c r="H410" s="384">
        <v>0</v>
      </c>
      <c r="I410" s="384">
        <v>0</v>
      </c>
      <c r="J410" s="384">
        <v>0</v>
      </c>
      <c r="K410" s="384">
        <v>1</v>
      </c>
      <c r="L410" s="384">
        <v>8</v>
      </c>
      <c r="M410" s="384">
        <v>1</v>
      </c>
      <c r="N410" s="384">
        <v>0</v>
      </c>
      <c r="O410" s="384">
        <v>0</v>
      </c>
      <c r="P410" s="384">
        <v>0</v>
      </c>
      <c r="Q410" s="385">
        <v>9.5200000000000007E-2</v>
      </c>
      <c r="R410" s="385">
        <v>0.13639999999999999</v>
      </c>
      <c r="S410" s="385">
        <v>9.5200000000000007E-2</v>
      </c>
      <c r="T410" s="385">
        <v>0.2316</v>
      </c>
      <c r="U410" s="384">
        <v>22</v>
      </c>
      <c r="V410" s="386">
        <v>1</v>
      </c>
      <c r="W410" s="386">
        <v>4.5499999999999999E-2</v>
      </c>
      <c r="X410" s="386">
        <v>0.36359999999999998</v>
      </c>
      <c r="Y410" s="382" t="s">
        <v>62</v>
      </c>
    </row>
    <row r="411" spans="1:25" ht="15" hidden="1" x14ac:dyDescent="0.25">
      <c r="A411" s="378" t="s">
        <v>344</v>
      </c>
      <c r="B411" s="378" t="s">
        <v>74</v>
      </c>
      <c r="C411" s="379">
        <v>76</v>
      </c>
      <c r="D411" s="379">
        <v>284</v>
      </c>
      <c r="E411" s="379">
        <v>55</v>
      </c>
      <c r="F411" s="379">
        <v>74</v>
      </c>
      <c r="G411" s="379">
        <v>45</v>
      </c>
      <c r="H411" s="379">
        <v>20</v>
      </c>
      <c r="I411" s="379">
        <v>1</v>
      </c>
      <c r="J411" s="379">
        <v>13</v>
      </c>
      <c r="K411" s="379">
        <v>44</v>
      </c>
      <c r="L411" s="379">
        <v>80</v>
      </c>
      <c r="M411" s="379">
        <v>6</v>
      </c>
      <c r="N411" s="379">
        <v>3</v>
      </c>
      <c r="O411" s="379">
        <v>5</v>
      </c>
      <c r="P411" s="379">
        <v>1</v>
      </c>
      <c r="Q411" s="380">
        <v>0.2606</v>
      </c>
      <c r="R411" s="380">
        <v>0.36170000000000002</v>
      </c>
      <c r="S411" s="380">
        <v>0.47539999999999999</v>
      </c>
      <c r="T411" s="380">
        <v>0.83709999999999996</v>
      </c>
      <c r="U411" s="379">
        <v>329</v>
      </c>
      <c r="V411" s="381">
        <v>0.66669999999999996</v>
      </c>
      <c r="W411" s="381">
        <v>0.13370000000000001</v>
      </c>
      <c r="X411" s="381">
        <v>0.2432</v>
      </c>
      <c r="Y411" s="382" t="s">
        <v>62</v>
      </c>
    </row>
    <row r="412" spans="1:25" ht="15" hidden="1" x14ac:dyDescent="0.25">
      <c r="A412" s="378" t="s">
        <v>319</v>
      </c>
      <c r="B412" s="378" t="s">
        <v>166</v>
      </c>
      <c r="C412" s="379">
        <v>80</v>
      </c>
      <c r="D412" s="379">
        <v>296</v>
      </c>
      <c r="E412" s="379">
        <v>43</v>
      </c>
      <c r="F412" s="379">
        <v>90</v>
      </c>
      <c r="G412" s="379">
        <v>55</v>
      </c>
      <c r="H412" s="379">
        <v>21</v>
      </c>
      <c r="I412" s="379">
        <v>0</v>
      </c>
      <c r="J412" s="379">
        <v>21</v>
      </c>
      <c r="K412" s="379">
        <v>34</v>
      </c>
      <c r="L412" s="379">
        <v>82</v>
      </c>
      <c r="M412" s="379">
        <v>3</v>
      </c>
      <c r="N412" s="379">
        <v>1</v>
      </c>
      <c r="O412" s="379">
        <v>3</v>
      </c>
      <c r="P412" s="379">
        <v>2</v>
      </c>
      <c r="Q412" s="380">
        <v>0.30409999999999998</v>
      </c>
      <c r="R412" s="380">
        <v>0.3795</v>
      </c>
      <c r="S412" s="380">
        <v>0.58779999999999999</v>
      </c>
      <c r="T412" s="380">
        <v>0.96740000000000004</v>
      </c>
      <c r="U412" s="379">
        <v>332</v>
      </c>
      <c r="V412" s="381">
        <v>0.75</v>
      </c>
      <c r="W412" s="381">
        <v>0.1024</v>
      </c>
      <c r="X412" s="381">
        <v>0.247</v>
      </c>
      <c r="Y412" s="382" t="s">
        <v>62</v>
      </c>
    </row>
    <row r="413" spans="1:25" ht="15" hidden="1" x14ac:dyDescent="0.25">
      <c r="A413" s="378" t="s">
        <v>733</v>
      </c>
      <c r="B413" s="378" t="s">
        <v>66</v>
      </c>
      <c r="C413" s="379">
        <v>75</v>
      </c>
      <c r="D413" s="379">
        <v>233</v>
      </c>
      <c r="E413" s="379">
        <v>21</v>
      </c>
      <c r="F413" s="379">
        <v>46</v>
      </c>
      <c r="G413" s="379">
        <v>20</v>
      </c>
      <c r="H413" s="379">
        <v>6</v>
      </c>
      <c r="I413" s="379">
        <v>1</v>
      </c>
      <c r="J413" s="379">
        <v>6</v>
      </c>
      <c r="K413" s="379">
        <v>16</v>
      </c>
      <c r="L413" s="379">
        <v>63</v>
      </c>
      <c r="M413" s="379">
        <v>3</v>
      </c>
      <c r="N413" s="379">
        <v>1</v>
      </c>
      <c r="O413" s="379">
        <v>1</v>
      </c>
      <c r="P413" s="379">
        <v>2</v>
      </c>
      <c r="Q413" s="380">
        <v>0.19739999999999999</v>
      </c>
      <c r="R413" s="380">
        <v>0.255</v>
      </c>
      <c r="S413" s="380">
        <v>0.309</v>
      </c>
      <c r="T413" s="380">
        <v>0.56399999999999995</v>
      </c>
      <c r="U413" s="379">
        <v>251</v>
      </c>
      <c r="V413" s="381">
        <v>0.75</v>
      </c>
      <c r="W413" s="381">
        <v>6.3700000000000007E-2</v>
      </c>
      <c r="X413" s="381">
        <v>0.251</v>
      </c>
      <c r="Y413" s="382" t="s">
        <v>62</v>
      </c>
    </row>
    <row r="414" spans="1:25" ht="15" hidden="1" x14ac:dyDescent="0.25">
      <c r="A414" s="383" t="s">
        <v>520</v>
      </c>
      <c r="B414" s="383" t="s">
        <v>71</v>
      </c>
      <c r="C414" s="384">
        <v>28</v>
      </c>
      <c r="D414" s="384">
        <v>30</v>
      </c>
      <c r="E414" s="384">
        <v>3</v>
      </c>
      <c r="F414" s="384">
        <v>4</v>
      </c>
      <c r="G414" s="384">
        <v>3</v>
      </c>
      <c r="H414" s="384">
        <v>0</v>
      </c>
      <c r="I414" s="384">
        <v>0</v>
      </c>
      <c r="J414" s="384">
        <v>0</v>
      </c>
      <c r="K414" s="384">
        <v>1</v>
      </c>
      <c r="L414" s="384">
        <v>6</v>
      </c>
      <c r="M414" s="384">
        <v>0</v>
      </c>
      <c r="N414" s="384">
        <v>0</v>
      </c>
      <c r="O414" s="384">
        <v>0</v>
      </c>
      <c r="P414" s="384">
        <v>1</v>
      </c>
      <c r="Q414" s="385">
        <v>0.1333</v>
      </c>
      <c r="R414" s="385">
        <v>0.1875</v>
      </c>
      <c r="S414" s="385">
        <v>0.1333</v>
      </c>
      <c r="T414" s="385">
        <v>0.32079999999999997</v>
      </c>
      <c r="U414" s="384">
        <v>32</v>
      </c>
      <c r="V414" s="386">
        <v>0</v>
      </c>
      <c r="W414" s="386">
        <v>3.1300000000000001E-2</v>
      </c>
      <c r="X414" s="386">
        <v>0.1875</v>
      </c>
      <c r="Y414" s="382" t="s">
        <v>62</v>
      </c>
    </row>
    <row r="415" spans="1:25" ht="15" hidden="1" x14ac:dyDescent="0.25">
      <c r="A415" s="378" t="s">
        <v>706</v>
      </c>
      <c r="B415" s="378" t="s">
        <v>146</v>
      </c>
      <c r="C415" s="379">
        <v>24</v>
      </c>
      <c r="D415" s="379">
        <v>65</v>
      </c>
      <c r="E415" s="379">
        <v>8</v>
      </c>
      <c r="F415" s="379">
        <v>13</v>
      </c>
      <c r="G415" s="379">
        <v>3</v>
      </c>
      <c r="H415" s="379">
        <v>6</v>
      </c>
      <c r="I415" s="379">
        <v>0</v>
      </c>
      <c r="J415" s="379">
        <v>0</v>
      </c>
      <c r="K415" s="379">
        <v>4</v>
      </c>
      <c r="L415" s="379">
        <v>16</v>
      </c>
      <c r="M415" s="379">
        <v>0</v>
      </c>
      <c r="N415" s="379">
        <v>0</v>
      </c>
      <c r="O415" s="379">
        <v>0</v>
      </c>
      <c r="P415" s="379">
        <v>2</v>
      </c>
      <c r="Q415" s="380">
        <v>0.2</v>
      </c>
      <c r="R415" s="380">
        <v>0.2676</v>
      </c>
      <c r="S415" s="380">
        <v>0.2923</v>
      </c>
      <c r="T415" s="380">
        <v>0.55989999999999995</v>
      </c>
      <c r="U415" s="379">
        <v>71</v>
      </c>
      <c r="V415" s="381">
        <v>0</v>
      </c>
      <c r="W415" s="381">
        <v>5.6300000000000003E-2</v>
      </c>
      <c r="X415" s="381">
        <v>0.22539999999999999</v>
      </c>
      <c r="Y415" s="382" t="s">
        <v>62</v>
      </c>
    </row>
    <row r="416" spans="1:25" ht="15" hidden="1" x14ac:dyDescent="0.25">
      <c r="A416" s="383" t="s">
        <v>1021</v>
      </c>
      <c r="B416" s="383" t="s">
        <v>70</v>
      </c>
      <c r="C416" s="384">
        <v>9</v>
      </c>
      <c r="D416" s="384">
        <v>19</v>
      </c>
      <c r="E416" s="384">
        <v>4</v>
      </c>
      <c r="F416" s="384">
        <v>4</v>
      </c>
      <c r="G416" s="384">
        <v>0</v>
      </c>
      <c r="H416" s="384">
        <v>3</v>
      </c>
      <c r="I416" s="384">
        <v>0</v>
      </c>
      <c r="J416" s="384">
        <v>0</v>
      </c>
      <c r="K416" s="384">
        <v>0</v>
      </c>
      <c r="L416" s="384">
        <v>4</v>
      </c>
      <c r="M416" s="384">
        <v>0</v>
      </c>
      <c r="N416" s="384">
        <v>0</v>
      </c>
      <c r="O416" s="384">
        <v>0</v>
      </c>
      <c r="P416" s="384">
        <v>1</v>
      </c>
      <c r="Q416" s="385">
        <v>0.21049999999999999</v>
      </c>
      <c r="R416" s="385">
        <v>0.25</v>
      </c>
      <c r="S416" s="385">
        <v>0.36840000000000001</v>
      </c>
      <c r="T416" s="385">
        <v>0.61839999999999995</v>
      </c>
      <c r="U416" s="384">
        <v>20</v>
      </c>
      <c r="V416" s="386">
        <v>0</v>
      </c>
      <c r="W416" s="386">
        <v>0</v>
      </c>
      <c r="X416" s="386">
        <v>0.2</v>
      </c>
      <c r="Y416" s="382" t="s">
        <v>62</v>
      </c>
    </row>
    <row r="417" spans="1:25" ht="15" hidden="1" x14ac:dyDescent="0.25">
      <c r="A417" s="378" t="s">
        <v>821</v>
      </c>
      <c r="B417" s="378" t="s">
        <v>147</v>
      </c>
      <c r="C417" s="379">
        <v>72</v>
      </c>
      <c r="D417" s="379">
        <v>201</v>
      </c>
      <c r="E417" s="379">
        <v>9</v>
      </c>
      <c r="F417" s="379">
        <v>37</v>
      </c>
      <c r="G417" s="379">
        <v>14</v>
      </c>
      <c r="H417" s="379">
        <v>5</v>
      </c>
      <c r="I417" s="379">
        <v>0</v>
      </c>
      <c r="J417" s="379">
        <v>3</v>
      </c>
      <c r="K417" s="379">
        <v>9</v>
      </c>
      <c r="L417" s="379">
        <v>36</v>
      </c>
      <c r="M417" s="379">
        <v>0</v>
      </c>
      <c r="N417" s="379">
        <v>1</v>
      </c>
      <c r="O417" s="379">
        <v>0</v>
      </c>
      <c r="P417" s="379">
        <v>1</v>
      </c>
      <c r="Q417" s="380">
        <v>0.18410000000000001</v>
      </c>
      <c r="R417" s="380">
        <v>0.22270000000000001</v>
      </c>
      <c r="S417" s="380">
        <v>0.25369999999999998</v>
      </c>
      <c r="T417" s="380">
        <v>0.47649999999999998</v>
      </c>
      <c r="U417" s="379">
        <v>211</v>
      </c>
      <c r="V417" s="381">
        <v>0</v>
      </c>
      <c r="W417" s="381">
        <v>4.2700000000000002E-2</v>
      </c>
      <c r="X417" s="381">
        <v>0.1706</v>
      </c>
      <c r="Y417" s="382" t="s">
        <v>62</v>
      </c>
    </row>
    <row r="418" spans="1:25" ht="15" hidden="1" x14ac:dyDescent="0.25">
      <c r="A418" s="378" t="s">
        <v>306</v>
      </c>
      <c r="B418" s="378" t="s">
        <v>166</v>
      </c>
      <c r="C418" s="379">
        <v>81</v>
      </c>
      <c r="D418" s="379">
        <v>321</v>
      </c>
      <c r="E418" s="379">
        <v>53</v>
      </c>
      <c r="F418" s="379">
        <v>87</v>
      </c>
      <c r="G418" s="379">
        <v>45</v>
      </c>
      <c r="H418" s="379">
        <v>9</v>
      </c>
      <c r="I418" s="379">
        <v>4</v>
      </c>
      <c r="J418" s="379">
        <v>16</v>
      </c>
      <c r="K418" s="379">
        <v>50</v>
      </c>
      <c r="L418" s="379">
        <v>77</v>
      </c>
      <c r="M418" s="379">
        <v>18</v>
      </c>
      <c r="N418" s="379">
        <v>5</v>
      </c>
      <c r="O418" s="379">
        <v>5</v>
      </c>
      <c r="P418" s="379">
        <v>0</v>
      </c>
      <c r="Q418" s="380">
        <v>0.27100000000000002</v>
      </c>
      <c r="R418" s="380">
        <v>0.36930000000000002</v>
      </c>
      <c r="S418" s="380">
        <v>0.47349999999999998</v>
      </c>
      <c r="T418" s="380">
        <v>0.84279999999999999</v>
      </c>
      <c r="U418" s="379">
        <v>371</v>
      </c>
      <c r="V418" s="381">
        <v>0.78259999999999996</v>
      </c>
      <c r="W418" s="381">
        <v>0.1348</v>
      </c>
      <c r="X418" s="381">
        <v>0.20749999999999999</v>
      </c>
      <c r="Y418" s="382" t="s">
        <v>62</v>
      </c>
    </row>
    <row r="419" spans="1:25" ht="15" hidden="1" x14ac:dyDescent="0.25">
      <c r="A419" s="378" t="s">
        <v>794</v>
      </c>
      <c r="B419" s="378" t="s">
        <v>76</v>
      </c>
      <c r="C419" s="379">
        <v>38</v>
      </c>
      <c r="D419" s="379">
        <v>45</v>
      </c>
      <c r="E419" s="379">
        <v>4</v>
      </c>
      <c r="F419" s="379">
        <v>8</v>
      </c>
      <c r="G419" s="379">
        <v>2</v>
      </c>
      <c r="H419" s="379">
        <v>1</v>
      </c>
      <c r="I419" s="379">
        <v>0</v>
      </c>
      <c r="J419" s="379">
        <v>0</v>
      </c>
      <c r="K419" s="379">
        <v>6</v>
      </c>
      <c r="L419" s="379">
        <v>13</v>
      </c>
      <c r="M419" s="379">
        <v>0</v>
      </c>
      <c r="N419" s="379">
        <v>1</v>
      </c>
      <c r="O419" s="379">
        <v>0</v>
      </c>
      <c r="P419" s="379">
        <v>1</v>
      </c>
      <c r="Q419" s="380">
        <v>0.17780000000000001</v>
      </c>
      <c r="R419" s="380">
        <v>0.28849999999999998</v>
      </c>
      <c r="S419" s="380">
        <v>0.2</v>
      </c>
      <c r="T419" s="380">
        <v>0.48849999999999999</v>
      </c>
      <c r="U419" s="379">
        <v>52</v>
      </c>
      <c r="V419" s="381">
        <v>0</v>
      </c>
      <c r="W419" s="381">
        <v>0.1154</v>
      </c>
      <c r="X419" s="381">
        <v>0.25</v>
      </c>
      <c r="Y419" s="382" t="s">
        <v>62</v>
      </c>
    </row>
    <row r="420" spans="1:25" ht="15" hidden="1" x14ac:dyDescent="0.25">
      <c r="A420" s="383" t="s">
        <v>337</v>
      </c>
      <c r="B420" s="383" t="s">
        <v>65</v>
      </c>
      <c r="C420" s="384">
        <v>81</v>
      </c>
      <c r="D420" s="384">
        <v>295</v>
      </c>
      <c r="E420" s="384">
        <v>27</v>
      </c>
      <c r="F420" s="384">
        <v>51</v>
      </c>
      <c r="G420" s="384">
        <v>28</v>
      </c>
      <c r="H420" s="384">
        <v>16</v>
      </c>
      <c r="I420" s="384">
        <v>0</v>
      </c>
      <c r="J420" s="384">
        <v>11</v>
      </c>
      <c r="K420" s="384">
        <v>15</v>
      </c>
      <c r="L420" s="384">
        <v>119</v>
      </c>
      <c r="M420" s="384">
        <v>3</v>
      </c>
      <c r="N420" s="384">
        <v>1</v>
      </c>
      <c r="O420" s="384">
        <v>3</v>
      </c>
      <c r="P420" s="384">
        <v>1</v>
      </c>
      <c r="Q420" s="385">
        <v>0.1729</v>
      </c>
      <c r="R420" s="385">
        <v>0.21540000000000001</v>
      </c>
      <c r="S420" s="385">
        <v>0.33900000000000002</v>
      </c>
      <c r="T420" s="385">
        <v>0.5544</v>
      </c>
      <c r="U420" s="384">
        <v>311</v>
      </c>
      <c r="V420" s="386">
        <v>0.75</v>
      </c>
      <c r="W420" s="386">
        <v>4.82E-2</v>
      </c>
      <c r="X420" s="386">
        <v>0.3826</v>
      </c>
      <c r="Y420" s="382" t="s">
        <v>62</v>
      </c>
    </row>
    <row r="421" spans="1:25" ht="15" hidden="1" x14ac:dyDescent="0.25">
      <c r="A421" s="378" t="s">
        <v>670</v>
      </c>
      <c r="B421" s="378" t="s">
        <v>64</v>
      </c>
      <c r="C421" s="379">
        <v>71</v>
      </c>
      <c r="D421" s="379">
        <v>143</v>
      </c>
      <c r="E421" s="379">
        <v>18</v>
      </c>
      <c r="F421" s="379">
        <v>46</v>
      </c>
      <c r="G421" s="379">
        <v>24</v>
      </c>
      <c r="H421" s="379">
        <v>11</v>
      </c>
      <c r="I421" s="379">
        <v>0</v>
      </c>
      <c r="J421" s="379">
        <v>5</v>
      </c>
      <c r="K421" s="379">
        <v>16</v>
      </c>
      <c r="L421" s="379">
        <v>34</v>
      </c>
      <c r="M421" s="379">
        <v>2</v>
      </c>
      <c r="N421" s="379">
        <v>1</v>
      </c>
      <c r="O421" s="379">
        <v>3</v>
      </c>
      <c r="P421" s="379">
        <v>1</v>
      </c>
      <c r="Q421" s="380">
        <v>0.32169999999999999</v>
      </c>
      <c r="R421" s="380">
        <v>0.39379999999999998</v>
      </c>
      <c r="S421" s="380">
        <v>0.50349999999999995</v>
      </c>
      <c r="T421" s="380">
        <v>0.8972</v>
      </c>
      <c r="U421" s="379">
        <v>160</v>
      </c>
      <c r="V421" s="381">
        <v>0.66669999999999996</v>
      </c>
      <c r="W421" s="381">
        <v>0.1</v>
      </c>
      <c r="X421" s="381">
        <v>0.21249999999999999</v>
      </c>
      <c r="Y421" s="382" t="s">
        <v>62</v>
      </c>
    </row>
    <row r="422" spans="1:25" ht="15" hidden="1" x14ac:dyDescent="0.25">
      <c r="A422" s="378" t="s">
        <v>765</v>
      </c>
      <c r="B422" s="378" t="s">
        <v>73</v>
      </c>
      <c r="C422" s="379">
        <v>29</v>
      </c>
      <c r="D422" s="379">
        <v>80</v>
      </c>
      <c r="E422" s="379">
        <v>11</v>
      </c>
      <c r="F422" s="379">
        <v>15</v>
      </c>
      <c r="G422" s="379">
        <v>7</v>
      </c>
      <c r="H422" s="379">
        <v>8</v>
      </c>
      <c r="I422" s="379">
        <v>0</v>
      </c>
      <c r="J422" s="379">
        <v>3</v>
      </c>
      <c r="K422" s="379">
        <v>9</v>
      </c>
      <c r="L422" s="379">
        <v>23</v>
      </c>
      <c r="M422" s="379">
        <v>3</v>
      </c>
      <c r="N422" s="379">
        <v>0</v>
      </c>
      <c r="O422" s="379">
        <v>0</v>
      </c>
      <c r="P422" s="379">
        <v>2</v>
      </c>
      <c r="Q422" s="380">
        <v>0.1875</v>
      </c>
      <c r="R422" s="380">
        <v>0.28570000000000001</v>
      </c>
      <c r="S422" s="380">
        <v>0.4</v>
      </c>
      <c r="T422" s="380">
        <v>0.68569999999999998</v>
      </c>
      <c r="U422" s="379">
        <v>91</v>
      </c>
      <c r="V422" s="381">
        <v>1</v>
      </c>
      <c r="W422" s="381">
        <v>9.8900000000000002E-2</v>
      </c>
      <c r="X422" s="381">
        <v>0.25269999999999998</v>
      </c>
      <c r="Y422" s="382" t="s">
        <v>62</v>
      </c>
    </row>
    <row r="423" spans="1:25" ht="15" hidden="1" x14ac:dyDescent="0.25">
      <c r="A423" s="378" t="s">
        <v>572</v>
      </c>
      <c r="B423" s="378" t="s">
        <v>67</v>
      </c>
      <c r="C423" s="379">
        <v>6</v>
      </c>
      <c r="D423" s="379">
        <v>15</v>
      </c>
      <c r="E423" s="379">
        <v>2</v>
      </c>
      <c r="F423" s="379">
        <v>2</v>
      </c>
      <c r="G423" s="379">
        <v>2</v>
      </c>
      <c r="H423" s="379">
        <v>0</v>
      </c>
      <c r="I423" s="379">
        <v>0</v>
      </c>
      <c r="J423" s="379">
        <v>2</v>
      </c>
      <c r="K423" s="379">
        <v>1</v>
      </c>
      <c r="L423" s="379">
        <v>5</v>
      </c>
      <c r="M423" s="379">
        <v>0</v>
      </c>
      <c r="N423" s="379">
        <v>0</v>
      </c>
      <c r="O423" s="379">
        <v>0</v>
      </c>
      <c r="P423" s="379">
        <v>0</v>
      </c>
      <c r="Q423" s="380">
        <v>0.1333</v>
      </c>
      <c r="R423" s="380">
        <v>0.1875</v>
      </c>
      <c r="S423" s="380">
        <v>0.5333</v>
      </c>
      <c r="T423" s="380">
        <v>0.7208</v>
      </c>
      <c r="U423" s="379">
        <v>16</v>
      </c>
      <c r="V423" s="381">
        <v>0</v>
      </c>
      <c r="W423" s="381">
        <v>6.25E-2</v>
      </c>
      <c r="X423" s="381">
        <v>0.3125</v>
      </c>
      <c r="Y423" s="382" t="s">
        <v>62</v>
      </c>
    </row>
    <row r="424" spans="1:25" ht="15" hidden="1" x14ac:dyDescent="0.25">
      <c r="A424" s="378" t="s">
        <v>938</v>
      </c>
      <c r="B424" s="378" t="s">
        <v>146</v>
      </c>
      <c r="C424" s="379">
        <v>29</v>
      </c>
      <c r="D424" s="379">
        <v>57</v>
      </c>
      <c r="E424" s="379">
        <v>13</v>
      </c>
      <c r="F424" s="379">
        <v>16</v>
      </c>
      <c r="G424" s="379">
        <v>10</v>
      </c>
      <c r="H424" s="379">
        <v>2</v>
      </c>
      <c r="I424" s="379">
        <v>0</v>
      </c>
      <c r="J424" s="379">
        <v>7</v>
      </c>
      <c r="K424" s="379">
        <v>2</v>
      </c>
      <c r="L424" s="379">
        <v>21</v>
      </c>
      <c r="M424" s="379">
        <v>3</v>
      </c>
      <c r="N424" s="379">
        <v>0</v>
      </c>
      <c r="O424" s="379">
        <v>1</v>
      </c>
      <c r="P424" s="379">
        <v>0</v>
      </c>
      <c r="Q424" s="380">
        <v>0.28070000000000001</v>
      </c>
      <c r="R424" s="380">
        <v>0.30509999999999998</v>
      </c>
      <c r="S424" s="380">
        <v>0.68420000000000003</v>
      </c>
      <c r="T424" s="380">
        <v>0.98929999999999996</v>
      </c>
      <c r="U424" s="379">
        <v>59</v>
      </c>
      <c r="V424" s="381">
        <v>1</v>
      </c>
      <c r="W424" s="381">
        <v>3.39E-2</v>
      </c>
      <c r="X424" s="381">
        <v>0.35589999999999999</v>
      </c>
      <c r="Y424" s="382" t="s">
        <v>62</v>
      </c>
    </row>
    <row r="425" spans="1:25" ht="15" hidden="1" x14ac:dyDescent="0.25">
      <c r="A425" s="378" t="s">
        <v>513</v>
      </c>
      <c r="B425" s="378" t="s">
        <v>71</v>
      </c>
      <c r="C425" s="379">
        <v>81</v>
      </c>
      <c r="D425" s="379">
        <v>283</v>
      </c>
      <c r="E425" s="379">
        <v>30</v>
      </c>
      <c r="F425" s="379">
        <v>76</v>
      </c>
      <c r="G425" s="379">
        <v>28</v>
      </c>
      <c r="H425" s="379">
        <v>23</v>
      </c>
      <c r="I425" s="379">
        <v>0</v>
      </c>
      <c r="J425" s="379">
        <v>5</v>
      </c>
      <c r="K425" s="379">
        <v>22</v>
      </c>
      <c r="L425" s="379">
        <v>44</v>
      </c>
      <c r="M425" s="379">
        <v>20</v>
      </c>
      <c r="N425" s="379">
        <v>2</v>
      </c>
      <c r="O425" s="379">
        <v>3</v>
      </c>
      <c r="P425" s="379">
        <v>6</v>
      </c>
      <c r="Q425" s="380">
        <v>0.26860000000000001</v>
      </c>
      <c r="R425" s="380">
        <v>0.33439999999999998</v>
      </c>
      <c r="S425" s="380">
        <v>0.40279999999999999</v>
      </c>
      <c r="T425" s="380">
        <v>0.73719999999999997</v>
      </c>
      <c r="U425" s="379">
        <v>311</v>
      </c>
      <c r="V425" s="381">
        <v>0.90910000000000002</v>
      </c>
      <c r="W425" s="381">
        <v>7.0699999999999999E-2</v>
      </c>
      <c r="X425" s="381">
        <v>0.14149999999999999</v>
      </c>
      <c r="Y425" s="382" t="s">
        <v>62</v>
      </c>
    </row>
    <row r="426" spans="1:25" ht="15" hidden="1" x14ac:dyDescent="0.25">
      <c r="A426" s="378" t="s">
        <v>975</v>
      </c>
      <c r="B426" s="378" t="s">
        <v>166</v>
      </c>
      <c r="C426" s="379">
        <v>7</v>
      </c>
      <c r="D426" s="379">
        <v>2</v>
      </c>
      <c r="E426" s="379">
        <v>0</v>
      </c>
      <c r="F426" s="379">
        <v>0</v>
      </c>
      <c r="G426" s="379">
        <v>0</v>
      </c>
      <c r="H426" s="379">
        <v>0</v>
      </c>
      <c r="I426" s="379">
        <v>0</v>
      </c>
      <c r="J426" s="379">
        <v>0</v>
      </c>
      <c r="K426" s="379">
        <v>0</v>
      </c>
      <c r="L426" s="379">
        <v>1</v>
      </c>
      <c r="M426" s="379">
        <v>0</v>
      </c>
      <c r="N426" s="379">
        <v>0</v>
      </c>
      <c r="O426" s="379">
        <v>0</v>
      </c>
      <c r="P426" s="379">
        <v>0</v>
      </c>
      <c r="Q426" s="380">
        <v>0</v>
      </c>
      <c r="R426" s="380">
        <v>0</v>
      </c>
      <c r="S426" s="380">
        <v>0</v>
      </c>
      <c r="T426" s="380">
        <v>0</v>
      </c>
      <c r="U426" s="379">
        <v>2</v>
      </c>
      <c r="V426" s="381">
        <v>0</v>
      </c>
      <c r="W426" s="381">
        <v>0</v>
      </c>
      <c r="X426" s="381">
        <v>0.5</v>
      </c>
      <c r="Y426" s="382" t="s">
        <v>62</v>
      </c>
    </row>
    <row r="427" spans="1:25" ht="15" hidden="1" x14ac:dyDescent="0.25">
      <c r="A427" s="383" t="s">
        <v>913</v>
      </c>
      <c r="B427" s="383" t="s">
        <v>72</v>
      </c>
      <c r="C427" s="384">
        <v>63</v>
      </c>
      <c r="D427" s="384">
        <v>182</v>
      </c>
      <c r="E427" s="384">
        <v>20</v>
      </c>
      <c r="F427" s="384">
        <v>49</v>
      </c>
      <c r="G427" s="384">
        <v>19</v>
      </c>
      <c r="H427" s="384">
        <v>12</v>
      </c>
      <c r="I427" s="384">
        <v>0</v>
      </c>
      <c r="J427" s="384">
        <v>7</v>
      </c>
      <c r="K427" s="384">
        <v>15</v>
      </c>
      <c r="L427" s="384">
        <v>36</v>
      </c>
      <c r="M427" s="384">
        <v>0</v>
      </c>
      <c r="N427" s="384">
        <v>1</v>
      </c>
      <c r="O427" s="384">
        <v>2</v>
      </c>
      <c r="P427" s="384">
        <v>10</v>
      </c>
      <c r="Q427" s="385">
        <v>0.26919999999999999</v>
      </c>
      <c r="R427" s="385">
        <v>0.35749999999999998</v>
      </c>
      <c r="S427" s="385">
        <v>0.45050000000000001</v>
      </c>
      <c r="T427" s="385">
        <v>0.80800000000000005</v>
      </c>
      <c r="U427" s="384">
        <v>207</v>
      </c>
      <c r="V427" s="386">
        <v>0</v>
      </c>
      <c r="W427" s="386">
        <v>7.2499999999999995E-2</v>
      </c>
      <c r="X427" s="386">
        <v>0.1739</v>
      </c>
      <c r="Y427" s="382" t="s">
        <v>62</v>
      </c>
    </row>
    <row r="428" spans="1:25" ht="15" hidden="1" x14ac:dyDescent="0.25">
      <c r="A428" s="383" t="s">
        <v>951</v>
      </c>
      <c r="B428" s="383" t="s">
        <v>146</v>
      </c>
      <c r="C428" s="384">
        <v>25</v>
      </c>
      <c r="D428" s="384">
        <v>56</v>
      </c>
      <c r="E428" s="384">
        <v>9</v>
      </c>
      <c r="F428" s="384">
        <v>10</v>
      </c>
      <c r="G428" s="384">
        <v>8</v>
      </c>
      <c r="H428" s="384">
        <v>1</v>
      </c>
      <c r="I428" s="384">
        <v>0</v>
      </c>
      <c r="J428" s="384">
        <v>3</v>
      </c>
      <c r="K428" s="384">
        <v>6</v>
      </c>
      <c r="L428" s="384">
        <v>20</v>
      </c>
      <c r="M428" s="384">
        <v>0</v>
      </c>
      <c r="N428" s="384">
        <v>0</v>
      </c>
      <c r="O428" s="384">
        <v>3</v>
      </c>
      <c r="P428" s="384">
        <v>0</v>
      </c>
      <c r="Q428" s="385">
        <v>0.17860000000000001</v>
      </c>
      <c r="R428" s="385">
        <v>0.2581</v>
      </c>
      <c r="S428" s="385">
        <v>0.35709999999999997</v>
      </c>
      <c r="T428" s="385">
        <v>0.61519999999999997</v>
      </c>
      <c r="U428" s="384">
        <v>62</v>
      </c>
      <c r="V428" s="386">
        <v>0</v>
      </c>
      <c r="W428" s="386">
        <v>9.6799999999999997E-2</v>
      </c>
      <c r="X428" s="386">
        <v>0.3226</v>
      </c>
      <c r="Y428" s="382" t="s">
        <v>62</v>
      </c>
    </row>
    <row r="429" spans="1:25" ht="15" hidden="1" x14ac:dyDescent="0.25">
      <c r="A429" s="378" t="s">
        <v>710</v>
      </c>
      <c r="B429" s="378" t="s">
        <v>70</v>
      </c>
      <c r="C429" s="379">
        <v>7</v>
      </c>
      <c r="D429" s="379">
        <v>9</v>
      </c>
      <c r="E429" s="379">
        <v>0</v>
      </c>
      <c r="F429" s="379">
        <v>0</v>
      </c>
      <c r="G429" s="379">
        <v>0</v>
      </c>
      <c r="H429" s="379">
        <v>0</v>
      </c>
      <c r="I429" s="379">
        <v>0</v>
      </c>
      <c r="J429" s="379">
        <v>0</v>
      </c>
      <c r="K429" s="379">
        <v>1</v>
      </c>
      <c r="L429" s="379">
        <v>7</v>
      </c>
      <c r="M429" s="379">
        <v>0</v>
      </c>
      <c r="N429" s="379">
        <v>0</v>
      </c>
      <c r="O429" s="379">
        <v>0</v>
      </c>
      <c r="P429" s="379">
        <v>0</v>
      </c>
      <c r="Q429" s="380">
        <v>0</v>
      </c>
      <c r="R429" s="380">
        <v>0.1</v>
      </c>
      <c r="S429" s="380">
        <v>0</v>
      </c>
      <c r="T429" s="380">
        <v>0.1</v>
      </c>
      <c r="U429" s="379">
        <v>10</v>
      </c>
      <c r="V429" s="381">
        <v>0</v>
      </c>
      <c r="W429" s="381">
        <v>0.1</v>
      </c>
      <c r="X429" s="381">
        <v>0.7</v>
      </c>
      <c r="Y429" s="382" t="s">
        <v>62</v>
      </c>
    </row>
    <row r="430" spans="1:25" ht="15" hidden="1" x14ac:dyDescent="0.25">
      <c r="A430" s="378" t="s">
        <v>562</v>
      </c>
      <c r="B430" s="378" t="s">
        <v>67</v>
      </c>
      <c r="C430" s="379">
        <v>43</v>
      </c>
      <c r="D430" s="379">
        <v>120</v>
      </c>
      <c r="E430" s="379">
        <v>8</v>
      </c>
      <c r="F430" s="379">
        <v>18</v>
      </c>
      <c r="G430" s="379">
        <v>4</v>
      </c>
      <c r="H430" s="379">
        <v>5</v>
      </c>
      <c r="I430" s="379">
        <v>1</v>
      </c>
      <c r="J430" s="379">
        <v>0</v>
      </c>
      <c r="K430" s="379">
        <v>5</v>
      </c>
      <c r="L430" s="379">
        <v>35</v>
      </c>
      <c r="M430" s="379">
        <v>1</v>
      </c>
      <c r="N430" s="379">
        <v>0</v>
      </c>
      <c r="O430" s="379">
        <v>1</v>
      </c>
      <c r="P430" s="379">
        <v>3</v>
      </c>
      <c r="Q430" s="380">
        <v>0.15</v>
      </c>
      <c r="R430" s="380">
        <v>0.2031</v>
      </c>
      <c r="S430" s="380">
        <v>0.20830000000000001</v>
      </c>
      <c r="T430" s="380">
        <v>0.41149999999999998</v>
      </c>
      <c r="U430" s="379">
        <v>128</v>
      </c>
      <c r="V430" s="381">
        <v>1</v>
      </c>
      <c r="W430" s="381">
        <v>3.9100000000000003E-2</v>
      </c>
      <c r="X430" s="381">
        <v>0.27339999999999998</v>
      </c>
      <c r="Y430" s="382" t="s">
        <v>62</v>
      </c>
    </row>
    <row r="431" spans="1:25" ht="15" hidden="1" x14ac:dyDescent="0.25">
      <c r="A431" s="378" t="s">
        <v>945</v>
      </c>
      <c r="B431" s="378" t="s">
        <v>146</v>
      </c>
      <c r="C431" s="379">
        <v>67</v>
      </c>
      <c r="D431" s="379">
        <v>269</v>
      </c>
      <c r="E431" s="379">
        <v>27</v>
      </c>
      <c r="F431" s="379">
        <v>54</v>
      </c>
      <c r="G431" s="379">
        <v>25</v>
      </c>
      <c r="H431" s="379">
        <v>11</v>
      </c>
      <c r="I431" s="379">
        <v>0</v>
      </c>
      <c r="J431" s="379">
        <v>4</v>
      </c>
      <c r="K431" s="379">
        <v>26</v>
      </c>
      <c r="L431" s="379">
        <v>77</v>
      </c>
      <c r="M431" s="379">
        <v>11</v>
      </c>
      <c r="N431" s="379">
        <v>1</v>
      </c>
      <c r="O431" s="379">
        <v>1</v>
      </c>
      <c r="P431" s="379">
        <v>7</v>
      </c>
      <c r="Q431" s="380">
        <v>0.20069999999999999</v>
      </c>
      <c r="R431" s="380">
        <v>0.28810000000000002</v>
      </c>
      <c r="S431" s="380">
        <v>0.28620000000000001</v>
      </c>
      <c r="T431" s="380">
        <v>0.57430000000000003</v>
      </c>
      <c r="U431" s="379">
        <v>302</v>
      </c>
      <c r="V431" s="381">
        <v>0.91669999999999996</v>
      </c>
      <c r="W431" s="381">
        <v>8.6099999999999996E-2</v>
      </c>
      <c r="X431" s="381">
        <v>0.255</v>
      </c>
      <c r="Y431" s="382" t="s">
        <v>62</v>
      </c>
    </row>
    <row r="432" spans="1:25" ht="15" hidden="1" x14ac:dyDescent="0.25">
      <c r="A432" s="378" t="s">
        <v>588</v>
      </c>
      <c r="B432" s="378" t="s">
        <v>69</v>
      </c>
      <c r="C432" s="379">
        <v>27</v>
      </c>
      <c r="D432" s="379">
        <v>56</v>
      </c>
      <c r="E432" s="379">
        <v>8</v>
      </c>
      <c r="F432" s="379">
        <v>12</v>
      </c>
      <c r="G432" s="379">
        <v>4</v>
      </c>
      <c r="H432" s="379">
        <v>1</v>
      </c>
      <c r="I432" s="379">
        <v>1</v>
      </c>
      <c r="J432" s="379">
        <v>2</v>
      </c>
      <c r="K432" s="379">
        <v>1</v>
      </c>
      <c r="L432" s="379">
        <v>14</v>
      </c>
      <c r="M432" s="379">
        <v>4</v>
      </c>
      <c r="N432" s="379">
        <v>0</v>
      </c>
      <c r="O432" s="379">
        <v>2</v>
      </c>
      <c r="P432" s="379">
        <v>1</v>
      </c>
      <c r="Q432" s="380">
        <v>0.21429999999999999</v>
      </c>
      <c r="R432" s="380">
        <v>0.2414</v>
      </c>
      <c r="S432" s="380">
        <v>0.375</v>
      </c>
      <c r="T432" s="380">
        <v>0.61639999999999995</v>
      </c>
      <c r="U432" s="379">
        <v>58</v>
      </c>
      <c r="V432" s="381">
        <v>1</v>
      </c>
      <c r="W432" s="381">
        <v>1.72E-2</v>
      </c>
      <c r="X432" s="381">
        <v>0.2414</v>
      </c>
      <c r="Y432" s="382" t="s">
        <v>62</v>
      </c>
    </row>
    <row r="433" spans="1:25" ht="15" hidden="1" x14ac:dyDescent="0.25">
      <c r="A433" s="378" t="s">
        <v>976</v>
      </c>
      <c r="B433" s="378" t="s">
        <v>166</v>
      </c>
      <c r="C433" s="379">
        <v>17</v>
      </c>
      <c r="D433" s="379">
        <v>23</v>
      </c>
      <c r="E433" s="379">
        <v>3</v>
      </c>
      <c r="F433" s="379">
        <v>4</v>
      </c>
      <c r="G433" s="379">
        <v>2</v>
      </c>
      <c r="H433" s="379">
        <v>0</v>
      </c>
      <c r="I433" s="379">
        <v>0</v>
      </c>
      <c r="J433" s="379">
        <v>1</v>
      </c>
      <c r="K433" s="379">
        <v>2</v>
      </c>
      <c r="L433" s="379">
        <v>3</v>
      </c>
      <c r="M433" s="379">
        <v>0</v>
      </c>
      <c r="N433" s="379">
        <v>0</v>
      </c>
      <c r="O433" s="379">
        <v>0</v>
      </c>
      <c r="P433" s="379">
        <v>0</v>
      </c>
      <c r="Q433" s="380">
        <v>0.1739</v>
      </c>
      <c r="R433" s="380">
        <v>0.24</v>
      </c>
      <c r="S433" s="380">
        <v>0.30430000000000001</v>
      </c>
      <c r="T433" s="380">
        <v>0.54430000000000001</v>
      </c>
      <c r="U433" s="379">
        <v>25</v>
      </c>
      <c r="V433" s="381">
        <v>0</v>
      </c>
      <c r="W433" s="381">
        <v>0.08</v>
      </c>
      <c r="X433" s="381">
        <v>0.12</v>
      </c>
      <c r="Y433" s="382" t="s">
        <v>62</v>
      </c>
    </row>
    <row r="434" spans="1:25" ht="15" hidden="1" x14ac:dyDescent="0.25">
      <c r="A434" s="378" t="s">
        <v>677</v>
      </c>
      <c r="B434" s="378" t="s">
        <v>64</v>
      </c>
      <c r="C434" s="379">
        <v>3</v>
      </c>
      <c r="D434" s="379">
        <v>3</v>
      </c>
      <c r="E434" s="379">
        <v>1</v>
      </c>
      <c r="F434" s="379">
        <v>1</v>
      </c>
      <c r="G434" s="379">
        <v>1</v>
      </c>
      <c r="H434" s="379">
        <v>0</v>
      </c>
      <c r="I434" s="379">
        <v>0</v>
      </c>
      <c r="J434" s="379">
        <v>0</v>
      </c>
      <c r="K434" s="379">
        <v>4</v>
      </c>
      <c r="L434" s="379">
        <v>1</v>
      </c>
      <c r="M434" s="379">
        <v>0</v>
      </c>
      <c r="N434" s="379">
        <v>0</v>
      </c>
      <c r="O434" s="379">
        <v>0</v>
      </c>
      <c r="P434" s="379">
        <v>1</v>
      </c>
      <c r="Q434" s="380">
        <v>0.33329999999999999</v>
      </c>
      <c r="R434" s="380">
        <v>0.75</v>
      </c>
      <c r="S434" s="380">
        <v>0.33329999999999999</v>
      </c>
      <c r="T434" s="380">
        <v>1.0832999999999999</v>
      </c>
      <c r="U434" s="379">
        <v>8</v>
      </c>
      <c r="V434" s="381">
        <v>0</v>
      </c>
      <c r="W434" s="381">
        <v>0.5</v>
      </c>
      <c r="X434" s="381">
        <v>0.125</v>
      </c>
      <c r="Y434" s="382" t="s">
        <v>62</v>
      </c>
    </row>
    <row r="435" spans="1:25" ht="15" hidden="1" x14ac:dyDescent="0.25">
      <c r="A435" s="383" t="s">
        <v>293</v>
      </c>
      <c r="B435" s="383" t="s">
        <v>74</v>
      </c>
      <c r="C435" s="384">
        <v>81</v>
      </c>
      <c r="D435" s="384">
        <v>300</v>
      </c>
      <c r="E435" s="384">
        <v>63</v>
      </c>
      <c r="F435" s="384">
        <v>84</v>
      </c>
      <c r="G435" s="384">
        <v>65</v>
      </c>
      <c r="H435" s="384">
        <v>16</v>
      </c>
      <c r="I435" s="384">
        <v>1</v>
      </c>
      <c r="J435" s="384">
        <v>28</v>
      </c>
      <c r="K435" s="384">
        <v>47</v>
      </c>
      <c r="L435" s="384">
        <v>75</v>
      </c>
      <c r="M435" s="384">
        <v>23</v>
      </c>
      <c r="N435" s="384">
        <v>0</v>
      </c>
      <c r="O435" s="384">
        <v>11</v>
      </c>
      <c r="P435" s="384">
        <v>3</v>
      </c>
      <c r="Q435" s="385">
        <v>0.28000000000000003</v>
      </c>
      <c r="R435" s="385">
        <v>0.38290000000000002</v>
      </c>
      <c r="S435" s="385">
        <v>0.62</v>
      </c>
      <c r="T435" s="385">
        <v>1.0028999999999999</v>
      </c>
      <c r="U435" s="384">
        <v>350</v>
      </c>
      <c r="V435" s="386">
        <v>1</v>
      </c>
      <c r="W435" s="386">
        <v>0.1343</v>
      </c>
      <c r="X435" s="386">
        <v>0.21429999999999999</v>
      </c>
      <c r="Y435" s="382" t="s">
        <v>62</v>
      </c>
    </row>
    <row r="436" spans="1:25" ht="15" hidden="1" x14ac:dyDescent="0.25">
      <c r="A436" s="378" t="s">
        <v>737</v>
      </c>
      <c r="B436" s="378" t="s">
        <v>66</v>
      </c>
      <c r="C436" s="379">
        <v>28</v>
      </c>
      <c r="D436" s="379">
        <v>66</v>
      </c>
      <c r="E436" s="379">
        <v>5</v>
      </c>
      <c r="F436" s="379">
        <v>12</v>
      </c>
      <c r="G436" s="379">
        <v>9</v>
      </c>
      <c r="H436" s="379">
        <v>2</v>
      </c>
      <c r="I436" s="379">
        <v>1</v>
      </c>
      <c r="J436" s="379">
        <v>2</v>
      </c>
      <c r="K436" s="379">
        <v>3</v>
      </c>
      <c r="L436" s="379">
        <v>18</v>
      </c>
      <c r="M436" s="379">
        <v>1</v>
      </c>
      <c r="N436" s="379">
        <v>0</v>
      </c>
      <c r="O436" s="379">
        <v>0</v>
      </c>
      <c r="P436" s="379">
        <v>1</v>
      </c>
      <c r="Q436" s="380">
        <v>0.18179999999999999</v>
      </c>
      <c r="R436" s="380">
        <v>0.2286</v>
      </c>
      <c r="S436" s="380">
        <v>0.33329999999999999</v>
      </c>
      <c r="T436" s="380">
        <v>0.56189999999999996</v>
      </c>
      <c r="U436" s="379">
        <v>70</v>
      </c>
      <c r="V436" s="381">
        <v>1</v>
      </c>
      <c r="W436" s="381">
        <v>4.2900000000000001E-2</v>
      </c>
      <c r="X436" s="381">
        <v>0.2571</v>
      </c>
      <c r="Y436" s="382" t="s">
        <v>62</v>
      </c>
    </row>
    <row r="437" spans="1:25" ht="15" hidden="1" x14ac:dyDescent="0.25">
      <c r="A437" s="378" t="s">
        <v>736</v>
      </c>
      <c r="B437" s="378" t="s">
        <v>66</v>
      </c>
      <c r="C437" s="379">
        <v>48</v>
      </c>
      <c r="D437" s="379">
        <v>157</v>
      </c>
      <c r="E437" s="379">
        <v>15</v>
      </c>
      <c r="F437" s="379">
        <v>33</v>
      </c>
      <c r="G437" s="379">
        <v>7</v>
      </c>
      <c r="H437" s="379">
        <v>4</v>
      </c>
      <c r="I437" s="379">
        <v>0</v>
      </c>
      <c r="J437" s="379">
        <v>5</v>
      </c>
      <c r="K437" s="379">
        <v>11</v>
      </c>
      <c r="L437" s="379">
        <v>52</v>
      </c>
      <c r="M437" s="379">
        <v>4</v>
      </c>
      <c r="N437" s="379">
        <v>1</v>
      </c>
      <c r="O437" s="379">
        <v>2</v>
      </c>
      <c r="P437" s="379">
        <v>0</v>
      </c>
      <c r="Q437" s="380">
        <v>0.2102</v>
      </c>
      <c r="R437" s="380">
        <v>0.26190000000000002</v>
      </c>
      <c r="S437" s="380">
        <v>0.33119999999999999</v>
      </c>
      <c r="T437" s="380">
        <v>0.59309999999999996</v>
      </c>
      <c r="U437" s="379">
        <v>168</v>
      </c>
      <c r="V437" s="381">
        <v>0.8</v>
      </c>
      <c r="W437" s="381">
        <v>6.5500000000000003E-2</v>
      </c>
      <c r="X437" s="381">
        <v>0.3095</v>
      </c>
      <c r="Y437" s="382" t="s">
        <v>62</v>
      </c>
    </row>
    <row r="438" spans="1:25" ht="15" hidden="1" x14ac:dyDescent="0.25">
      <c r="A438" s="383" t="s">
        <v>815</v>
      </c>
      <c r="B438" s="383" t="s">
        <v>147</v>
      </c>
      <c r="C438" s="384">
        <v>39</v>
      </c>
      <c r="D438" s="384">
        <v>37</v>
      </c>
      <c r="E438" s="384">
        <v>4</v>
      </c>
      <c r="F438" s="384">
        <v>14</v>
      </c>
      <c r="G438" s="384">
        <v>8</v>
      </c>
      <c r="H438" s="384">
        <v>3</v>
      </c>
      <c r="I438" s="384">
        <v>0</v>
      </c>
      <c r="J438" s="384">
        <v>2</v>
      </c>
      <c r="K438" s="384">
        <v>3</v>
      </c>
      <c r="L438" s="384">
        <v>6</v>
      </c>
      <c r="M438" s="384">
        <v>1</v>
      </c>
      <c r="N438" s="384">
        <v>0</v>
      </c>
      <c r="O438" s="384">
        <v>1</v>
      </c>
      <c r="P438" s="384">
        <v>0</v>
      </c>
      <c r="Q438" s="385">
        <v>0.37840000000000001</v>
      </c>
      <c r="R438" s="385">
        <v>0.42499999999999999</v>
      </c>
      <c r="S438" s="385">
        <v>0.62160000000000004</v>
      </c>
      <c r="T438" s="385">
        <v>1.0466</v>
      </c>
      <c r="U438" s="384">
        <v>40</v>
      </c>
      <c r="V438" s="386">
        <v>1</v>
      </c>
      <c r="W438" s="386">
        <v>7.4999999999999997E-2</v>
      </c>
      <c r="X438" s="386">
        <v>0.15</v>
      </c>
      <c r="Y438" s="382" t="s">
        <v>62</v>
      </c>
    </row>
    <row r="439" spans="1:25" ht="15" hidden="1" x14ac:dyDescent="0.25">
      <c r="A439" s="378" t="s">
        <v>851</v>
      </c>
      <c r="B439" s="378" t="s">
        <v>75</v>
      </c>
      <c r="C439" s="379">
        <v>49</v>
      </c>
      <c r="D439" s="379">
        <v>112</v>
      </c>
      <c r="E439" s="379">
        <v>8</v>
      </c>
      <c r="F439" s="379">
        <v>30</v>
      </c>
      <c r="G439" s="379">
        <v>13</v>
      </c>
      <c r="H439" s="379">
        <v>9</v>
      </c>
      <c r="I439" s="379">
        <v>1</v>
      </c>
      <c r="J439" s="379">
        <v>2</v>
      </c>
      <c r="K439" s="379">
        <v>3</v>
      </c>
      <c r="L439" s="379">
        <v>20</v>
      </c>
      <c r="M439" s="379">
        <v>2</v>
      </c>
      <c r="N439" s="379">
        <v>0</v>
      </c>
      <c r="O439" s="379">
        <v>2</v>
      </c>
      <c r="P439" s="379">
        <v>1</v>
      </c>
      <c r="Q439" s="380">
        <v>0.26790000000000003</v>
      </c>
      <c r="R439" s="380">
        <v>0.29310000000000003</v>
      </c>
      <c r="S439" s="380">
        <v>0.41959999999999997</v>
      </c>
      <c r="T439" s="380">
        <v>0.7127</v>
      </c>
      <c r="U439" s="379">
        <v>116</v>
      </c>
      <c r="V439" s="381">
        <v>1</v>
      </c>
      <c r="W439" s="381">
        <v>2.5899999999999999E-2</v>
      </c>
      <c r="X439" s="381">
        <v>0.1724</v>
      </c>
      <c r="Y439" s="382" t="s">
        <v>62</v>
      </c>
    </row>
    <row r="440" spans="1:25" ht="15" hidden="1" x14ac:dyDescent="0.25">
      <c r="A440" s="378" t="s">
        <v>384</v>
      </c>
      <c r="B440" s="378" t="s">
        <v>146</v>
      </c>
      <c r="C440" s="379">
        <v>80</v>
      </c>
      <c r="D440" s="379">
        <v>239</v>
      </c>
      <c r="E440" s="379">
        <v>27</v>
      </c>
      <c r="F440" s="379">
        <v>69</v>
      </c>
      <c r="G440" s="379">
        <v>29</v>
      </c>
      <c r="H440" s="379">
        <v>15</v>
      </c>
      <c r="I440" s="379">
        <v>2</v>
      </c>
      <c r="J440" s="379">
        <v>6</v>
      </c>
      <c r="K440" s="379">
        <v>4</v>
      </c>
      <c r="L440" s="379">
        <v>47</v>
      </c>
      <c r="M440" s="379">
        <v>16</v>
      </c>
      <c r="N440" s="379">
        <v>5</v>
      </c>
      <c r="O440" s="379">
        <v>4</v>
      </c>
      <c r="P440" s="379">
        <v>6</v>
      </c>
      <c r="Q440" s="380">
        <v>0.28870000000000001</v>
      </c>
      <c r="R440" s="380">
        <v>0.31730000000000003</v>
      </c>
      <c r="S440" s="380">
        <v>0.44350000000000001</v>
      </c>
      <c r="T440" s="380">
        <v>0.76080000000000003</v>
      </c>
      <c r="U440" s="379">
        <v>249</v>
      </c>
      <c r="V440" s="381">
        <v>0.76190000000000002</v>
      </c>
      <c r="W440" s="381">
        <v>1.61E-2</v>
      </c>
      <c r="X440" s="381">
        <v>0.1888</v>
      </c>
      <c r="Y440" s="382" t="s">
        <v>62</v>
      </c>
    </row>
    <row r="441" spans="1:25" ht="15" hidden="1" x14ac:dyDescent="0.25">
      <c r="A441" s="378" t="s">
        <v>522</v>
      </c>
      <c r="B441" s="378" t="s">
        <v>71</v>
      </c>
      <c r="C441" s="379">
        <v>58</v>
      </c>
      <c r="D441" s="379">
        <v>156</v>
      </c>
      <c r="E441" s="379">
        <v>6</v>
      </c>
      <c r="F441" s="379">
        <v>28</v>
      </c>
      <c r="G441" s="379">
        <v>12</v>
      </c>
      <c r="H441" s="379">
        <v>6</v>
      </c>
      <c r="I441" s="379">
        <v>1</v>
      </c>
      <c r="J441" s="379">
        <v>1</v>
      </c>
      <c r="K441" s="379">
        <v>8</v>
      </c>
      <c r="L441" s="379">
        <v>24</v>
      </c>
      <c r="M441" s="379">
        <v>0</v>
      </c>
      <c r="N441" s="379">
        <v>0</v>
      </c>
      <c r="O441" s="379">
        <v>2</v>
      </c>
      <c r="P441" s="379">
        <v>2</v>
      </c>
      <c r="Q441" s="380">
        <v>0.17949999999999999</v>
      </c>
      <c r="R441" s="380">
        <v>0.22889999999999999</v>
      </c>
      <c r="S441" s="380">
        <v>0.25</v>
      </c>
      <c r="T441" s="380">
        <v>0.47889999999999999</v>
      </c>
      <c r="U441" s="379">
        <v>166</v>
      </c>
      <c r="V441" s="381">
        <v>0</v>
      </c>
      <c r="W441" s="381">
        <v>4.82E-2</v>
      </c>
      <c r="X441" s="381">
        <v>0.14460000000000001</v>
      </c>
      <c r="Y441" s="382" t="s">
        <v>62</v>
      </c>
    </row>
    <row r="442" spans="1:25" ht="15" hidden="1" x14ac:dyDescent="0.25">
      <c r="A442" s="378" t="s">
        <v>619</v>
      </c>
      <c r="B442" s="378" t="s">
        <v>65</v>
      </c>
      <c r="C442" s="379">
        <v>79</v>
      </c>
      <c r="D442" s="379">
        <v>237</v>
      </c>
      <c r="E442" s="379">
        <v>23</v>
      </c>
      <c r="F442" s="379">
        <v>48</v>
      </c>
      <c r="G442" s="379">
        <v>9</v>
      </c>
      <c r="H442" s="379">
        <v>5</v>
      </c>
      <c r="I442" s="379">
        <v>0</v>
      </c>
      <c r="J442" s="379">
        <v>4</v>
      </c>
      <c r="K442" s="379">
        <v>17</v>
      </c>
      <c r="L442" s="379">
        <v>43</v>
      </c>
      <c r="M442" s="379">
        <v>4</v>
      </c>
      <c r="N442" s="379">
        <v>1</v>
      </c>
      <c r="O442" s="379">
        <v>0</v>
      </c>
      <c r="P442" s="379">
        <v>2</v>
      </c>
      <c r="Q442" s="380">
        <v>0.20250000000000001</v>
      </c>
      <c r="R442" s="380">
        <v>0.26169999999999999</v>
      </c>
      <c r="S442" s="380">
        <v>0.27429999999999999</v>
      </c>
      <c r="T442" s="380">
        <v>0.53600000000000003</v>
      </c>
      <c r="U442" s="379">
        <v>256</v>
      </c>
      <c r="V442" s="381">
        <v>0.8</v>
      </c>
      <c r="W442" s="381">
        <v>6.6400000000000001E-2</v>
      </c>
      <c r="X442" s="381">
        <v>0.16800000000000001</v>
      </c>
      <c r="Y442" s="382" t="s">
        <v>62</v>
      </c>
    </row>
    <row r="443" spans="1:25" ht="15" hidden="1" x14ac:dyDescent="0.25">
      <c r="A443" s="378" t="s">
        <v>571</v>
      </c>
      <c r="B443" s="378" t="s">
        <v>67</v>
      </c>
      <c r="C443" s="379">
        <v>63</v>
      </c>
      <c r="D443" s="379">
        <v>209</v>
      </c>
      <c r="E443" s="379">
        <v>29</v>
      </c>
      <c r="F443" s="379">
        <v>47</v>
      </c>
      <c r="G443" s="379">
        <v>26</v>
      </c>
      <c r="H443" s="379">
        <v>7</v>
      </c>
      <c r="I443" s="379">
        <v>1</v>
      </c>
      <c r="J443" s="379">
        <v>13</v>
      </c>
      <c r="K443" s="379">
        <v>11</v>
      </c>
      <c r="L443" s="379">
        <v>65</v>
      </c>
      <c r="M443" s="379">
        <v>2</v>
      </c>
      <c r="N443" s="379">
        <v>2</v>
      </c>
      <c r="O443" s="379">
        <v>4</v>
      </c>
      <c r="P443" s="379">
        <v>0</v>
      </c>
      <c r="Q443" s="380">
        <v>0.22489999999999999</v>
      </c>
      <c r="R443" s="380">
        <v>0.2636</v>
      </c>
      <c r="S443" s="380">
        <v>0.45450000000000002</v>
      </c>
      <c r="T443" s="380">
        <v>0.71819999999999995</v>
      </c>
      <c r="U443" s="379">
        <v>220</v>
      </c>
      <c r="V443" s="381">
        <v>0.5</v>
      </c>
      <c r="W443" s="381">
        <v>0.05</v>
      </c>
      <c r="X443" s="381">
        <v>0.29549999999999998</v>
      </c>
      <c r="Y443" s="382" t="s">
        <v>62</v>
      </c>
    </row>
    <row r="444" spans="1:25" ht="15" hidden="1" x14ac:dyDescent="0.25">
      <c r="A444" s="378" t="s">
        <v>328</v>
      </c>
      <c r="B444" s="378" t="s">
        <v>147</v>
      </c>
      <c r="C444" s="379">
        <v>79</v>
      </c>
      <c r="D444" s="379">
        <v>257</v>
      </c>
      <c r="E444" s="379">
        <v>31</v>
      </c>
      <c r="F444" s="379">
        <v>62</v>
      </c>
      <c r="G444" s="379">
        <v>26</v>
      </c>
      <c r="H444" s="379">
        <v>11</v>
      </c>
      <c r="I444" s="379">
        <v>3</v>
      </c>
      <c r="J444" s="379">
        <v>9</v>
      </c>
      <c r="K444" s="379">
        <v>26</v>
      </c>
      <c r="L444" s="379">
        <v>65</v>
      </c>
      <c r="M444" s="379">
        <v>18</v>
      </c>
      <c r="N444" s="379">
        <v>4</v>
      </c>
      <c r="O444" s="379">
        <v>1</v>
      </c>
      <c r="P444" s="379">
        <v>1</v>
      </c>
      <c r="Q444" s="380">
        <v>0.2412</v>
      </c>
      <c r="R444" s="380">
        <v>0.31340000000000001</v>
      </c>
      <c r="S444" s="380">
        <v>0.41249999999999998</v>
      </c>
      <c r="T444" s="380">
        <v>0.7258</v>
      </c>
      <c r="U444" s="379">
        <v>284</v>
      </c>
      <c r="V444" s="381">
        <v>0.81820000000000004</v>
      </c>
      <c r="W444" s="381">
        <v>9.1499999999999998E-2</v>
      </c>
      <c r="X444" s="381">
        <v>0.22889999999999999</v>
      </c>
      <c r="Y444" s="382" t="s">
        <v>62</v>
      </c>
    </row>
    <row r="445" spans="1:25" ht="15" hidden="1" x14ac:dyDescent="0.25">
      <c r="A445" s="378" t="s">
        <v>966</v>
      </c>
      <c r="B445" s="378" t="s">
        <v>166</v>
      </c>
      <c r="C445" s="379">
        <v>60</v>
      </c>
      <c r="D445" s="379">
        <v>199</v>
      </c>
      <c r="E445" s="379">
        <v>18</v>
      </c>
      <c r="F445" s="379">
        <v>39</v>
      </c>
      <c r="G445" s="379">
        <v>13</v>
      </c>
      <c r="H445" s="379">
        <v>9</v>
      </c>
      <c r="I445" s="379">
        <v>1</v>
      </c>
      <c r="J445" s="379">
        <v>4</v>
      </c>
      <c r="K445" s="379">
        <v>13</v>
      </c>
      <c r="L445" s="379">
        <v>56</v>
      </c>
      <c r="M445" s="379">
        <v>3</v>
      </c>
      <c r="N445" s="379">
        <v>1</v>
      </c>
      <c r="O445" s="379">
        <v>3</v>
      </c>
      <c r="P445" s="379">
        <v>2</v>
      </c>
      <c r="Q445" s="380">
        <v>0.19600000000000001</v>
      </c>
      <c r="R445" s="380">
        <v>0.25230000000000002</v>
      </c>
      <c r="S445" s="380">
        <v>0.31159999999999999</v>
      </c>
      <c r="T445" s="380">
        <v>0.56389999999999996</v>
      </c>
      <c r="U445" s="379">
        <v>214</v>
      </c>
      <c r="V445" s="381">
        <v>0.75</v>
      </c>
      <c r="W445" s="381">
        <v>6.0699999999999997E-2</v>
      </c>
      <c r="X445" s="381">
        <v>0.26169999999999999</v>
      </c>
      <c r="Y445" s="382" t="s">
        <v>62</v>
      </c>
    </row>
    <row r="446" spans="1:25" ht="15" hidden="1" x14ac:dyDescent="0.25">
      <c r="A446" s="383" t="s">
        <v>796</v>
      </c>
      <c r="B446" s="383" t="s">
        <v>76</v>
      </c>
      <c r="C446" s="384">
        <v>17</v>
      </c>
      <c r="D446" s="384">
        <v>45</v>
      </c>
      <c r="E446" s="384">
        <v>6</v>
      </c>
      <c r="F446" s="384">
        <v>11</v>
      </c>
      <c r="G446" s="384">
        <v>6</v>
      </c>
      <c r="H446" s="384">
        <v>3</v>
      </c>
      <c r="I446" s="384">
        <v>0</v>
      </c>
      <c r="J446" s="384">
        <v>1</v>
      </c>
      <c r="K446" s="384">
        <v>2</v>
      </c>
      <c r="L446" s="384">
        <v>13</v>
      </c>
      <c r="M446" s="384">
        <v>3</v>
      </c>
      <c r="N446" s="384">
        <v>1</v>
      </c>
      <c r="O446" s="384">
        <v>0</v>
      </c>
      <c r="P446" s="384">
        <v>2</v>
      </c>
      <c r="Q446" s="385">
        <v>0.24440000000000001</v>
      </c>
      <c r="R446" s="385">
        <v>0.30609999999999998</v>
      </c>
      <c r="S446" s="385">
        <v>0.37780000000000002</v>
      </c>
      <c r="T446" s="385">
        <v>0.68389999999999995</v>
      </c>
      <c r="U446" s="384">
        <v>49</v>
      </c>
      <c r="V446" s="386">
        <v>0.75</v>
      </c>
      <c r="W446" s="386">
        <v>4.0800000000000003E-2</v>
      </c>
      <c r="X446" s="386">
        <v>0.26529999999999998</v>
      </c>
      <c r="Y446" s="382" t="s">
        <v>62</v>
      </c>
    </row>
    <row r="447" spans="1:25" ht="15" hidden="1" x14ac:dyDescent="0.25">
      <c r="A447" s="378" t="s">
        <v>707</v>
      </c>
      <c r="B447" s="378" t="s">
        <v>70</v>
      </c>
      <c r="C447" s="379">
        <v>49</v>
      </c>
      <c r="D447" s="379">
        <v>105</v>
      </c>
      <c r="E447" s="379">
        <v>9</v>
      </c>
      <c r="F447" s="379">
        <v>23</v>
      </c>
      <c r="G447" s="379">
        <v>11</v>
      </c>
      <c r="H447" s="379">
        <v>4</v>
      </c>
      <c r="I447" s="379">
        <v>0</v>
      </c>
      <c r="J447" s="379">
        <v>5</v>
      </c>
      <c r="K447" s="379">
        <v>7</v>
      </c>
      <c r="L447" s="379">
        <v>31</v>
      </c>
      <c r="M447" s="379">
        <v>2</v>
      </c>
      <c r="N447" s="379">
        <v>0</v>
      </c>
      <c r="O447" s="379">
        <v>1</v>
      </c>
      <c r="P447" s="379">
        <v>0</v>
      </c>
      <c r="Q447" s="380">
        <v>0.219</v>
      </c>
      <c r="R447" s="380">
        <v>0.26790000000000003</v>
      </c>
      <c r="S447" s="380">
        <v>0.4</v>
      </c>
      <c r="T447" s="380">
        <v>0.66790000000000005</v>
      </c>
      <c r="U447" s="379">
        <v>112</v>
      </c>
      <c r="V447" s="381">
        <v>1</v>
      </c>
      <c r="W447" s="381">
        <v>6.25E-2</v>
      </c>
      <c r="X447" s="381">
        <v>0.27679999999999999</v>
      </c>
      <c r="Y447" s="382" t="s">
        <v>62</v>
      </c>
    </row>
    <row r="448" spans="1:25" ht="15" hidden="1" x14ac:dyDescent="0.25">
      <c r="A448" s="383" t="s">
        <v>857</v>
      </c>
      <c r="B448" s="383" t="s">
        <v>75</v>
      </c>
      <c r="C448" s="384">
        <v>19</v>
      </c>
      <c r="D448" s="384">
        <v>21</v>
      </c>
      <c r="E448" s="384">
        <v>2</v>
      </c>
      <c r="F448" s="384">
        <v>2</v>
      </c>
      <c r="G448" s="384">
        <v>5</v>
      </c>
      <c r="H448" s="384">
        <v>0</v>
      </c>
      <c r="I448" s="384">
        <v>0</v>
      </c>
      <c r="J448" s="384">
        <v>2</v>
      </c>
      <c r="K448" s="384">
        <v>0</v>
      </c>
      <c r="L448" s="384">
        <v>9</v>
      </c>
      <c r="M448" s="384">
        <v>0</v>
      </c>
      <c r="N448" s="384">
        <v>0</v>
      </c>
      <c r="O448" s="384">
        <v>0</v>
      </c>
      <c r="P448" s="384">
        <v>0</v>
      </c>
      <c r="Q448" s="385">
        <v>9.5200000000000007E-2</v>
      </c>
      <c r="R448" s="385">
        <v>9.5200000000000007E-2</v>
      </c>
      <c r="S448" s="385">
        <v>0.38100000000000001</v>
      </c>
      <c r="T448" s="385">
        <v>0.47620000000000001</v>
      </c>
      <c r="U448" s="384">
        <v>21</v>
      </c>
      <c r="V448" s="386">
        <v>0</v>
      </c>
      <c r="W448" s="386">
        <v>0</v>
      </c>
      <c r="X448" s="386">
        <v>0.42859999999999998</v>
      </c>
      <c r="Y448" s="382" t="s">
        <v>62</v>
      </c>
    </row>
    <row r="449" spans="1:25" ht="15" hidden="1" x14ac:dyDescent="0.25">
      <c r="A449" s="383" t="s">
        <v>302</v>
      </c>
      <c r="B449" s="383" t="s">
        <v>147</v>
      </c>
      <c r="C449" s="384">
        <v>81</v>
      </c>
      <c r="D449" s="384">
        <v>332</v>
      </c>
      <c r="E449" s="384">
        <v>46</v>
      </c>
      <c r="F449" s="384">
        <v>75</v>
      </c>
      <c r="G449" s="384">
        <v>24</v>
      </c>
      <c r="H449" s="384">
        <v>22</v>
      </c>
      <c r="I449" s="384">
        <v>1</v>
      </c>
      <c r="J449" s="384">
        <v>11</v>
      </c>
      <c r="K449" s="384">
        <v>22</v>
      </c>
      <c r="L449" s="384">
        <v>86</v>
      </c>
      <c r="M449" s="384">
        <v>23</v>
      </c>
      <c r="N449" s="384">
        <v>3</v>
      </c>
      <c r="O449" s="384">
        <v>3</v>
      </c>
      <c r="P449" s="384">
        <v>10</v>
      </c>
      <c r="Q449" s="385">
        <v>0.22589999999999999</v>
      </c>
      <c r="R449" s="385">
        <v>0.29399999999999998</v>
      </c>
      <c r="S449" s="385">
        <v>0.39760000000000001</v>
      </c>
      <c r="T449" s="385">
        <v>0.6915</v>
      </c>
      <c r="U449" s="384">
        <v>364</v>
      </c>
      <c r="V449" s="386">
        <v>0.88460000000000005</v>
      </c>
      <c r="W449" s="386">
        <v>6.0400000000000002E-2</v>
      </c>
      <c r="X449" s="386">
        <v>0.23630000000000001</v>
      </c>
      <c r="Y449" s="382" t="s">
        <v>62</v>
      </c>
    </row>
    <row r="450" spans="1:25" ht="15" hidden="1" x14ac:dyDescent="0.25">
      <c r="A450" s="378" t="s">
        <v>825</v>
      </c>
      <c r="B450" s="378" t="s">
        <v>147</v>
      </c>
      <c r="C450" s="379">
        <v>11</v>
      </c>
      <c r="D450" s="379">
        <v>16</v>
      </c>
      <c r="E450" s="379">
        <v>0</v>
      </c>
      <c r="F450" s="379">
        <v>5</v>
      </c>
      <c r="G450" s="379">
        <v>0</v>
      </c>
      <c r="H450" s="379">
        <v>0</v>
      </c>
      <c r="I450" s="379">
        <v>0</v>
      </c>
      <c r="J450" s="379">
        <v>0</v>
      </c>
      <c r="K450" s="379">
        <v>1</v>
      </c>
      <c r="L450" s="379">
        <v>6</v>
      </c>
      <c r="M450" s="379">
        <v>2</v>
      </c>
      <c r="N450" s="379">
        <v>1</v>
      </c>
      <c r="O450" s="379">
        <v>0</v>
      </c>
      <c r="P450" s="379">
        <v>0</v>
      </c>
      <c r="Q450" s="380">
        <v>0.3125</v>
      </c>
      <c r="R450" s="380">
        <v>0.35289999999999999</v>
      </c>
      <c r="S450" s="380">
        <v>0.3125</v>
      </c>
      <c r="T450" s="380">
        <v>0.66539999999999999</v>
      </c>
      <c r="U450" s="379">
        <v>17</v>
      </c>
      <c r="V450" s="381">
        <v>0.66669999999999996</v>
      </c>
      <c r="W450" s="381">
        <v>5.8799999999999998E-2</v>
      </c>
      <c r="X450" s="381">
        <v>0.35289999999999999</v>
      </c>
      <c r="Y450" s="382" t="s">
        <v>62</v>
      </c>
    </row>
    <row r="451" spans="1:25" ht="15" hidden="1" x14ac:dyDescent="0.25">
      <c r="A451" s="378" t="s">
        <v>734</v>
      </c>
      <c r="B451" s="378" t="s">
        <v>66</v>
      </c>
      <c r="C451" s="379">
        <v>64</v>
      </c>
      <c r="D451" s="379">
        <v>199</v>
      </c>
      <c r="E451" s="379">
        <v>18</v>
      </c>
      <c r="F451" s="379">
        <v>48</v>
      </c>
      <c r="G451" s="379">
        <v>18</v>
      </c>
      <c r="H451" s="379">
        <v>14</v>
      </c>
      <c r="I451" s="379">
        <v>2</v>
      </c>
      <c r="J451" s="379">
        <v>3</v>
      </c>
      <c r="K451" s="379">
        <v>12</v>
      </c>
      <c r="L451" s="379">
        <v>44</v>
      </c>
      <c r="M451" s="379">
        <v>9</v>
      </c>
      <c r="N451" s="379">
        <v>3</v>
      </c>
      <c r="O451" s="379">
        <v>1</v>
      </c>
      <c r="P451" s="379">
        <v>0</v>
      </c>
      <c r="Q451" s="380">
        <v>0.2412</v>
      </c>
      <c r="R451" s="380">
        <v>0.28439999999999999</v>
      </c>
      <c r="S451" s="380">
        <v>0.37690000000000001</v>
      </c>
      <c r="T451" s="380">
        <v>0.66120000000000001</v>
      </c>
      <c r="U451" s="379">
        <v>211</v>
      </c>
      <c r="V451" s="381">
        <v>0.75</v>
      </c>
      <c r="W451" s="381">
        <v>5.6899999999999999E-2</v>
      </c>
      <c r="X451" s="381">
        <v>0.20849999999999999</v>
      </c>
      <c r="Y451" s="382" t="s">
        <v>62</v>
      </c>
    </row>
    <row r="452" spans="1:25" ht="15" hidden="1" x14ac:dyDescent="0.25">
      <c r="A452" s="383" t="s">
        <v>967</v>
      </c>
      <c r="B452" s="383" t="s">
        <v>166</v>
      </c>
      <c r="C452" s="384">
        <v>64</v>
      </c>
      <c r="D452" s="384">
        <v>190</v>
      </c>
      <c r="E452" s="384">
        <v>25</v>
      </c>
      <c r="F452" s="384">
        <v>38</v>
      </c>
      <c r="G452" s="384">
        <v>29</v>
      </c>
      <c r="H452" s="384">
        <v>11</v>
      </c>
      <c r="I452" s="384">
        <v>1</v>
      </c>
      <c r="J452" s="384">
        <v>9</v>
      </c>
      <c r="K452" s="384">
        <v>18</v>
      </c>
      <c r="L452" s="384">
        <v>54</v>
      </c>
      <c r="M452" s="384">
        <v>5</v>
      </c>
      <c r="N452" s="384">
        <v>1</v>
      </c>
      <c r="O452" s="384">
        <v>2</v>
      </c>
      <c r="P452" s="384">
        <v>0</v>
      </c>
      <c r="Q452" s="385">
        <v>0.2</v>
      </c>
      <c r="R452" s="385">
        <v>0.26919999999999999</v>
      </c>
      <c r="S452" s="385">
        <v>0.41049999999999998</v>
      </c>
      <c r="T452" s="385">
        <v>0.67979999999999996</v>
      </c>
      <c r="U452" s="384">
        <v>208</v>
      </c>
      <c r="V452" s="386">
        <v>0.83330000000000004</v>
      </c>
      <c r="W452" s="386">
        <v>8.6499999999999994E-2</v>
      </c>
      <c r="X452" s="386">
        <v>0.2596</v>
      </c>
      <c r="Y452" s="382" t="s">
        <v>62</v>
      </c>
    </row>
    <row r="453" spans="1:25" ht="15" hidden="1" x14ac:dyDescent="0.25">
      <c r="A453" s="378" t="s">
        <v>351</v>
      </c>
      <c r="B453" s="378" t="s">
        <v>166</v>
      </c>
      <c r="C453" s="379">
        <v>66</v>
      </c>
      <c r="D453" s="379">
        <v>173</v>
      </c>
      <c r="E453" s="379">
        <v>21</v>
      </c>
      <c r="F453" s="379">
        <v>36</v>
      </c>
      <c r="G453" s="379">
        <v>8</v>
      </c>
      <c r="H453" s="379">
        <v>11</v>
      </c>
      <c r="I453" s="379">
        <v>0</v>
      </c>
      <c r="J453" s="379">
        <v>0</v>
      </c>
      <c r="K453" s="379">
        <v>13</v>
      </c>
      <c r="L453" s="379">
        <v>54</v>
      </c>
      <c r="M453" s="379">
        <v>13</v>
      </c>
      <c r="N453" s="379">
        <v>0</v>
      </c>
      <c r="O453" s="379">
        <v>1</v>
      </c>
      <c r="P453" s="379">
        <v>0</v>
      </c>
      <c r="Q453" s="380">
        <v>0.20810000000000001</v>
      </c>
      <c r="R453" s="380">
        <v>0.26340000000000002</v>
      </c>
      <c r="S453" s="380">
        <v>0.2717</v>
      </c>
      <c r="T453" s="380">
        <v>0.53510000000000002</v>
      </c>
      <c r="U453" s="379">
        <v>186</v>
      </c>
      <c r="V453" s="381">
        <v>1</v>
      </c>
      <c r="W453" s="381">
        <v>6.9900000000000004E-2</v>
      </c>
      <c r="X453" s="381">
        <v>0.2903</v>
      </c>
      <c r="Y453" s="382" t="s">
        <v>62</v>
      </c>
    </row>
    <row r="454" spans="1:25" ht="15" hidden="1" x14ac:dyDescent="0.25">
      <c r="A454" s="383" t="s">
        <v>968</v>
      </c>
      <c r="B454" s="383" t="s">
        <v>166</v>
      </c>
      <c r="C454" s="384">
        <v>71</v>
      </c>
      <c r="D454" s="384">
        <v>237</v>
      </c>
      <c r="E454" s="384">
        <v>20</v>
      </c>
      <c r="F454" s="384">
        <v>55</v>
      </c>
      <c r="G454" s="384">
        <v>24</v>
      </c>
      <c r="H454" s="384">
        <v>12</v>
      </c>
      <c r="I454" s="384">
        <v>0</v>
      </c>
      <c r="J454" s="384">
        <v>7</v>
      </c>
      <c r="K454" s="384">
        <v>28</v>
      </c>
      <c r="L454" s="384">
        <v>58</v>
      </c>
      <c r="M454" s="384">
        <v>0</v>
      </c>
      <c r="N454" s="384">
        <v>0</v>
      </c>
      <c r="O454" s="384">
        <v>1</v>
      </c>
      <c r="P454" s="384">
        <v>2</v>
      </c>
      <c r="Q454" s="385">
        <v>0.2321</v>
      </c>
      <c r="R454" s="385">
        <v>0.31840000000000002</v>
      </c>
      <c r="S454" s="385">
        <v>0.37130000000000002</v>
      </c>
      <c r="T454" s="385">
        <v>0.68969999999999998</v>
      </c>
      <c r="U454" s="384">
        <v>267</v>
      </c>
      <c r="V454" s="386">
        <v>0</v>
      </c>
      <c r="W454" s="386">
        <v>0.10489999999999999</v>
      </c>
      <c r="X454" s="386">
        <v>0.2172</v>
      </c>
      <c r="Y454" s="382" t="s">
        <v>62</v>
      </c>
    </row>
    <row r="455" spans="1:25" ht="15" hidden="1" x14ac:dyDescent="0.25">
      <c r="A455" s="378" t="s">
        <v>308</v>
      </c>
      <c r="B455" s="378" t="s">
        <v>76</v>
      </c>
      <c r="C455" s="379">
        <v>81</v>
      </c>
      <c r="D455" s="379">
        <v>313</v>
      </c>
      <c r="E455" s="379">
        <v>32</v>
      </c>
      <c r="F455" s="379">
        <v>67</v>
      </c>
      <c r="G455" s="379">
        <v>32</v>
      </c>
      <c r="H455" s="379">
        <v>19</v>
      </c>
      <c r="I455" s="379">
        <v>0</v>
      </c>
      <c r="J455" s="379">
        <v>9</v>
      </c>
      <c r="K455" s="379">
        <v>13</v>
      </c>
      <c r="L455" s="379">
        <v>73</v>
      </c>
      <c r="M455" s="379">
        <v>12</v>
      </c>
      <c r="N455" s="379">
        <v>1</v>
      </c>
      <c r="O455" s="379">
        <v>3</v>
      </c>
      <c r="P455" s="379">
        <v>0</v>
      </c>
      <c r="Q455" s="380">
        <v>0.21410000000000001</v>
      </c>
      <c r="R455" s="380">
        <v>0.24540000000000001</v>
      </c>
      <c r="S455" s="380">
        <v>0.36099999999999999</v>
      </c>
      <c r="T455" s="380">
        <v>0.60640000000000005</v>
      </c>
      <c r="U455" s="379">
        <v>326</v>
      </c>
      <c r="V455" s="381">
        <v>0.92310000000000003</v>
      </c>
      <c r="W455" s="381">
        <v>3.9899999999999998E-2</v>
      </c>
      <c r="X455" s="381">
        <v>0.22389999999999999</v>
      </c>
      <c r="Y455" s="382" t="s">
        <v>62</v>
      </c>
    </row>
    <row r="456" spans="1:25" ht="15" hidden="1" x14ac:dyDescent="0.25">
      <c r="A456" s="378" t="s">
        <v>354</v>
      </c>
      <c r="B456" s="378" t="s">
        <v>64</v>
      </c>
      <c r="C456" s="379">
        <v>66</v>
      </c>
      <c r="D456" s="379">
        <v>193</v>
      </c>
      <c r="E456" s="379">
        <v>26</v>
      </c>
      <c r="F456" s="379">
        <v>50</v>
      </c>
      <c r="G456" s="379">
        <v>16</v>
      </c>
      <c r="H456" s="379">
        <v>9</v>
      </c>
      <c r="I456" s="379">
        <v>2</v>
      </c>
      <c r="J456" s="379">
        <v>2</v>
      </c>
      <c r="K456" s="379">
        <v>31</v>
      </c>
      <c r="L456" s="379">
        <v>62</v>
      </c>
      <c r="M456" s="379">
        <v>8</v>
      </c>
      <c r="N456" s="379">
        <v>2</v>
      </c>
      <c r="O456" s="379">
        <v>3</v>
      </c>
      <c r="P456" s="379">
        <v>0</v>
      </c>
      <c r="Q456" s="380">
        <v>0.2591</v>
      </c>
      <c r="R456" s="380">
        <v>0.36159999999999998</v>
      </c>
      <c r="S456" s="380">
        <v>0.35749999999999998</v>
      </c>
      <c r="T456" s="380">
        <v>0.71909999999999996</v>
      </c>
      <c r="U456" s="379">
        <v>224</v>
      </c>
      <c r="V456" s="381">
        <v>0.8</v>
      </c>
      <c r="W456" s="381">
        <v>0.1384</v>
      </c>
      <c r="X456" s="381">
        <v>0.27679999999999999</v>
      </c>
      <c r="Y456" s="382" t="s">
        <v>62</v>
      </c>
    </row>
    <row r="457" spans="1:25" ht="15" hidden="1" x14ac:dyDescent="0.25">
      <c r="A457" s="378" t="s">
        <v>646</v>
      </c>
      <c r="B457" s="378" t="s">
        <v>68</v>
      </c>
      <c r="C457" s="379">
        <v>7</v>
      </c>
      <c r="D457" s="379">
        <v>9</v>
      </c>
      <c r="E457" s="379">
        <v>1</v>
      </c>
      <c r="F457" s="379">
        <v>2</v>
      </c>
      <c r="G457" s="379">
        <v>2</v>
      </c>
      <c r="H457" s="379">
        <v>1</v>
      </c>
      <c r="I457" s="379">
        <v>0</v>
      </c>
      <c r="J457" s="379">
        <v>0</v>
      </c>
      <c r="K457" s="379">
        <v>3</v>
      </c>
      <c r="L457" s="379">
        <v>1</v>
      </c>
      <c r="M457" s="379">
        <v>1</v>
      </c>
      <c r="N457" s="379">
        <v>0</v>
      </c>
      <c r="O457" s="379">
        <v>0</v>
      </c>
      <c r="P457" s="379">
        <v>0</v>
      </c>
      <c r="Q457" s="380">
        <v>0.22220000000000001</v>
      </c>
      <c r="R457" s="380">
        <v>0.41670000000000001</v>
      </c>
      <c r="S457" s="380">
        <v>0.33329999999999999</v>
      </c>
      <c r="T457" s="380">
        <v>0.75</v>
      </c>
      <c r="U457" s="379">
        <v>12</v>
      </c>
      <c r="V457" s="381">
        <v>1</v>
      </c>
      <c r="W457" s="381">
        <v>0.25</v>
      </c>
      <c r="X457" s="381">
        <v>8.3299999999999999E-2</v>
      </c>
      <c r="Y457" s="382" t="s">
        <v>62</v>
      </c>
    </row>
    <row r="458" spans="1:25" ht="15" hidden="1" x14ac:dyDescent="0.25">
      <c r="A458" s="378" t="s">
        <v>564</v>
      </c>
      <c r="B458" s="378" t="s">
        <v>67</v>
      </c>
      <c r="C458" s="379">
        <v>73</v>
      </c>
      <c r="D458" s="379">
        <v>258</v>
      </c>
      <c r="E458" s="379">
        <v>42</v>
      </c>
      <c r="F458" s="379">
        <v>65</v>
      </c>
      <c r="G458" s="379">
        <v>42</v>
      </c>
      <c r="H458" s="379">
        <v>8</v>
      </c>
      <c r="I458" s="379">
        <v>2</v>
      </c>
      <c r="J458" s="379">
        <v>17</v>
      </c>
      <c r="K458" s="379">
        <v>33</v>
      </c>
      <c r="L458" s="379">
        <v>65</v>
      </c>
      <c r="M458" s="379">
        <v>11</v>
      </c>
      <c r="N458" s="379">
        <v>4</v>
      </c>
      <c r="O458" s="379">
        <v>4</v>
      </c>
      <c r="P458" s="379">
        <v>0</v>
      </c>
      <c r="Q458" s="380">
        <v>0.25190000000000001</v>
      </c>
      <c r="R458" s="380">
        <v>0.33679999999999999</v>
      </c>
      <c r="S458" s="380">
        <v>0.49609999999999999</v>
      </c>
      <c r="T458" s="380">
        <v>0.83289999999999997</v>
      </c>
      <c r="U458" s="379">
        <v>291</v>
      </c>
      <c r="V458" s="381">
        <v>0.73329999999999995</v>
      </c>
      <c r="W458" s="381">
        <v>0.1134</v>
      </c>
      <c r="X458" s="381">
        <v>0.22339999999999999</v>
      </c>
      <c r="Y458" s="382" t="s">
        <v>62</v>
      </c>
    </row>
    <row r="459" spans="1:25" ht="15" hidden="1" x14ac:dyDescent="0.25">
      <c r="A459" s="383" t="s">
        <v>924</v>
      </c>
      <c r="B459" s="383" t="s">
        <v>72</v>
      </c>
      <c r="C459" s="384">
        <v>20</v>
      </c>
      <c r="D459" s="384">
        <v>36</v>
      </c>
      <c r="E459" s="384">
        <v>7</v>
      </c>
      <c r="F459" s="384">
        <v>10</v>
      </c>
      <c r="G459" s="384">
        <v>3</v>
      </c>
      <c r="H459" s="384">
        <v>1</v>
      </c>
      <c r="I459" s="384">
        <v>0</v>
      </c>
      <c r="J459" s="384">
        <v>2</v>
      </c>
      <c r="K459" s="384">
        <v>3</v>
      </c>
      <c r="L459" s="384">
        <v>4</v>
      </c>
      <c r="M459" s="384">
        <v>4</v>
      </c>
      <c r="N459" s="384">
        <v>1</v>
      </c>
      <c r="O459" s="384">
        <v>0</v>
      </c>
      <c r="P459" s="384">
        <v>0</v>
      </c>
      <c r="Q459" s="385">
        <v>0.27779999999999999</v>
      </c>
      <c r="R459" s="385">
        <v>0.33329999999999999</v>
      </c>
      <c r="S459" s="385">
        <v>0.47220000000000001</v>
      </c>
      <c r="T459" s="385">
        <v>0.80559999999999998</v>
      </c>
      <c r="U459" s="384">
        <v>39</v>
      </c>
      <c r="V459" s="386">
        <v>0.8</v>
      </c>
      <c r="W459" s="386">
        <v>7.6899999999999996E-2</v>
      </c>
      <c r="X459" s="386">
        <v>0.1026</v>
      </c>
      <c r="Y459" s="382" t="s">
        <v>62</v>
      </c>
    </row>
    <row r="460" spans="1:25" ht="15" hidden="1" x14ac:dyDescent="0.25">
      <c r="A460" s="383" t="s">
        <v>817</v>
      </c>
      <c r="B460" s="383" t="s">
        <v>147</v>
      </c>
      <c r="C460" s="384">
        <v>38</v>
      </c>
      <c r="D460" s="384">
        <v>89</v>
      </c>
      <c r="E460" s="384">
        <v>13</v>
      </c>
      <c r="F460" s="384">
        <v>22</v>
      </c>
      <c r="G460" s="384">
        <v>21</v>
      </c>
      <c r="H460" s="384">
        <v>8</v>
      </c>
      <c r="I460" s="384">
        <v>0</v>
      </c>
      <c r="J460" s="384">
        <v>5</v>
      </c>
      <c r="K460" s="384">
        <v>4</v>
      </c>
      <c r="L460" s="384">
        <v>18</v>
      </c>
      <c r="M460" s="384">
        <v>1</v>
      </c>
      <c r="N460" s="384">
        <v>0</v>
      </c>
      <c r="O460" s="384">
        <v>4</v>
      </c>
      <c r="P460" s="384">
        <v>1</v>
      </c>
      <c r="Q460" s="385">
        <v>0.2472</v>
      </c>
      <c r="R460" s="385">
        <v>0.28720000000000001</v>
      </c>
      <c r="S460" s="385">
        <v>0.50560000000000005</v>
      </c>
      <c r="T460" s="385">
        <v>0.79290000000000005</v>
      </c>
      <c r="U460" s="384">
        <v>94</v>
      </c>
      <c r="V460" s="386">
        <v>1</v>
      </c>
      <c r="W460" s="386">
        <v>4.2599999999999999E-2</v>
      </c>
      <c r="X460" s="386">
        <v>0.1915</v>
      </c>
      <c r="Y460" s="382" t="s">
        <v>62</v>
      </c>
    </row>
    <row r="461" spans="1:25" ht="15" hidden="1" x14ac:dyDescent="0.25">
      <c r="A461" s="378" t="s">
        <v>788</v>
      </c>
      <c r="B461" s="378" t="s">
        <v>76</v>
      </c>
      <c r="C461" s="379">
        <v>60</v>
      </c>
      <c r="D461" s="379">
        <v>95</v>
      </c>
      <c r="E461" s="379">
        <v>9</v>
      </c>
      <c r="F461" s="379">
        <v>20</v>
      </c>
      <c r="G461" s="379">
        <v>10</v>
      </c>
      <c r="H461" s="379">
        <v>7</v>
      </c>
      <c r="I461" s="379">
        <v>0</v>
      </c>
      <c r="J461" s="379">
        <v>2</v>
      </c>
      <c r="K461" s="379">
        <v>8</v>
      </c>
      <c r="L461" s="379">
        <v>32</v>
      </c>
      <c r="M461" s="379">
        <v>7</v>
      </c>
      <c r="N461" s="379">
        <v>1</v>
      </c>
      <c r="O461" s="379">
        <v>1</v>
      </c>
      <c r="P461" s="379">
        <v>1</v>
      </c>
      <c r="Q461" s="380">
        <v>0.21049999999999999</v>
      </c>
      <c r="R461" s="380">
        <v>0.27879999999999999</v>
      </c>
      <c r="S461" s="380">
        <v>0.34739999999999999</v>
      </c>
      <c r="T461" s="380">
        <v>0.62619999999999998</v>
      </c>
      <c r="U461" s="379">
        <v>104</v>
      </c>
      <c r="V461" s="381">
        <v>0.875</v>
      </c>
      <c r="W461" s="381">
        <v>7.6899999999999996E-2</v>
      </c>
      <c r="X461" s="381">
        <v>0.30769999999999997</v>
      </c>
      <c r="Y461" s="382" t="s">
        <v>62</v>
      </c>
    </row>
    <row r="462" spans="1:25" ht="15" hidden="1" x14ac:dyDescent="0.25">
      <c r="A462" s="378" t="s">
        <v>329</v>
      </c>
      <c r="B462" s="378" t="s">
        <v>75</v>
      </c>
      <c r="C462" s="379">
        <v>78</v>
      </c>
      <c r="D462" s="379">
        <v>266</v>
      </c>
      <c r="E462" s="379">
        <v>29</v>
      </c>
      <c r="F462" s="379">
        <v>69</v>
      </c>
      <c r="G462" s="379">
        <v>19</v>
      </c>
      <c r="H462" s="379">
        <v>12</v>
      </c>
      <c r="I462" s="379">
        <v>8</v>
      </c>
      <c r="J462" s="379">
        <v>6</v>
      </c>
      <c r="K462" s="379">
        <v>17</v>
      </c>
      <c r="L462" s="379">
        <v>57</v>
      </c>
      <c r="M462" s="379">
        <v>10</v>
      </c>
      <c r="N462" s="379">
        <v>6</v>
      </c>
      <c r="O462" s="379">
        <v>2</v>
      </c>
      <c r="P462" s="379">
        <v>4</v>
      </c>
      <c r="Q462" s="380">
        <v>0.25940000000000002</v>
      </c>
      <c r="R462" s="380">
        <v>0.31359999999999999</v>
      </c>
      <c r="S462" s="380">
        <v>0.43230000000000002</v>
      </c>
      <c r="T462" s="380">
        <v>0.74590000000000001</v>
      </c>
      <c r="U462" s="379">
        <v>287</v>
      </c>
      <c r="V462" s="381">
        <v>0.625</v>
      </c>
      <c r="W462" s="381">
        <v>5.9200000000000003E-2</v>
      </c>
      <c r="X462" s="381">
        <v>0.1986</v>
      </c>
      <c r="Y462" s="382" t="s">
        <v>62</v>
      </c>
    </row>
    <row r="463" spans="1:25" ht="15" hidden="1" x14ac:dyDescent="0.25">
      <c r="A463" s="383" t="s">
        <v>863</v>
      </c>
      <c r="B463" s="383" t="s">
        <v>75</v>
      </c>
      <c r="C463" s="384">
        <v>1</v>
      </c>
      <c r="D463" s="384">
        <v>0</v>
      </c>
      <c r="E463" s="384">
        <v>0</v>
      </c>
      <c r="F463" s="384">
        <v>0</v>
      </c>
      <c r="G463" s="384">
        <v>0</v>
      </c>
      <c r="H463" s="384">
        <v>0</v>
      </c>
      <c r="I463" s="384">
        <v>0</v>
      </c>
      <c r="J463" s="384">
        <v>0</v>
      </c>
      <c r="K463" s="384">
        <v>0</v>
      </c>
      <c r="L463" s="384">
        <v>0</v>
      </c>
      <c r="M463" s="384">
        <v>0</v>
      </c>
      <c r="N463" s="384">
        <v>0</v>
      </c>
      <c r="O463" s="384">
        <v>0</v>
      </c>
      <c r="P463" s="384">
        <v>0</v>
      </c>
      <c r="Q463" s="385"/>
      <c r="R463" s="385"/>
      <c r="S463" s="385"/>
      <c r="T463" s="385"/>
      <c r="U463" s="384">
        <v>0</v>
      </c>
      <c r="V463" s="386">
        <v>0</v>
      </c>
      <c r="W463" s="386"/>
      <c r="X463" s="386"/>
      <c r="Y463" s="382" t="s">
        <v>62</v>
      </c>
    </row>
    <row r="464" spans="1:25" ht="15" hidden="1" x14ac:dyDescent="0.25">
      <c r="A464" s="378" t="s">
        <v>644</v>
      </c>
      <c r="B464" s="378" t="s">
        <v>68</v>
      </c>
      <c r="C464" s="379">
        <v>52</v>
      </c>
      <c r="D464" s="379">
        <v>127</v>
      </c>
      <c r="E464" s="379">
        <v>9</v>
      </c>
      <c r="F464" s="379">
        <v>25</v>
      </c>
      <c r="G464" s="379">
        <v>7</v>
      </c>
      <c r="H464" s="379">
        <v>3</v>
      </c>
      <c r="I464" s="379">
        <v>0</v>
      </c>
      <c r="J464" s="379">
        <v>4</v>
      </c>
      <c r="K464" s="379">
        <v>15</v>
      </c>
      <c r="L464" s="379">
        <v>38</v>
      </c>
      <c r="M464" s="379">
        <v>1</v>
      </c>
      <c r="N464" s="379">
        <v>1</v>
      </c>
      <c r="O464" s="379">
        <v>2</v>
      </c>
      <c r="P464" s="379">
        <v>1</v>
      </c>
      <c r="Q464" s="380">
        <v>0.19689999999999999</v>
      </c>
      <c r="R464" s="380">
        <v>0.28670000000000001</v>
      </c>
      <c r="S464" s="380">
        <v>0.315</v>
      </c>
      <c r="T464" s="380">
        <v>0.60170000000000001</v>
      </c>
      <c r="U464" s="379">
        <v>143</v>
      </c>
      <c r="V464" s="381">
        <v>0.5</v>
      </c>
      <c r="W464" s="381">
        <v>0.10489999999999999</v>
      </c>
      <c r="X464" s="381">
        <v>0.26569999999999999</v>
      </c>
      <c r="Y464" s="382" t="s">
        <v>62</v>
      </c>
    </row>
    <row r="465" spans="1:25" ht="15" hidden="1" x14ac:dyDescent="0.25">
      <c r="A465" s="378" t="s">
        <v>338</v>
      </c>
      <c r="B465" s="378" t="s">
        <v>147</v>
      </c>
      <c r="C465" s="379">
        <v>81</v>
      </c>
      <c r="D465" s="379">
        <v>271</v>
      </c>
      <c r="E465" s="379">
        <v>25</v>
      </c>
      <c r="F465" s="379">
        <v>56</v>
      </c>
      <c r="G465" s="379">
        <v>42</v>
      </c>
      <c r="H465" s="379">
        <v>11</v>
      </c>
      <c r="I465" s="379">
        <v>0</v>
      </c>
      <c r="J465" s="379">
        <v>11</v>
      </c>
      <c r="K465" s="379">
        <v>29</v>
      </c>
      <c r="L465" s="379">
        <v>93</v>
      </c>
      <c r="M465" s="379">
        <v>1</v>
      </c>
      <c r="N465" s="379">
        <v>2</v>
      </c>
      <c r="O465" s="379">
        <v>5</v>
      </c>
      <c r="P465" s="379">
        <v>3</v>
      </c>
      <c r="Q465" s="380">
        <v>0.20660000000000001</v>
      </c>
      <c r="R465" s="380">
        <v>0.29039999999999999</v>
      </c>
      <c r="S465" s="380">
        <v>0.36899999999999999</v>
      </c>
      <c r="T465" s="380">
        <v>0.65939999999999999</v>
      </c>
      <c r="U465" s="379">
        <v>303</v>
      </c>
      <c r="V465" s="381">
        <v>0.33329999999999999</v>
      </c>
      <c r="W465" s="381">
        <v>9.5699999999999993E-2</v>
      </c>
      <c r="X465" s="381">
        <v>0.30690000000000001</v>
      </c>
      <c r="Y465" s="382" t="s">
        <v>62</v>
      </c>
    </row>
    <row r="466" spans="1:25" ht="15" hidden="1" x14ac:dyDescent="0.25">
      <c r="A466" s="383" t="s">
        <v>675</v>
      </c>
      <c r="B466" s="383" t="s">
        <v>64</v>
      </c>
      <c r="C466" s="384">
        <v>73</v>
      </c>
      <c r="D466" s="384">
        <v>164</v>
      </c>
      <c r="E466" s="384">
        <v>21</v>
      </c>
      <c r="F466" s="384">
        <v>38</v>
      </c>
      <c r="G466" s="384">
        <v>15</v>
      </c>
      <c r="H466" s="384">
        <v>14</v>
      </c>
      <c r="I466" s="384">
        <v>0</v>
      </c>
      <c r="J466" s="384">
        <v>5</v>
      </c>
      <c r="K466" s="384">
        <v>10</v>
      </c>
      <c r="L466" s="384">
        <v>33</v>
      </c>
      <c r="M466" s="384">
        <v>8</v>
      </c>
      <c r="N466" s="384">
        <v>0</v>
      </c>
      <c r="O466" s="384">
        <v>1</v>
      </c>
      <c r="P466" s="384">
        <v>4</v>
      </c>
      <c r="Q466" s="385">
        <v>0.23169999999999999</v>
      </c>
      <c r="R466" s="385">
        <v>0.29210000000000003</v>
      </c>
      <c r="S466" s="385">
        <v>0.40849999999999997</v>
      </c>
      <c r="T466" s="385">
        <v>0.70069999999999999</v>
      </c>
      <c r="U466" s="384">
        <v>178</v>
      </c>
      <c r="V466" s="386">
        <v>1</v>
      </c>
      <c r="W466" s="386">
        <v>5.62E-2</v>
      </c>
      <c r="X466" s="386">
        <v>0.18540000000000001</v>
      </c>
      <c r="Y466" s="382" t="s">
        <v>62</v>
      </c>
    </row>
    <row r="467" spans="1:25" ht="15" hidden="1" x14ac:dyDescent="0.25">
      <c r="A467" s="378" t="s">
        <v>332</v>
      </c>
      <c r="B467" s="378" t="s">
        <v>69</v>
      </c>
      <c r="C467" s="379">
        <v>39</v>
      </c>
      <c r="D467" s="379">
        <v>127</v>
      </c>
      <c r="E467" s="379">
        <v>9</v>
      </c>
      <c r="F467" s="379">
        <v>32</v>
      </c>
      <c r="G467" s="379">
        <v>15</v>
      </c>
      <c r="H467" s="379">
        <v>7</v>
      </c>
      <c r="I467" s="379">
        <v>3</v>
      </c>
      <c r="J467" s="379">
        <v>3</v>
      </c>
      <c r="K467" s="379">
        <v>11</v>
      </c>
      <c r="L467" s="379">
        <v>33</v>
      </c>
      <c r="M467" s="379">
        <v>6</v>
      </c>
      <c r="N467" s="379">
        <v>4</v>
      </c>
      <c r="O467" s="379">
        <v>3</v>
      </c>
      <c r="P467" s="379">
        <v>0</v>
      </c>
      <c r="Q467" s="380">
        <v>0.252</v>
      </c>
      <c r="R467" s="380">
        <v>0.31159999999999999</v>
      </c>
      <c r="S467" s="380">
        <v>0.42520000000000002</v>
      </c>
      <c r="T467" s="380">
        <v>0.73680000000000001</v>
      </c>
      <c r="U467" s="379">
        <v>138</v>
      </c>
      <c r="V467" s="381">
        <v>0.6</v>
      </c>
      <c r="W467" s="381">
        <v>7.9699999999999993E-2</v>
      </c>
      <c r="X467" s="381">
        <v>0.23910000000000001</v>
      </c>
      <c r="Y467" s="382" t="s">
        <v>62</v>
      </c>
    </row>
    <row r="468" spans="1:25" ht="15" hidden="1" x14ac:dyDescent="0.25">
      <c r="A468" s="378" t="s">
        <v>593</v>
      </c>
      <c r="B468" s="378" t="s">
        <v>69</v>
      </c>
      <c r="C468" s="379">
        <v>6</v>
      </c>
      <c r="D468" s="379">
        <v>7</v>
      </c>
      <c r="E468" s="379">
        <v>0</v>
      </c>
      <c r="F468" s="379">
        <v>1</v>
      </c>
      <c r="G468" s="379">
        <v>0</v>
      </c>
      <c r="H468" s="379">
        <v>0</v>
      </c>
      <c r="I468" s="379">
        <v>0</v>
      </c>
      <c r="J468" s="379">
        <v>0</v>
      </c>
      <c r="K468" s="379">
        <v>0</v>
      </c>
      <c r="L468" s="379">
        <v>3</v>
      </c>
      <c r="M468" s="379">
        <v>0</v>
      </c>
      <c r="N468" s="379">
        <v>0</v>
      </c>
      <c r="O468" s="379">
        <v>0</v>
      </c>
      <c r="P468" s="379">
        <v>0</v>
      </c>
      <c r="Q468" s="380">
        <v>0.1429</v>
      </c>
      <c r="R468" s="380">
        <v>0.1429</v>
      </c>
      <c r="S468" s="380">
        <v>0.1429</v>
      </c>
      <c r="T468" s="380">
        <v>0.28570000000000001</v>
      </c>
      <c r="U468" s="379">
        <v>7</v>
      </c>
      <c r="V468" s="381">
        <v>0</v>
      </c>
      <c r="W468" s="381">
        <v>0</v>
      </c>
      <c r="X468" s="381">
        <v>0.42859999999999998</v>
      </c>
      <c r="Y468" s="382" t="s">
        <v>62</v>
      </c>
    </row>
    <row r="469" spans="1:25" ht="15" hidden="1" x14ac:dyDescent="0.25">
      <c r="A469" s="378" t="s">
        <v>326</v>
      </c>
      <c r="B469" s="378" t="s">
        <v>66</v>
      </c>
      <c r="C469" s="379">
        <v>77</v>
      </c>
      <c r="D469" s="379">
        <v>271</v>
      </c>
      <c r="E469" s="379">
        <v>27</v>
      </c>
      <c r="F469" s="379">
        <v>53</v>
      </c>
      <c r="G469" s="379">
        <v>31</v>
      </c>
      <c r="H469" s="379">
        <v>13</v>
      </c>
      <c r="I469" s="379">
        <v>2</v>
      </c>
      <c r="J469" s="379">
        <v>8</v>
      </c>
      <c r="K469" s="379">
        <v>17</v>
      </c>
      <c r="L469" s="379">
        <v>68</v>
      </c>
      <c r="M469" s="379">
        <v>7</v>
      </c>
      <c r="N469" s="379">
        <v>2</v>
      </c>
      <c r="O469" s="379">
        <v>2</v>
      </c>
      <c r="P469" s="379">
        <v>0</v>
      </c>
      <c r="Q469" s="380">
        <v>0.1956</v>
      </c>
      <c r="R469" s="380">
        <v>0.24310000000000001</v>
      </c>
      <c r="S469" s="380">
        <v>0.34689999999999999</v>
      </c>
      <c r="T469" s="380">
        <v>0.58989999999999998</v>
      </c>
      <c r="U469" s="379">
        <v>288</v>
      </c>
      <c r="V469" s="381">
        <v>0.77780000000000005</v>
      </c>
      <c r="W469" s="381">
        <v>5.8999999999999997E-2</v>
      </c>
      <c r="X469" s="381">
        <v>0.2361</v>
      </c>
      <c r="Y469" s="382" t="s">
        <v>62</v>
      </c>
    </row>
    <row r="470" spans="1:25" ht="15" hidden="1" x14ac:dyDescent="0.25">
      <c r="A470" s="378" t="s">
        <v>591</v>
      </c>
      <c r="B470" s="378" t="s">
        <v>69</v>
      </c>
      <c r="C470" s="379">
        <v>69</v>
      </c>
      <c r="D470" s="379">
        <v>191</v>
      </c>
      <c r="E470" s="379">
        <v>20</v>
      </c>
      <c r="F470" s="379">
        <v>43</v>
      </c>
      <c r="G470" s="379">
        <v>24</v>
      </c>
      <c r="H470" s="379">
        <v>10</v>
      </c>
      <c r="I470" s="379">
        <v>2</v>
      </c>
      <c r="J470" s="379">
        <v>7</v>
      </c>
      <c r="K470" s="379">
        <v>16</v>
      </c>
      <c r="L470" s="379">
        <v>50</v>
      </c>
      <c r="M470" s="379">
        <v>6</v>
      </c>
      <c r="N470" s="379">
        <v>2</v>
      </c>
      <c r="O470" s="379">
        <v>1</v>
      </c>
      <c r="P470" s="379">
        <v>9</v>
      </c>
      <c r="Q470" s="380">
        <v>0.22509999999999999</v>
      </c>
      <c r="R470" s="380">
        <v>0.31480000000000002</v>
      </c>
      <c r="S470" s="380">
        <v>0.40839999999999999</v>
      </c>
      <c r="T470" s="380">
        <v>0.72319999999999995</v>
      </c>
      <c r="U470" s="379">
        <v>216</v>
      </c>
      <c r="V470" s="381">
        <v>0.75</v>
      </c>
      <c r="W470" s="381">
        <v>7.4099999999999999E-2</v>
      </c>
      <c r="X470" s="381">
        <v>0.23150000000000001</v>
      </c>
      <c r="Y470" s="382" t="s">
        <v>62</v>
      </c>
    </row>
    <row r="471" spans="1:25" ht="15" hidden="1" x14ac:dyDescent="0.25">
      <c r="A471" s="378" t="s">
        <v>848</v>
      </c>
      <c r="B471" s="378" t="s">
        <v>75</v>
      </c>
      <c r="C471" s="379">
        <v>56</v>
      </c>
      <c r="D471" s="379">
        <v>184</v>
      </c>
      <c r="E471" s="379">
        <v>17</v>
      </c>
      <c r="F471" s="379">
        <v>45</v>
      </c>
      <c r="G471" s="379">
        <v>29</v>
      </c>
      <c r="H471" s="379">
        <v>10</v>
      </c>
      <c r="I471" s="379">
        <v>1</v>
      </c>
      <c r="J471" s="379">
        <v>7</v>
      </c>
      <c r="K471" s="379">
        <v>4</v>
      </c>
      <c r="L471" s="379">
        <v>41</v>
      </c>
      <c r="M471" s="379">
        <v>0</v>
      </c>
      <c r="N471" s="379">
        <v>3</v>
      </c>
      <c r="O471" s="379">
        <v>1</v>
      </c>
      <c r="P471" s="379">
        <v>1</v>
      </c>
      <c r="Q471" s="380">
        <v>0.24460000000000001</v>
      </c>
      <c r="R471" s="380">
        <v>0.2646</v>
      </c>
      <c r="S471" s="380">
        <v>0.4239</v>
      </c>
      <c r="T471" s="380">
        <v>0.6885</v>
      </c>
      <c r="U471" s="379">
        <v>189</v>
      </c>
      <c r="V471" s="381">
        <v>0</v>
      </c>
      <c r="W471" s="381">
        <v>2.12E-2</v>
      </c>
      <c r="X471" s="381">
        <v>0.21690000000000001</v>
      </c>
      <c r="Y471" s="382" t="s">
        <v>62</v>
      </c>
    </row>
    <row r="472" spans="1:25" ht="15" hidden="1" x14ac:dyDescent="0.25">
      <c r="A472" s="378" t="s">
        <v>948</v>
      </c>
      <c r="B472" s="378" t="s">
        <v>146</v>
      </c>
      <c r="C472" s="379">
        <v>41</v>
      </c>
      <c r="D472" s="379">
        <v>77</v>
      </c>
      <c r="E472" s="379">
        <v>12</v>
      </c>
      <c r="F472" s="379">
        <v>14</v>
      </c>
      <c r="G472" s="379">
        <v>8</v>
      </c>
      <c r="H472" s="379">
        <v>3</v>
      </c>
      <c r="I472" s="379">
        <v>1</v>
      </c>
      <c r="J472" s="379">
        <v>3</v>
      </c>
      <c r="K472" s="379">
        <v>16</v>
      </c>
      <c r="L472" s="379">
        <v>30</v>
      </c>
      <c r="M472" s="379">
        <v>1</v>
      </c>
      <c r="N472" s="379">
        <v>3</v>
      </c>
      <c r="O472" s="379">
        <v>2</v>
      </c>
      <c r="P472" s="379">
        <v>0</v>
      </c>
      <c r="Q472" s="380">
        <v>0.18179999999999999</v>
      </c>
      <c r="R472" s="380">
        <v>0.3226</v>
      </c>
      <c r="S472" s="380">
        <v>0.36359999999999998</v>
      </c>
      <c r="T472" s="380">
        <v>0.68620000000000003</v>
      </c>
      <c r="U472" s="379">
        <v>93</v>
      </c>
      <c r="V472" s="381">
        <v>0.25</v>
      </c>
      <c r="W472" s="381">
        <v>0.17199999999999999</v>
      </c>
      <c r="X472" s="381">
        <v>0.3226</v>
      </c>
      <c r="Y472" s="382" t="s">
        <v>62</v>
      </c>
    </row>
    <row r="473" spans="1:25" ht="15" hidden="1" x14ac:dyDescent="0.25">
      <c r="A473" s="378" t="s">
        <v>586</v>
      </c>
      <c r="B473" s="378" t="s">
        <v>69</v>
      </c>
      <c r="C473" s="379">
        <v>42</v>
      </c>
      <c r="D473" s="379">
        <v>109</v>
      </c>
      <c r="E473" s="379">
        <v>13</v>
      </c>
      <c r="F473" s="379">
        <v>18</v>
      </c>
      <c r="G473" s="379">
        <v>9</v>
      </c>
      <c r="H473" s="379">
        <v>3</v>
      </c>
      <c r="I473" s="379">
        <v>1</v>
      </c>
      <c r="J473" s="379">
        <v>4</v>
      </c>
      <c r="K473" s="379">
        <v>10</v>
      </c>
      <c r="L473" s="379">
        <v>27</v>
      </c>
      <c r="M473" s="379">
        <v>6</v>
      </c>
      <c r="N473" s="379">
        <v>1</v>
      </c>
      <c r="O473" s="379">
        <v>1</v>
      </c>
      <c r="P473" s="379">
        <v>2</v>
      </c>
      <c r="Q473" s="380">
        <v>0.1651</v>
      </c>
      <c r="R473" s="380">
        <v>0.24790000000000001</v>
      </c>
      <c r="S473" s="380">
        <v>0.3211</v>
      </c>
      <c r="T473" s="380">
        <v>0.56899999999999995</v>
      </c>
      <c r="U473" s="379">
        <v>121</v>
      </c>
      <c r="V473" s="381">
        <v>0.85709999999999997</v>
      </c>
      <c r="W473" s="381">
        <v>8.2600000000000007E-2</v>
      </c>
      <c r="X473" s="381">
        <v>0.22309999999999999</v>
      </c>
      <c r="Y473" s="382" t="s">
        <v>62</v>
      </c>
    </row>
    <row r="474" spans="1:25" ht="15" hidden="1" x14ac:dyDescent="0.25">
      <c r="A474" s="383" t="s">
        <v>918</v>
      </c>
      <c r="B474" s="383" t="s">
        <v>72</v>
      </c>
      <c r="C474" s="384">
        <v>67</v>
      </c>
      <c r="D474" s="384">
        <v>186</v>
      </c>
      <c r="E474" s="384">
        <v>27</v>
      </c>
      <c r="F474" s="384">
        <v>30</v>
      </c>
      <c r="G474" s="384">
        <v>13</v>
      </c>
      <c r="H474" s="384">
        <v>6</v>
      </c>
      <c r="I474" s="384">
        <v>2</v>
      </c>
      <c r="J474" s="384">
        <v>4</v>
      </c>
      <c r="K474" s="384">
        <v>23</v>
      </c>
      <c r="L474" s="384">
        <v>70</v>
      </c>
      <c r="M474" s="384">
        <v>17</v>
      </c>
      <c r="N474" s="384">
        <v>4</v>
      </c>
      <c r="O474" s="384">
        <v>2</v>
      </c>
      <c r="P474" s="384">
        <v>6</v>
      </c>
      <c r="Q474" s="385">
        <v>0.1613</v>
      </c>
      <c r="R474" s="385">
        <v>0.27439999999999998</v>
      </c>
      <c r="S474" s="385">
        <v>0.27960000000000002</v>
      </c>
      <c r="T474" s="385">
        <v>0.55400000000000005</v>
      </c>
      <c r="U474" s="384">
        <v>215</v>
      </c>
      <c r="V474" s="386">
        <v>0.8095</v>
      </c>
      <c r="W474" s="386">
        <v>0.107</v>
      </c>
      <c r="X474" s="386">
        <v>0.3256</v>
      </c>
      <c r="Y474" s="382" t="s">
        <v>62</v>
      </c>
    </row>
    <row r="475" spans="1:25" ht="15" hidden="1" x14ac:dyDescent="0.25">
      <c r="A475" s="378" t="s">
        <v>521</v>
      </c>
      <c r="B475" s="378" t="s">
        <v>71</v>
      </c>
      <c r="C475" s="379">
        <v>61</v>
      </c>
      <c r="D475" s="379">
        <v>129</v>
      </c>
      <c r="E475" s="379">
        <v>15</v>
      </c>
      <c r="F475" s="379">
        <v>32</v>
      </c>
      <c r="G475" s="379">
        <v>14</v>
      </c>
      <c r="H475" s="379">
        <v>12</v>
      </c>
      <c r="I475" s="379">
        <v>0</v>
      </c>
      <c r="J475" s="379">
        <v>2</v>
      </c>
      <c r="K475" s="379">
        <v>14</v>
      </c>
      <c r="L475" s="379">
        <v>22</v>
      </c>
      <c r="M475" s="379">
        <v>3</v>
      </c>
      <c r="N475" s="379">
        <v>0</v>
      </c>
      <c r="O475" s="379">
        <v>1</v>
      </c>
      <c r="P475" s="379">
        <v>2</v>
      </c>
      <c r="Q475" s="380">
        <v>0.24809999999999999</v>
      </c>
      <c r="R475" s="380">
        <v>0.33100000000000002</v>
      </c>
      <c r="S475" s="380">
        <v>0.3876</v>
      </c>
      <c r="T475" s="380">
        <v>0.71860000000000002</v>
      </c>
      <c r="U475" s="379">
        <v>145</v>
      </c>
      <c r="V475" s="381">
        <v>1</v>
      </c>
      <c r="W475" s="381">
        <v>9.6600000000000005E-2</v>
      </c>
      <c r="X475" s="381">
        <v>0.1517</v>
      </c>
      <c r="Y475" s="382" t="s">
        <v>62</v>
      </c>
    </row>
    <row r="476" spans="1:25" ht="15" hidden="1" x14ac:dyDescent="0.25">
      <c r="A476" s="378" t="s">
        <v>565</v>
      </c>
      <c r="B476" s="378" t="s">
        <v>67</v>
      </c>
      <c r="C476" s="379">
        <v>75</v>
      </c>
      <c r="D476" s="379">
        <v>221</v>
      </c>
      <c r="E476" s="379">
        <v>19</v>
      </c>
      <c r="F476" s="379">
        <v>46</v>
      </c>
      <c r="G476" s="379">
        <v>24</v>
      </c>
      <c r="H476" s="379">
        <v>11</v>
      </c>
      <c r="I476" s="379">
        <v>1</v>
      </c>
      <c r="J476" s="379">
        <v>1</v>
      </c>
      <c r="K476" s="379">
        <v>20</v>
      </c>
      <c r="L476" s="379">
        <v>54</v>
      </c>
      <c r="M476" s="379">
        <v>5</v>
      </c>
      <c r="N476" s="379">
        <v>0</v>
      </c>
      <c r="O476" s="379">
        <v>3</v>
      </c>
      <c r="P476" s="379">
        <v>0</v>
      </c>
      <c r="Q476" s="380">
        <v>0.20810000000000001</v>
      </c>
      <c r="R476" s="380">
        <v>0.27389999999999998</v>
      </c>
      <c r="S476" s="380">
        <v>0.28050000000000003</v>
      </c>
      <c r="T476" s="380">
        <v>0.5544</v>
      </c>
      <c r="U476" s="379">
        <v>241</v>
      </c>
      <c r="V476" s="381">
        <v>1</v>
      </c>
      <c r="W476" s="381">
        <v>8.3000000000000004E-2</v>
      </c>
      <c r="X476" s="381">
        <v>0.22409999999999999</v>
      </c>
      <c r="Y476" s="382" t="s">
        <v>62</v>
      </c>
    </row>
    <row r="477" spans="1:25" ht="15" hidden="1" x14ac:dyDescent="0.25">
      <c r="A477" s="383" t="s">
        <v>305</v>
      </c>
      <c r="B477" s="383" t="s">
        <v>69</v>
      </c>
      <c r="C477" s="384">
        <v>68</v>
      </c>
      <c r="D477" s="384">
        <v>232</v>
      </c>
      <c r="E477" s="384">
        <v>31</v>
      </c>
      <c r="F477" s="384">
        <v>59</v>
      </c>
      <c r="G477" s="384">
        <v>32</v>
      </c>
      <c r="H477" s="384">
        <v>7</v>
      </c>
      <c r="I477" s="384">
        <v>2</v>
      </c>
      <c r="J477" s="384">
        <v>14</v>
      </c>
      <c r="K477" s="384">
        <v>8</v>
      </c>
      <c r="L477" s="384">
        <v>63</v>
      </c>
      <c r="M477" s="384">
        <v>13</v>
      </c>
      <c r="N477" s="384">
        <v>2</v>
      </c>
      <c r="O477" s="384">
        <v>3</v>
      </c>
      <c r="P477" s="384">
        <v>3</v>
      </c>
      <c r="Q477" s="385">
        <v>0.25430000000000003</v>
      </c>
      <c r="R477" s="385">
        <v>0.28810000000000002</v>
      </c>
      <c r="S477" s="385">
        <v>0.48280000000000001</v>
      </c>
      <c r="T477" s="385">
        <v>0.77080000000000004</v>
      </c>
      <c r="U477" s="384">
        <v>243</v>
      </c>
      <c r="V477" s="386">
        <v>0.86670000000000003</v>
      </c>
      <c r="W477" s="386">
        <v>3.2899999999999999E-2</v>
      </c>
      <c r="X477" s="386">
        <v>0.25929999999999997</v>
      </c>
      <c r="Y477" s="382" t="s">
        <v>62</v>
      </c>
    </row>
    <row r="478" spans="1:25" ht="15" hidden="1" x14ac:dyDescent="0.25">
      <c r="A478" s="383" t="s">
        <v>886</v>
      </c>
      <c r="B478" s="383" t="s">
        <v>74</v>
      </c>
      <c r="C478" s="384">
        <v>57</v>
      </c>
      <c r="D478" s="384">
        <v>93</v>
      </c>
      <c r="E478" s="384">
        <v>14</v>
      </c>
      <c r="F478" s="384">
        <v>22</v>
      </c>
      <c r="G478" s="384">
        <v>21</v>
      </c>
      <c r="H478" s="384">
        <v>5</v>
      </c>
      <c r="I478" s="384">
        <v>0</v>
      </c>
      <c r="J478" s="384">
        <v>9</v>
      </c>
      <c r="K478" s="384">
        <v>14</v>
      </c>
      <c r="L478" s="384">
        <v>29</v>
      </c>
      <c r="M478" s="384">
        <v>0</v>
      </c>
      <c r="N478" s="384">
        <v>0</v>
      </c>
      <c r="O478" s="384">
        <v>2</v>
      </c>
      <c r="P478" s="384">
        <v>8</v>
      </c>
      <c r="Q478" s="385">
        <v>0.2366</v>
      </c>
      <c r="R478" s="385">
        <v>0.3826</v>
      </c>
      <c r="S478" s="385">
        <v>0.5806</v>
      </c>
      <c r="T478" s="385">
        <v>0.96330000000000005</v>
      </c>
      <c r="U478" s="384">
        <v>115</v>
      </c>
      <c r="V478" s="386">
        <v>0</v>
      </c>
      <c r="W478" s="386">
        <v>0.1217</v>
      </c>
      <c r="X478" s="386">
        <v>0.25219999999999998</v>
      </c>
      <c r="Y478" s="382" t="s">
        <v>62</v>
      </c>
    </row>
    <row r="479" spans="1:25" ht="15" hidden="1" x14ac:dyDescent="0.25">
      <c r="A479" s="378" t="s">
        <v>770</v>
      </c>
      <c r="B479" s="378" t="s">
        <v>73</v>
      </c>
      <c r="C479" s="379">
        <v>46</v>
      </c>
      <c r="D479" s="379">
        <v>52</v>
      </c>
      <c r="E479" s="379">
        <v>3</v>
      </c>
      <c r="F479" s="379">
        <v>8</v>
      </c>
      <c r="G479" s="379">
        <v>5</v>
      </c>
      <c r="H479" s="379">
        <v>1</v>
      </c>
      <c r="I479" s="379">
        <v>0</v>
      </c>
      <c r="J479" s="379">
        <v>2</v>
      </c>
      <c r="K479" s="379">
        <v>4</v>
      </c>
      <c r="L479" s="379">
        <v>14</v>
      </c>
      <c r="M479" s="379">
        <v>0</v>
      </c>
      <c r="N479" s="379">
        <v>0</v>
      </c>
      <c r="O479" s="379">
        <v>0</v>
      </c>
      <c r="P479" s="379">
        <v>0</v>
      </c>
      <c r="Q479" s="380">
        <v>0.15379999999999999</v>
      </c>
      <c r="R479" s="380">
        <v>0.21429999999999999</v>
      </c>
      <c r="S479" s="380">
        <v>0.28849999999999998</v>
      </c>
      <c r="T479" s="380">
        <v>0.50270000000000004</v>
      </c>
      <c r="U479" s="379">
        <v>56</v>
      </c>
      <c r="V479" s="381">
        <v>0</v>
      </c>
      <c r="W479" s="381">
        <v>7.1400000000000005E-2</v>
      </c>
      <c r="X479" s="381">
        <v>0.25</v>
      </c>
      <c r="Y479" s="382" t="s">
        <v>62</v>
      </c>
    </row>
    <row r="480" spans="1:25" ht="15" hidden="1" x14ac:dyDescent="0.25">
      <c r="A480" s="378" t="s">
        <v>589</v>
      </c>
      <c r="B480" s="378" t="s">
        <v>69</v>
      </c>
      <c r="C480" s="379">
        <v>5</v>
      </c>
      <c r="D480" s="379">
        <v>3</v>
      </c>
      <c r="E480" s="379">
        <v>0</v>
      </c>
      <c r="F480" s="379">
        <v>1</v>
      </c>
      <c r="G480" s="379">
        <v>0</v>
      </c>
      <c r="H480" s="379">
        <v>0</v>
      </c>
      <c r="I480" s="379">
        <v>0</v>
      </c>
      <c r="J480" s="379">
        <v>0</v>
      </c>
      <c r="K480" s="379">
        <v>0</v>
      </c>
      <c r="L480" s="379">
        <v>1</v>
      </c>
      <c r="M480" s="379">
        <v>0</v>
      </c>
      <c r="N480" s="379">
        <v>0</v>
      </c>
      <c r="O480" s="379">
        <v>0</v>
      </c>
      <c r="P480" s="379">
        <v>0</v>
      </c>
      <c r="Q480" s="380">
        <v>0.33329999999999999</v>
      </c>
      <c r="R480" s="380">
        <v>0.33329999999999999</v>
      </c>
      <c r="S480" s="380">
        <v>0.33329999999999999</v>
      </c>
      <c r="T480" s="380">
        <v>0.66669999999999996</v>
      </c>
      <c r="U480" s="379">
        <v>3</v>
      </c>
      <c r="V480" s="381">
        <v>0</v>
      </c>
      <c r="W480" s="381">
        <v>0</v>
      </c>
      <c r="X480" s="381">
        <v>0.33329999999999999</v>
      </c>
      <c r="Y480" s="382" t="s">
        <v>62</v>
      </c>
    </row>
    <row r="481" spans="1:25" ht="15" hidden="1" x14ac:dyDescent="0.25">
      <c r="A481" s="383" t="s">
        <v>621</v>
      </c>
      <c r="B481" s="383" t="s">
        <v>65</v>
      </c>
      <c r="C481" s="384">
        <v>80</v>
      </c>
      <c r="D481" s="384">
        <v>287</v>
      </c>
      <c r="E481" s="384">
        <v>32</v>
      </c>
      <c r="F481" s="384">
        <v>60</v>
      </c>
      <c r="G481" s="384">
        <v>36</v>
      </c>
      <c r="H481" s="384">
        <v>18</v>
      </c>
      <c r="I481" s="384">
        <v>0</v>
      </c>
      <c r="J481" s="384">
        <v>16</v>
      </c>
      <c r="K481" s="384">
        <v>28</v>
      </c>
      <c r="L481" s="384">
        <v>63</v>
      </c>
      <c r="M481" s="384">
        <v>3</v>
      </c>
      <c r="N481" s="384">
        <v>1</v>
      </c>
      <c r="O481" s="384">
        <v>3</v>
      </c>
      <c r="P481" s="384">
        <v>1</v>
      </c>
      <c r="Q481" s="385">
        <v>0.20910000000000001</v>
      </c>
      <c r="R481" s="385">
        <v>0.28160000000000002</v>
      </c>
      <c r="S481" s="385">
        <v>0.439</v>
      </c>
      <c r="T481" s="385">
        <v>0.72070000000000001</v>
      </c>
      <c r="U481" s="384">
        <v>316</v>
      </c>
      <c r="V481" s="386">
        <v>0.75</v>
      </c>
      <c r="W481" s="386">
        <v>8.8599999999999998E-2</v>
      </c>
      <c r="X481" s="386">
        <v>0.19939999999999999</v>
      </c>
      <c r="Y481" s="382" t="s">
        <v>62</v>
      </c>
    </row>
    <row r="482" spans="1:25" ht="15" hidden="1" x14ac:dyDescent="0.25">
      <c r="A482" s="378" t="s">
        <v>381</v>
      </c>
      <c r="B482" s="378" t="s">
        <v>76</v>
      </c>
      <c r="C482" s="379">
        <v>77</v>
      </c>
      <c r="D482" s="379">
        <v>253</v>
      </c>
      <c r="E482" s="379">
        <v>33</v>
      </c>
      <c r="F482" s="379">
        <v>57</v>
      </c>
      <c r="G482" s="379">
        <v>34</v>
      </c>
      <c r="H482" s="379">
        <v>15</v>
      </c>
      <c r="I482" s="379">
        <v>0</v>
      </c>
      <c r="J482" s="379">
        <v>13</v>
      </c>
      <c r="K482" s="379">
        <v>23</v>
      </c>
      <c r="L482" s="379">
        <v>62</v>
      </c>
      <c r="M482" s="379">
        <v>14</v>
      </c>
      <c r="N482" s="379">
        <v>7</v>
      </c>
      <c r="O482" s="379">
        <v>4</v>
      </c>
      <c r="P482" s="379">
        <v>7</v>
      </c>
      <c r="Q482" s="380">
        <v>0.2253</v>
      </c>
      <c r="R482" s="380">
        <v>0.30740000000000001</v>
      </c>
      <c r="S482" s="380">
        <v>0.43869999999999998</v>
      </c>
      <c r="T482" s="380">
        <v>0.74619999999999997</v>
      </c>
      <c r="U482" s="379">
        <v>283</v>
      </c>
      <c r="V482" s="381">
        <v>0.66669999999999996</v>
      </c>
      <c r="W482" s="381">
        <v>8.1299999999999997E-2</v>
      </c>
      <c r="X482" s="381">
        <v>0.21909999999999999</v>
      </c>
      <c r="Y482" s="382" t="s">
        <v>62</v>
      </c>
    </row>
    <row r="483" spans="1:25" ht="15" hidden="1" x14ac:dyDescent="0.25">
      <c r="A483" s="378" t="s">
        <v>366</v>
      </c>
      <c r="B483" s="378" t="s">
        <v>146</v>
      </c>
      <c r="C483" s="379">
        <v>82</v>
      </c>
      <c r="D483" s="379">
        <v>294</v>
      </c>
      <c r="E483" s="379">
        <v>44</v>
      </c>
      <c r="F483" s="379">
        <v>61</v>
      </c>
      <c r="G483" s="379">
        <v>23</v>
      </c>
      <c r="H483" s="379">
        <v>9</v>
      </c>
      <c r="I483" s="379">
        <v>0</v>
      </c>
      <c r="J483" s="379">
        <v>11</v>
      </c>
      <c r="K483" s="379">
        <v>36</v>
      </c>
      <c r="L483" s="379">
        <v>87</v>
      </c>
      <c r="M483" s="379">
        <v>20</v>
      </c>
      <c r="N483" s="379">
        <v>0</v>
      </c>
      <c r="O483" s="379">
        <v>2</v>
      </c>
      <c r="P483" s="379">
        <v>10</v>
      </c>
      <c r="Q483" s="380">
        <v>0.20749999999999999</v>
      </c>
      <c r="R483" s="380">
        <v>0.31469999999999998</v>
      </c>
      <c r="S483" s="380">
        <v>0.3503</v>
      </c>
      <c r="T483" s="380">
        <v>0.66500000000000004</v>
      </c>
      <c r="U483" s="379">
        <v>340</v>
      </c>
      <c r="V483" s="381">
        <v>1</v>
      </c>
      <c r="W483" s="381">
        <v>0.10589999999999999</v>
      </c>
      <c r="X483" s="381">
        <v>0.25590000000000002</v>
      </c>
      <c r="Y483" s="382" t="s">
        <v>62</v>
      </c>
    </row>
    <row r="484" spans="1:25" ht="15" hidden="1" x14ac:dyDescent="0.25">
      <c r="A484" s="378" t="s">
        <v>791</v>
      </c>
      <c r="B484" s="378" t="s">
        <v>76</v>
      </c>
      <c r="C484" s="379">
        <v>45</v>
      </c>
      <c r="D484" s="379">
        <v>76</v>
      </c>
      <c r="E484" s="379">
        <v>6</v>
      </c>
      <c r="F484" s="379">
        <v>15</v>
      </c>
      <c r="G484" s="379">
        <v>11</v>
      </c>
      <c r="H484" s="379">
        <v>4</v>
      </c>
      <c r="I484" s="379">
        <v>0</v>
      </c>
      <c r="J484" s="379">
        <v>3</v>
      </c>
      <c r="K484" s="379">
        <v>3</v>
      </c>
      <c r="L484" s="379">
        <v>35</v>
      </c>
      <c r="M484" s="379">
        <v>0</v>
      </c>
      <c r="N484" s="379">
        <v>0</v>
      </c>
      <c r="O484" s="379">
        <v>1</v>
      </c>
      <c r="P484" s="379">
        <v>2</v>
      </c>
      <c r="Q484" s="380">
        <v>0.19739999999999999</v>
      </c>
      <c r="R484" s="380">
        <v>0.24690000000000001</v>
      </c>
      <c r="S484" s="380">
        <v>0.36840000000000001</v>
      </c>
      <c r="T484" s="380">
        <v>0.61529999999999996</v>
      </c>
      <c r="U484" s="379">
        <v>81</v>
      </c>
      <c r="V484" s="381">
        <v>0</v>
      </c>
      <c r="W484" s="381">
        <v>3.6999999999999998E-2</v>
      </c>
      <c r="X484" s="381">
        <v>0.43209999999999998</v>
      </c>
      <c r="Y484" s="382" t="s">
        <v>62</v>
      </c>
    </row>
    <row r="485" spans="1:25" ht="15" hidden="1" x14ac:dyDescent="0.25">
      <c r="A485" s="378" t="s">
        <v>342</v>
      </c>
      <c r="B485" s="378" t="s">
        <v>66</v>
      </c>
      <c r="C485" s="379">
        <v>63</v>
      </c>
      <c r="D485" s="379">
        <v>197</v>
      </c>
      <c r="E485" s="379">
        <v>24</v>
      </c>
      <c r="F485" s="379">
        <v>44</v>
      </c>
      <c r="G485" s="379">
        <v>31</v>
      </c>
      <c r="H485" s="379">
        <v>7</v>
      </c>
      <c r="I485" s="379">
        <v>3</v>
      </c>
      <c r="J485" s="379">
        <v>11</v>
      </c>
      <c r="K485" s="379">
        <v>27</v>
      </c>
      <c r="L485" s="379">
        <v>52</v>
      </c>
      <c r="M485" s="379">
        <v>1</v>
      </c>
      <c r="N485" s="379">
        <v>1</v>
      </c>
      <c r="O485" s="379">
        <v>2</v>
      </c>
      <c r="P485" s="379">
        <v>2</v>
      </c>
      <c r="Q485" s="380">
        <v>0.22339999999999999</v>
      </c>
      <c r="R485" s="380">
        <v>0.32300000000000001</v>
      </c>
      <c r="S485" s="380">
        <v>0.45689999999999997</v>
      </c>
      <c r="T485" s="380">
        <v>0.77990000000000004</v>
      </c>
      <c r="U485" s="379">
        <v>226</v>
      </c>
      <c r="V485" s="381">
        <v>0.5</v>
      </c>
      <c r="W485" s="381">
        <v>0.1195</v>
      </c>
      <c r="X485" s="381">
        <v>0.2301</v>
      </c>
      <c r="Y485" s="382" t="s">
        <v>62</v>
      </c>
    </row>
    <row r="486" spans="1:25" ht="15" hidden="1" x14ac:dyDescent="0.25">
      <c r="A486" s="378" t="s">
        <v>925</v>
      </c>
      <c r="B486" s="378" t="s">
        <v>72</v>
      </c>
      <c r="C486" s="379">
        <v>15</v>
      </c>
      <c r="D486" s="379">
        <v>35</v>
      </c>
      <c r="E486" s="379">
        <v>2</v>
      </c>
      <c r="F486" s="379">
        <v>6</v>
      </c>
      <c r="G486" s="379">
        <v>2</v>
      </c>
      <c r="H486" s="379">
        <v>0</v>
      </c>
      <c r="I486" s="379">
        <v>0</v>
      </c>
      <c r="J486" s="379">
        <v>1</v>
      </c>
      <c r="K486" s="379">
        <v>0</v>
      </c>
      <c r="L486" s="379">
        <v>13</v>
      </c>
      <c r="M486" s="379">
        <v>0</v>
      </c>
      <c r="N486" s="379">
        <v>1</v>
      </c>
      <c r="O486" s="379">
        <v>0</v>
      </c>
      <c r="P486" s="379">
        <v>0</v>
      </c>
      <c r="Q486" s="380">
        <v>0.1714</v>
      </c>
      <c r="R486" s="380">
        <v>0.1714</v>
      </c>
      <c r="S486" s="380">
        <v>0.2571</v>
      </c>
      <c r="T486" s="380">
        <v>0.42859999999999998</v>
      </c>
      <c r="U486" s="379">
        <v>35</v>
      </c>
      <c r="V486" s="381">
        <v>0</v>
      </c>
      <c r="W486" s="381">
        <v>0</v>
      </c>
      <c r="X486" s="381">
        <v>0.37140000000000001</v>
      </c>
      <c r="Y486" s="382" t="s">
        <v>62</v>
      </c>
    </row>
    <row r="487" spans="1:25" ht="15" hidden="1" x14ac:dyDescent="0.25">
      <c r="A487" s="378" t="s">
        <v>730</v>
      </c>
      <c r="B487" s="378" t="s">
        <v>66</v>
      </c>
      <c r="C487" s="379">
        <v>50</v>
      </c>
      <c r="D487" s="379">
        <v>167</v>
      </c>
      <c r="E487" s="379">
        <v>18</v>
      </c>
      <c r="F487" s="379">
        <v>46</v>
      </c>
      <c r="G487" s="379">
        <v>15</v>
      </c>
      <c r="H487" s="379">
        <v>10</v>
      </c>
      <c r="I487" s="379">
        <v>1</v>
      </c>
      <c r="J487" s="379">
        <v>5</v>
      </c>
      <c r="K487" s="379">
        <v>15</v>
      </c>
      <c r="L487" s="379">
        <v>34</v>
      </c>
      <c r="M487" s="379">
        <v>1</v>
      </c>
      <c r="N487" s="379">
        <v>0</v>
      </c>
      <c r="O487" s="379">
        <v>1</v>
      </c>
      <c r="P487" s="379">
        <v>1</v>
      </c>
      <c r="Q487" s="380">
        <v>0.27539999999999998</v>
      </c>
      <c r="R487" s="380">
        <v>0.33879999999999999</v>
      </c>
      <c r="S487" s="380">
        <v>0.43709999999999999</v>
      </c>
      <c r="T487" s="380">
        <v>0.77590000000000003</v>
      </c>
      <c r="U487" s="379">
        <v>183</v>
      </c>
      <c r="V487" s="381">
        <v>1</v>
      </c>
      <c r="W487" s="381">
        <v>8.2000000000000003E-2</v>
      </c>
      <c r="X487" s="381">
        <v>0.18579999999999999</v>
      </c>
      <c r="Y487" s="382" t="s">
        <v>62</v>
      </c>
    </row>
    <row r="488" spans="1:25" ht="15" hidden="1" x14ac:dyDescent="0.25">
      <c r="A488" s="378" t="s">
        <v>793</v>
      </c>
      <c r="B488" s="378" t="s">
        <v>76</v>
      </c>
      <c r="C488" s="379">
        <v>22</v>
      </c>
      <c r="D488" s="379">
        <v>28</v>
      </c>
      <c r="E488" s="379">
        <v>0</v>
      </c>
      <c r="F488" s="379">
        <v>3</v>
      </c>
      <c r="G488" s="379">
        <v>1</v>
      </c>
      <c r="H488" s="379">
        <v>1</v>
      </c>
      <c r="I488" s="379">
        <v>0</v>
      </c>
      <c r="J488" s="379">
        <v>0</v>
      </c>
      <c r="K488" s="379">
        <v>2</v>
      </c>
      <c r="L488" s="379">
        <v>8</v>
      </c>
      <c r="M488" s="379">
        <v>0</v>
      </c>
      <c r="N488" s="379">
        <v>0</v>
      </c>
      <c r="O488" s="379">
        <v>0</v>
      </c>
      <c r="P488" s="379">
        <v>0</v>
      </c>
      <c r="Q488" s="380">
        <v>0.1071</v>
      </c>
      <c r="R488" s="380">
        <v>0.16669999999999999</v>
      </c>
      <c r="S488" s="380">
        <v>0.1429</v>
      </c>
      <c r="T488" s="380">
        <v>0.3095</v>
      </c>
      <c r="U488" s="379">
        <v>30</v>
      </c>
      <c r="V488" s="381">
        <v>0</v>
      </c>
      <c r="W488" s="381">
        <v>6.6699999999999995E-2</v>
      </c>
      <c r="X488" s="381">
        <v>0.26669999999999999</v>
      </c>
      <c r="Y488" s="382" t="s">
        <v>62</v>
      </c>
    </row>
    <row r="489" spans="1:25" ht="15" hidden="1" x14ac:dyDescent="0.25">
      <c r="A489" s="378" t="s">
        <v>764</v>
      </c>
      <c r="B489" s="378" t="s">
        <v>73</v>
      </c>
      <c r="C489" s="379">
        <v>74</v>
      </c>
      <c r="D489" s="379">
        <v>205</v>
      </c>
      <c r="E489" s="379">
        <v>32</v>
      </c>
      <c r="F489" s="379">
        <v>46</v>
      </c>
      <c r="G489" s="379">
        <v>43</v>
      </c>
      <c r="H489" s="379">
        <v>5</v>
      </c>
      <c r="I489" s="379">
        <v>0</v>
      </c>
      <c r="J489" s="379">
        <v>18</v>
      </c>
      <c r="K489" s="379">
        <v>24</v>
      </c>
      <c r="L489" s="379">
        <v>78</v>
      </c>
      <c r="M489" s="379">
        <v>2</v>
      </c>
      <c r="N489" s="379">
        <v>0</v>
      </c>
      <c r="O489" s="379">
        <v>5</v>
      </c>
      <c r="P489" s="379">
        <v>4</v>
      </c>
      <c r="Q489" s="380">
        <v>0.22439999999999999</v>
      </c>
      <c r="R489" s="380">
        <v>0.31759999999999999</v>
      </c>
      <c r="S489" s="380">
        <v>0.51219999999999999</v>
      </c>
      <c r="T489" s="380">
        <v>0.82979999999999998</v>
      </c>
      <c r="U489" s="379">
        <v>233</v>
      </c>
      <c r="V489" s="381">
        <v>1</v>
      </c>
      <c r="W489" s="381">
        <v>0.10299999999999999</v>
      </c>
      <c r="X489" s="381">
        <v>0.33479999999999999</v>
      </c>
      <c r="Y489" s="382" t="s">
        <v>62</v>
      </c>
    </row>
    <row r="490" spans="1:25" ht="15" hidden="1" x14ac:dyDescent="0.25">
      <c r="A490" s="378" t="s">
        <v>290</v>
      </c>
      <c r="B490" s="378" t="s">
        <v>71</v>
      </c>
      <c r="C490" s="379">
        <v>81</v>
      </c>
      <c r="D490" s="379">
        <v>323</v>
      </c>
      <c r="E490" s="379">
        <v>64</v>
      </c>
      <c r="F490" s="379">
        <v>101</v>
      </c>
      <c r="G490" s="379">
        <v>71</v>
      </c>
      <c r="H490" s="379">
        <v>24</v>
      </c>
      <c r="I490" s="379">
        <v>0</v>
      </c>
      <c r="J490" s="379">
        <v>29</v>
      </c>
      <c r="K490" s="379">
        <v>43</v>
      </c>
      <c r="L490" s="379">
        <v>76</v>
      </c>
      <c r="M490" s="379">
        <v>31</v>
      </c>
      <c r="N490" s="379">
        <v>3</v>
      </c>
      <c r="O490" s="379">
        <v>6</v>
      </c>
      <c r="P490" s="379">
        <v>2</v>
      </c>
      <c r="Q490" s="380">
        <v>0.31269999999999998</v>
      </c>
      <c r="R490" s="380">
        <v>0.3967</v>
      </c>
      <c r="S490" s="380">
        <v>0.65629999999999999</v>
      </c>
      <c r="T490" s="380">
        <v>1.0530999999999999</v>
      </c>
      <c r="U490" s="379">
        <v>368</v>
      </c>
      <c r="V490" s="381">
        <v>0.91180000000000005</v>
      </c>
      <c r="W490" s="381">
        <v>0.1168</v>
      </c>
      <c r="X490" s="381">
        <v>0.20649999999999999</v>
      </c>
      <c r="Y490" s="382" t="s">
        <v>62</v>
      </c>
    </row>
    <row r="491" spans="1:25" ht="15" hidden="1" x14ac:dyDescent="0.25">
      <c r="A491" s="378" t="s">
        <v>343</v>
      </c>
      <c r="B491" s="378" t="s">
        <v>68</v>
      </c>
      <c r="C491" s="379">
        <v>81</v>
      </c>
      <c r="D491" s="379">
        <v>304</v>
      </c>
      <c r="E491" s="379">
        <v>44</v>
      </c>
      <c r="F491" s="379">
        <v>74</v>
      </c>
      <c r="G491" s="379">
        <v>48</v>
      </c>
      <c r="H491" s="379">
        <v>17</v>
      </c>
      <c r="I491" s="379">
        <v>0</v>
      </c>
      <c r="J491" s="379">
        <v>20</v>
      </c>
      <c r="K491" s="379">
        <v>35</v>
      </c>
      <c r="L491" s="379">
        <v>96</v>
      </c>
      <c r="M491" s="379">
        <v>0</v>
      </c>
      <c r="N491" s="379">
        <v>0</v>
      </c>
      <c r="O491" s="379">
        <v>6</v>
      </c>
      <c r="P491" s="379">
        <v>3</v>
      </c>
      <c r="Q491" s="380">
        <v>0.24340000000000001</v>
      </c>
      <c r="R491" s="380">
        <v>0.32750000000000001</v>
      </c>
      <c r="S491" s="380">
        <v>0.49669999999999997</v>
      </c>
      <c r="T491" s="380">
        <v>0.82420000000000004</v>
      </c>
      <c r="U491" s="379">
        <v>342</v>
      </c>
      <c r="V491" s="381">
        <v>0</v>
      </c>
      <c r="W491" s="381">
        <v>0.1023</v>
      </c>
      <c r="X491" s="381">
        <v>0.28070000000000001</v>
      </c>
      <c r="Y491" s="382" t="s">
        <v>62</v>
      </c>
    </row>
    <row r="492" spans="1:25" ht="15" hidden="1" x14ac:dyDescent="0.25">
      <c r="A492" s="378" t="s">
        <v>965</v>
      </c>
      <c r="B492" s="378" t="s">
        <v>166</v>
      </c>
      <c r="C492" s="379">
        <v>63</v>
      </c>
      <c r="D492" s="379">
        <v>194</v>
      </c>
      <c r="E492" s="379">
        <v>15</v>
      </c>
      <c r="F492" s="379">
        <v>42</v>
      </c>
      <c r="G492" s="379">
        <v>11</v>
      </c>
      <c r="H492" s="379">
        <v>11</v>
      </c>
      <c r="I492" s="379">
        <v>4</v>
      </c>
      <c r="J492" s="379">
        <v>0</v>
      </c>
      <c r="K492" s="379">
        <v>19</v>
      </c>
      <c r="L492" s="379">
        <v>44</v>
      </c>
      <c r="M492" s="379">
        <v>3</v>
      </c>
      <c r="N492" s="379">
        <v>2</v>
      </c>
      <c r="O492" s="379">
        <v>1</v>
      </c>
      <c r="P492" s="379">
        <v>1</v>
      </c>
      <c r="Q492" s="380">
        <v>0.2165</v>
      </c>
      <c r="R492" s="380">
        <v>0.28970000000000001</v>
      </c>
      <c r="S492" s="380">
        <v>0.31440000000000001</v>
      </c>
      <c r="T492" s="380">
        <v>0.60419999999999996</v>
      </c>
      <c r="U492" s="379">
        <v>214</v>
      </c>
      <c r="V492" s="381">
        <v>0.6</v>
      </c>
      <c r="W492" s="381">
        <v>8.8800000000000004E-2</v>
      </c>
      <c r="X492" s="381">
        <v>0.2056</v>
      </c>
      <c r="Y492" s="382" t="s">
        <v>62</v>
      </c>
    </row>
    <row r="493" spans="1:25" ht="15" hidden="1" x14ac:dyDescent="0.25">
      <c r="A493" s="383" t="s">
        <v>827</v>
      </c>
      <c r="B493" s="383" t="s">
        <v>147</v>
      </c>
      <c r="C493" s="384">
        <v>2</v>
      </c>
      <c r="D493" s="384">
        <v>3</v>
      </c>
      <c r="E493" s="384">
        <v>0</v>
      </c>
      <c r="F493" s="384">
        <v>0</v>
      </c>
      <c r="G493" s="384">
        <v>0</v>
      </c>
      <c r="H493" s="384">
        <v>0</v>
      </c>
      <c r="I493" s="384">
        <v>0</v>
      </c>
      <c r="J493" s="384">
        <v>0</v>
      </c>
      <c r="K493" s="384">
        <v>1</v>
      </c>
      <c r="L493" s="384">
        <v>2</v>
      </c>
      <c r="M493" s="384">
        <v>0</v>
      </c>
      <c r="N493" s="384">
        <v>0</v>
      </c>
      <c r="O493" s="384">
        <v>0</v>
      </c>
      <c r="P493" s="384">
        <v>0</v>
      </c>
      <c r="Q493" s="385">
        <v>0</v>
      </c>
      <c r="R493" s="385">
        <v>0.25</v>
      </c>
      <c r="S493" s="385">
        <v>0</v>
      </c>
      <c r="T493" s="385">
        <v>0.25</v>
      </c>
      <c r="U493" s="384">
        <v>4</v>
      </c>
      <c r="V493" s="386">
        <v>0</v>
      </c>
      <c r="W493" s="386">
        <v>0.25</v>
      </c>
      <c r="X493" s="386">
        <v>0.5</v>
      </c>
      <c r="Y493" s="382" t="s">
        <v>62</v>
      </c>
    </row>
    <row r="494" spans="1:25" ht="15" hidden="1" x14ac:dyDescent="0.25">
      <c r="A494" s="378" t="s">
        <v>330</v>
      </c>
      <c r="B494" s="378" t="s">
        <v>68</v>
      </c>
      <c r="C494" s="379">
        <v>81</v>
      </c>
      <c r="D494" s="379">
        <v>321</v>
      </c>
      <c r="E494" s="379">
        <v>44</v>
      </c>
      <c r="F494" s="379">
        <v>73</v>
      </c>
      <c r="G494" s="379">
        <v>44</v>
      </c>
      <c r="H494" s="379">
        <v>13</v>
      </c>
      <c r="I494" s="379">
        <v>0</v>
      </c>
      <c r="J494" s="379">
        <v>17</v>
      </c>
      <c r="K494" s="379">
        <v>29</v>
      </c>
      <c r="L494" s="379">
        <v>95</v>
      </c>
      <c r="M494" s="379">
        <v>0</v>
      </c>
      <c r="N494" s="379">
        <v>0</v>
      </c>
      <c r="O494" s="379">
        <v>5</v>
      </c>
      <c r="P494" s="379">
        <v>0</v>
      </c>
      <c r="Q494" s="380">
        <v>0.22739999999999999</v>
      </c>
      <c r="R494" s="380">
        <v>0.29139999999999999</v>
      </c>
      <c r="S494" s="380">
        <v>0.42680000000000001</v>
      </c>
      <c r="T494" s="380">
        <v>0.71819999999999995</v>
      </c>
      <c r="U494" s="379">
        <v>350</v>
      </c>
      <c r="V494" s="381">
        <v>0</v>
      </c>
      <c r="W494" s="381">
        <v>8.2900000000000001E-2</v>
      </c>
      <c r="X494" s="381">
        <v>0.27139999999999997</v>
      </c>
      <c r="Y494" s="382" t="s">
        <v>62</v>
      </c>
    </row>
    <row r="495" spans="1:25" ht="15" hidden="1" x14ac:dyDescent="0.25">
      <c r="A495" s="378" t="s">
        <v>628</v>
      </c>
      <c r="B495" s="378" t="s">
        <v>65</v>
      </c>
      <c r="C495" s="379">
        <v>20</v>
      </c>
      <c r="D495" s="379">
        <v>36</v>
      </c>
      <c r="E495" s="379">
        <v>3</v>
      </c>
      <c r="F495" s="379">
        <v>8</v>
      </c>
      <c r="G495" s="379">
        <v>8</v>
      </c>
      <c r="H495" s="379">
        <v>2</v>
      </c>
      <c r="I495" s="379">
        <v>0</v>
      </c>
      <c r="J495" s="379">
        <v>1</v>
      </c>
      <c r="K495" s="379">
        <v>1</v>
      </c>
      <c r="L495" s="379">
        <v>11</v>
      </c>
      <c r="M495" s="379">
        <v>0</v>
      </c>
      <c r="N495" s="379">
        <v>0</v>
      </c>
      <c r="O495" s="379">
        <v>1</v>
      </c>
      <c r="P495" s="379">
        <v>1</v>
      </c>
      <c r="Q495" s="380">
        <v>0.22220000000000001</v>
      </c>
      <c r="R495" s="380">
        <v>0.26319999999999999</v>
      </c>
      <c r="S495" s="380">
        <v>0.36109999999999998</v>
      </c>
      <c r="T495" s="380">
        <v>0.62429999999999997</v>
      </c>
      <c r="U495" s="379">
        <v>38</v>
      </c>
      <c r="V495" s="381">
        <v>0</v>
      </c>
      <c r="W495" s="381">
        <v>2.63E-2</v>
      </c>
      <c r="X495" s="381">
        <v>0.28949999999999998</v>
      </c>
      <c r="Y495" s="382" t="s">
        <v>62</v>
      </c>
    </row>
    <row r="496" spans="1:25" ht="15" hidden="1" x14ac:dyDescent="0.25">
      <c r="A496" s="378" t="s">
        <v>911</v>
      </c>
      <c r="B496" s="378" t="s">
        <v>72</v>
      </c>
      <c r="C496" s="379">
        <v>43</v>
      </c>
      <c r="D496" s="379">
        <v>84</v>
      </c>
      <c r="E496" s="379">
        <v>14</v>
      </c>
      <c r="F496" s="379">
        <v>20</v>
      </c>
      <c r="G496" s="379">
        <v>15</v>
      </c>
      <c r="H496" s="379">
        <v>1</v>
      </c>
      <c r="I496" s="379">
        <v>1</v>
      </c>
      <c r="J496" s="379">
        <v>6</v>
      </c>
      <c r="K496" s="379">
        <v>9</v>
      </c>
      <c r="L496" s="379">
        <v>25</v>
      </c>
      <c r="M496" s="379">
        <v>6</v>
      </c>
      <c r="N496" s="379">
        <v>1</v>
      </c>
      <c r="O496" s="379">
        <v>1</v>
      </c>
      <c r="P496" s="379">
        <v>1</v>
      </c>
      <c r="Q496" s="380">
        <v>0.23810000000000001</v>
      </c>
      <c r="R496" s="380">
        <v>0.31909999999999999</v>
      </c>
      <c r="S496" s="380">
        <v>0.48809999999999998</v>
      </c>
      <c r="T496" s="380">
        <v>0.80720000000000003</v>
      </c>
      <c r="U496" s="379">
        <v>94</v>
      </c>
      <c r="V496" s="381">
        <v>0.85709999999999997</v>
      </c>
      <c r="W496" s="381">
        <v>9.5699999999999993E-2</v>
      </c>
      <c r="X496" s="381">
        <v>0.26600000000000001</v>
      </c>
      <c r="Y496" s="382" t="s">
        <v>62</v>
      </c>
    </row>
    <row r="497" spans="1:25" ht="15" hidden="1" x14ac:dyDescent="0.25">
      <c r="A497" s="378" t="s">
        <v>679</v>
      </c>
      <c r="B497" s="378" t="s">
        <v>64</v>
      </c>
      <c r="C497" s="379">
        <v>42</v>
      </c>
      <c r="D497" s="379">
        <v>131</v>
      </c>
      <c r="E497" s="379">
        <v>22</v>
      </c>
      <c r="F497" s="379">
        <v>41</v>
      </c>
      <c r="G497" s="379">
        <v>28</v>
      </c>
      <c r="H497" s="379">
        <v>12</v>
      </c>
      <c r="I497" s="379">
        <v>1</v>
      </c>
      <c r="J497" s="379">
        <v>8</v>
      </c>
      <c r="K497" s="379">
        <v>11</v>
      </c>
      <c r="L497" s="379">
        <v>22</v>
      </c>
      <c r="M497" s="379">
        <v>1</v>
      </c>
      <c r="N497" s="379">
        <v>1</v>
      </c>
      <c r="O497" s="379">
        <v>2</v>
      </c>
      <c r="P497" s="379">
        <v>4</v>
      </c>
      <c r="Q497" s="380">
        <v>0.313</v>
      </c>
      <c r="R497" s="380">
        <v>0.3836</v>
      </c>
      <c r="S497" s="380">
        <v>0.60309999999999997</v>
      </c>
      <c r="T497" s="380">
        <v>0.98660000000000003</v>
      </c>
      <c r="U497" s="379">
        <v>146</v>
      </c>
      <c r="V497" s="381">
        <v>0.5</v>
      </c>
      <c r="W497" s="381">
        <v>7.5300000000000006E-2</v>
      </c>
      <c r="X497" s="381">
        <v>0.1507</v>
      </c>
      <c r="Y497" s="382" t="s">
        <v>62</v>
      </c>
    </row>
    <row r="498" spans="1:25" ht="15" hidden="1" x14ac:dyDescent="0.25">
      <c r="A498" s="378" t="s">
        <v>325</v>
      </c>
      <c r="B498" s="378" t="s">
        <v>69</v>
      </c>
      <c r="C498" s="379">
        <v>81</v>
      </c>
      <c r="D498" s="379">
        <v>276</v>
      </c>
      <c r="E498" s="379">
        <v>27</v>
      </c>
      <c r="F498" s="379">
        <v>70</v>
      </c>
      <c r="G498" s="379">
        <v>31</v>
      </c>
      <c r="H498" s="379">
        <v>19</v>
      </c>
      <c r="I498" s="379">
        <v>0</v>
      </c>
      <c r="J498" s="379">
        <v>13</v>
      </c>
      <c r="K498" s="379">
        <v>20</v>
      </c>
      <c r="L498" s="379">
        <v>49</v>
      </c>
      <c r="M498" s="379">
        <v>1</v>
      </c>
      <c r="N498" s="379">
        <v>0</v>
      </c>
      <c r="O498" s="379">
        <v>2</v>
      </c>
      <c r="P498" s="379">
        <v>1</v>
      </c>
      <c r="Q498" s="380">
        <v>0.25359999999999999</v>
      </c>
      <c r="R498" s="380">
        <v>0.30640000000000001</v>
      </c>
      <c r="S498" s="380">
        <v>0.46379999999999999</v>
      </c>
      <c r="T498" s="380">
        <v>0.7702</v>
      </c>
      <c r="U498" s="379">
        <v>297</v>
      </c>
      <c r="V498" s="381">
        <v>1</v>
      </c>
      <c r="W498" s="381">
        <v>6.7299999999999999E-2</v>
      </c>
      <c r="X498" s="381">
        <v>0.16500000000000001</v>
      </c>
      <c r="Y498" s="382" t="s">
        <v>62</v>
      </c>
    </row>
    <row r="499" spans="1:25" ht="15" hidden="1" x14ac:dyDescent="0.25">
      <c r="A499" s="383" t="s">
        <v>350</v>
      </c>
      <c r="B499" s="383" t="s">
        <v>67</v>
      </c>
      <c r="C499" s="384">
        <v>61</v>
      </c>
      <c r="D499" s="384">
        <v>176</v>
      </c>
      <c r="E499" s="384">
        <v>20</v>
      </c>
      <c r="F499" s="384">
        <v>37</v>
      </c>
      <c r="G499" s="384">
        <v>27</v>
      </c>
      <c r="H499" s="384">
        <v>8</v>
      </c>
      <c r="I499" s="384">
        <v>0</v>
      </c>
      <c r="J499" s="384">
        <v>10</v>
      </c>
      <c r="K499" s="384">
        <v>14</v>
      </c>
      <c r="L499" s="384">
        <v>53</v>
      </c>
      <c r="M499" s="384">
        <v>2</v>
      </c>
      <c r="N499" s="384">
        <v>1</v>
      </c>
      <c r="O499" s="384">
        <v>2</v>
      </c>
      <c r="P499" s="384">
        <v>10</v>
      </c>
      <c r="Q499" s="385">
        <v>0.2102</v>
      </c>
      <c r="R499" s="385">
        <v>0.30499999999999999</v>
      </c>
      <c r="S499" s="385">
        <v>0.42609999999999998</v>
      </c>
      <c r="T499" s="385">
        <v>0.73109999999999997</v>
      </c>
      <c r="U499" s="384">
        <v>200</v>
      </c>
      <c r="V499" s="386">
        <v>0.66669999999999996</v>
      </c>
      <c r="W499" s="386">
        <v>7.0000000000000007E-2</v>
      </c>
      <c r="X499" s="386">
        <v>0.26500000000000001</v>
      </c>
      <c r="Y499" s="382" t="s">
        <v>62</v>
      </c>
    </row>
    <row r="500" spans="1:25" ht="15" hidden="1" x14ac:dyDescent="0.25">
      <c r="A500" s="378" t="s">
        <v>355</v>
      </c>
      <c r="B500" s="378" t="s">
        <v>73</v>
      </c>
      <c r="C500" s="379">
        <v>81</v>
      </c>
      <c r="D500" s="379">
        <v>296</v>
      </c>
      <c r="E500" s="379">
        <v>30</v>
      </c>
      <c r="F500" s="379">
        <v>67</v>
      </c>
      <c r="G500" s="379">
        <v>21</v>
      </c>
      <c r="H500" s="379">
        <v>12</v>
      </c>
      <c r="I500" s="379">
        <v>1</v>
      </c>
      <c r="J500" s="379">
        <v>3</v>
      </c>
      <c r="K500" s="379">
        <v>8</v>
      </c>
      <c r="L500" s="379">
        <v>62</v>
      </c>
      <c r="M500" s="379">
        <v>20</v>
      </c>
      <c r="N500" s="379">
        <v>4</v>
      </c>
      <c r="O500" s="379">
        <v>3</v>
      </c>
      <c r="P500" s="379">
        <v>3</v>
      </c>
      <c r="Q500" s="380">
        <v>0.22639999999999999</v>
      </c>
      <c r="R500" s="380">
        <v>0.25409999999999999</v>
      </c>
      <c r="S500" s="380">
        <v>0.30409999999999998</v>
      </c>
      <c r="T500" s="380">
        <v>0.55810000000000004</v>
      </c>
      <c r="U500" s="379">
        <v>307</v>
      </c>
      <c r="V500" s="381">
        <v>0.83330000000000004</v>
      </c>
      <c r="W500" s="381">
        <v>2.6100000000000002E-2</v>
      </c>
      <c r="X500" s="381">
        <v>0.20200000000000001</v>
      </c>
      <c r="Y500" s="382" t="s">
        <v>62</v>
      </c>
    </row>
    <row r="501" spans="1:25" ht="15" hidden="1" x14ac:dyDescent="0.25">
      <c r="A501" s="378" t="s">
        <v>647</v>
      </c>
      <c r="B501" s="378" t="s">
        <v>146</v>
      </c>
      <c r="C501" s="379">
        <v>42</v>
      </c>
      <c r="D501" s="379">
        <v>172</v>
      </c>
      <c r="E501" s="379">
        <v>25</v>
      </c>
      <c r="F501" s="379">
        <v>48</v>
      </c>
      <c r="G501" s="379">
        <v>18</v>
      </c>
      <c r="H501" s="379">
        <v>15</v>
      </c>
      <c r="I501" s="379">
        <v>2</v>
      </c>
      <c r="J501" s="379">
        <v>2</v>
      </c>
      <c r="K501" s="379">
        <v>21</v>
      </c>
      <c r="L501" s="379">
        <v>35</v>
      </c>
      <c r="M501" s="379">
        <v>9</v>
      </c>
      <c r="N501" s="379">
        <v>0</v>
      </c>
      <c r="O501" s="379">
        <v>1</v>
      </c>
      <c r="P501" s="379">
        <v>2</v>
      </c>
      <c r="Q501" s="380">
        <v>0.27910000000000001</v>
      </c>
      <c r="R501" s="380">
        <v>0.36409999999999998</v>
      </c>
      <c r="S501" s="380">
        <v>0.4244</v>
      </c>
      <c r="T501" s="380">
        <v>0.78849999999999998</v>
      </c>
      <c r="U501" s="379">
        <v>195</v>
      </c>
      <c r="V501" s="381">
        <v>1</v>
      </c>
      <c r="W501" s="381">
        <v>0.1077</v>
      </c>
      <c r="X501" s="381">
        <v>0.17949999999999999</v>
      </c>
      <c r="Y501" s="382" t="s">
        <v>62</v>
      </c>
    </row>
    <row r="502" spans="1:25" ht="15" hidden="1" x14ac:dyDescent="0.25">
      <c r="A502" s="383" t="s">
        <v>1009</v>
      </c>
      <c r="B502" s="383" t="s">
        <v>68</v>
      </c>
      <c r="C502" s="384">
        <v>9</v>
      </c>
      <c r="D502" s="384">
        <v>8</v>
      </c>
      <c r="E502" s="384">
        <v>1</v>
      </c>
      <c r="F502" s="384">
        <v>1</v>
      </c>
      <c r="G502" s="384">
        <v>0</v>
      </c>
      <c r="H502" s="384">
        <v>1</v>
      </c>
      <c r="I502" s="384">
        <v>0</v>
      </c>
      <c r="J502" s="384">
        <v>0</v>
      </c>
      <c r="K502" s="384">
        <v>0</v>
      </c>
      <c r="L502" s="384">
        <v>2</v>
      </c>
      <c r="M502" s="384">
        <v>0</v>
      </c>
      <c r="N502" s="384">
        <v>1</v>
      </c>
      <c r="O502" s="384">
        <v>0</v>
      </c>
      <c r="P502" s="384">
        <v>0</v>
      </c>
      <c r="Q502" s="385">
        <v>0.125</v>
      </c>
      <c r="R502" s="385">
        <v>0.125</v>
      </c>
      <c r="S502" s="385">
        <v>0.25</v>
      </c>
      <c r="T502" s="385">
        <v>0.375</v>
      </c>
      <c r="U502" s="384">
        <v>8</v>
      </c>
      <c r="V502" s="386">
        <v>0</v>
      </c>
      <c r="W502" s="386">
        <v>0</v>
      </c>
      <c r="X502" s="386">
        <v>0.25</v>
      </c>
      <c r="Y502" s="382" t="s">
        <v>62</v>
      </c>
    </row>
    <row r="503" spans="1:25" ht="15" hidden="1" x14ac:dyDescent="0.25">
      <c r="A503" s="378" t="s">
        <v>369</v>
      </c>
      <c r="B503" s="378" t="s">
        <v>72</v>
      </c>
      <c r="C503" s="379">
        <v>81</v>
      </c>
      <c r="D503" s="379">
        <v>303</v>
      </c>
      <c r="E503" s="379">
        <v>28</v>
      </c>
      <c r="F503" s="379">
        <v>74</v>
      </c>
      <c r="G503" s="379">
        <v>38</v>
      </c>
      <c r="H503" s="379">
        <v>20</v>
      </c>
      <c r="I503" s="379">
        <v>1</v>
      </c>
      <c r="J503" s="379">
        <v>13</v>
      </c>
      <c r="K503" s="379">
        <v>13</v>
      </c>
      <c r="L503" s="379">
        <v>68</v>
      </c>
      <c r="M503" s="379">
        <v>0</v>
      </c>
      <c r="N503" s="379">
        <v>2</v>
      </c>
      <c r="O503" s="379">
        <v>2</v>
      </c>
      <c r="P503" s="379">
        <v>10</v>
      </c>
      <c r="Q503" s="380">
        <v>0.2442</v>
      </c>
      <c r="R503" s="380">
        <v>0.29749999999999999</v>
      </c>
      <c r="S503" s="380">
        <v>0.44550000000000001</v>
      </c>
      <c r="T503" s="380">
        <v>0.74309999999999998</v>
      </c>
      <c r="U503" s="379">
        <v>326</v>
      </c>
      <c r="V503" s="381">
        <v>0</v>
      </c>
      <c r="W503" s="381">
        <v>3.9899999999999998E-2</v>
      </c>
      <c r="X503" s="381">
        <v>0.20860000000000001</v>
      </c>
      <c r="Y503" s="382" t="s">
        <v>62</v>
      </c>
    </row>
    <row r="504" spans="1:25" ht="15" hidden="1" x14ac:dyDescent="0.25">
      <c r="A504" s="378" t="s">
        <v>849</v>
      </c>
      <c r="B504" s="378" t="s">
        <v>75</v>
      </c>
      <c r="C504" s="379">
        <v>62</v>
      </c>
      <c r="D504" s="379">
        <v>180</v>
      </c>
      <c r="E504" s="379">
        <v>18</v>
      </c>
      <c r="F504" s="379">
        <v>44</v>
      </c>
      <c r="G504" s="379">
        <v>17</v>
      </c>
      <c r="H504" s="379">
        <v>5</v>
      </c>
      <c r="I504" s="379">
        <v>2</v>
      </c>
      <c r="J504" s="379">
        <v>4</v>
      </c>
      <c r="K504" s="379">
        <v>12</v>
      </c>
      <c r="L504" s="379">
        <v>44</v>
      </c>
      <c r="M504" s="379">
        <v>7</v>
      </c>
      <c r="N504" s="379">
        <v>2</v>
      </c>
      <c r="O504" s="379">
        <v>3</v>
      </c>
      <c r="P504" s="379">
        <v>1</v>
      </c>
      <c r="Q504" s="380">
        <v>0.24440000000000001</v>
      </c>
      <c r="R504" s="380">
        <v>0.29530000000000001</v>
      </c>
      <c r="S504" s="380">
        <v>0.36109999999999998</v>
      </c>
      <c r="T504" s="380">
        <v>0.65639999999999998</v>
      </c>
      <c r="U504" s="379">
        <v>193</v>
      </c>
      <c r="V504" s="381">
        <v>0.77780000000000005</v>
      </c>
      <c r="W504" s="381">
        <v>6.2199999999999998E-2</v>
      </c>
      <c r="X504" s="381">
        <v>0.22800000000000001</v>
      </c>
      <c r="Y504" s="382" t="s">
        <v>62</v>
      </c>
    </row>
    <row r="505" spans="1:25" ht="15" hidden="1" x14ac:dyDescent="0.25">
      <c r="A505" s="378" t="s">
        <v>698</v>
      </c>
      <c r="B505" s="378" t="s">
        <v>70</v>
      </c>
      <c r="C505" s="379">
        <v>23</v>
      </c>
      <c r="D505" s="379">
        <v>49</v>
      </c>
      <c r="E505" s="379">
        <v>5</v>
      </c>
      <c r="F505" s="379">
        <v>15</v>
      </c>
      <c r="G505" s="379">
        <v>4</v>
      </c>
      <c r="H505" s="379">
        <v>3</v>
      </c>
      <c r="I505" s="379">
        <v>0</v>
      </c>
      <c r="J505" s="379">
        <v>2</v>
      </c>
      <c r="K505" s="379">
        <v>2</v>
      </c>
      <c r="L505" s="379">
        <v>13</v>
      </c>
      <c r="M505" s="379">
        <v>0</v>
      </c>
      <c r="N505" s="379">
        <v>2</v>
      </c>
      <c r="O505" s="379">
        <v>1</v>
      </c>
      <c r="P505" s="379">
        <v>0</v>
      </c>
      <c r="Q505" s="380">
        <v>0.30609999999999998</v>
      </c>
      <c r="R505" s="380">
        <v>0.33329999999999999</v>
      </c>
      <c r="S505" s="380">
        <v>0.48980000000000001</v>
      </c>
      <c r="T505" s="380">
        <v>0.82310000000000005</v>
      </c>
      <c r="U505" s="379">
        <v>51</v>
      </c>
      <c r="V505" s="381">
        <v>0</v>
      </c>
      <c r="W505" s="381">
        <v>3.9199999999999999E-2</v>
      </c>
      <c r="X505" s="381">
        <v>0.25490000000000002</v>
      </c>
      <c r="Y505" s="382" t="s">
        <v>62</v>
      </c>
    </row>
    <row r="506" spans="1:25" ht="15" hidden="1" x14ac:dyDescent="0.25">
      <c r="A506" s="383" t="s">
        <v>340</v>
      </c>
      <c r="B506" s="383" t="s">
        <v>64</v>
      </c>
      <c r="C506" s="384">
        <v>79</v>
      </c>
      <c r="D506" s="384">
        <v>278</v>
      </c>
      <c r="E506" s="384">
        <v>39</v>
      </c>
      <c r="F506" s="384">
        <v>63</v>
      </c>
      <c r="G506" s="384">
        <v>27</v>
      </c>
      <c r="H506" s="384">
        <v>19</v>
      </c>
      <c r="I506" s="384">
        <v>0</v>
      </c>
      <c r="J506" s="384">
        <v>10</v>
      </c>
      <c r="K506" s="384">
        <v>38</v>
      </c>
      <c r="L506" s="384">
        <v>53</v>
      </c>
      <c r="M506" s="384">
        <v>5</v>
      </c>
      <c r="N506" s="384">
        <v>0</v>
      </c>
      <c r="O506" s="384">
        <v>4</v>
      </c>
      <c r="P506" s="384">
        <v>9</v>
      </c>
      <c r="Q506" s="385">
        <v>0.2266</v>
      </c>
      <c r="R506" s="385">
        <v>0.33850000000000002</v>
      </c>
      <c r="S506" s="385">
        <v>0.40289999999999998</v>
      </c>
      <c r="T506" s="385">
        <v>0.74129999999999996</v>
      </c>
      <c r="U506" s="384">
        <v>325</v>
      </c>
      <c r="V506" s="386">
        <v>1</v>
      </c>
      <c r="W506" s="386">
        <v>0.1169</v>
      </c>
      <c r="X506" s="386">
        <v>0.16309999999999999</v>
      </c>
      <c r="Y506" s="382" t="s">
        <v>62</v>
      </c>
    </row>
    <row r="507" spans="1:25" ht="15" hidden="1" x14ac:dyDescent="0.25">
      <c r="A507" s="378" t="s">
        <v>789</v>
      </c>
      <c r="B507" s="378" t="s">
        <v>76</v>
      </c>
      <c r="C507" s="379">
        <v>47</v>
      </c>
      <c r="D507" s="379">
        <v>130</v>
      </c>
      <c r="E507" s="379">
        <v>22</v>
      </c>
      <c r="F507" s="379">
        <v>31</v>
      </c>
      <c r="G507" s="379">
        <v>13</v>
      </c>
      <c r="H507" s="379">
        <v>7</v>
      </c>
      <c r="I507" s="379">
        <v>0</v>
      </c>
      <c r="J507" s="379">
        <v>3</v>
      </c>
      <c r="K507" s="379">
        <v>2</v>
      </c>
      <c r="L507" s="379">
        <v>38</v>
      </c>
      <c r="M507" s="379">
        <v>4</v>
      </c>
      <c r="N507" s="379">
        <v>2</v>
      </c>
      <c r="O507" s="379">
        <v>3</v>
      </c>
      <c r="P507" s="379">
        <v>1</v>
      </c>
      <c r="Q507" s="380">
        <v>0.23849999999999999</v>
      </c>
      <c r="R507" s="380">
        <v>0.25559999999999999</v>
      </c>
      <c r="S507" s="380">
        <v>0.36149999999999999</v>
      </c>
      <c r="T507" s="380">
        <v>0.61719999999999997</v>
      </c>
      <c r="U507" s="379">
        <v>133</v>
      </c>
      <c r="V507" s="381">
        <v>0.66669999999999996</v>
      </c>
      <c r="W507" s="381">
        <v>1.4999999999999999E-2</v>
      </c>
      <c r="X507" s="381">
        <v>0.28570000000000001</v>
      </c>
      <c r="Y507" s="382" t="s">
        <v>62</v>
      </c>
    </row>
    <row r="508" spans="1:25" ht="15" hidden="1" x14ac:dyDescent="0.25">
      <c r="A508" s="378" t="s">
        <v>790</v>
      </c>
      <c r="B508" s="378" t="s">
        <v>76</v>
      </c>
      <c r="C508" s="379">
        <v>81</v>
      </c>
      <c r="D508" s="379">
        <v>277</v>
      </c>
      <c r="E508" s="379">
        <v>34</v>
      </c>
      <c r="F508" s="379">
        <v>62</v>
      </c>
      <c r="G508" s="379">
        <v>35</v>
      </c>
      <c r="H508" s="379">
        <v>12</v>
      </c>
      <c r="I508" s="379">
        <v>0</v>
      </c>
      <c r="J508" s="379">
        <v>17</v>
      </c>
      <c r="K508" s="379">
        <v>22</v>
      </c>
      <c r="L508" s="379">
        <v>86</v>
      </c>
      <c r="M508" s="379">
        <v>6</v>
      </c>
      <c r="N508" s="379">
        <v>0</v>
      </c>
      <c r="O508" s="379">
        <v>1</v>
      </c>
      <c r="P508" s="379">
        <v>4</v>
      </c>
      <c r="Q508" s="380">
        <v>0.2238</v>
      </c>
      <c r="R508" s="380">
        <v>0.29039999999999999</v>
      </c>
      <c r="S508" s="380">
        <v>0.45129999999999998</v>
      </c>
      <c r="T508" s="380">
        <v>0.74170000000000003</v>
      </c>
      <c r="U508" s="379">
        <v>303</v>
      </c>
      <c r="V508" s="381">
        <v>1</v>
      </c>
      <c r="W508" s="381">
        <v>7.2599999999999998E-2</v>
      </c>
      <c r="X508" s="381">
        <v>0.2838</v>
      </c>
      <c r="Y508" s="382" t="s">
        <v>62</v>
      </c>
    </row>
    <row r="509" spans="1:25" ht="15" hidden="1" x14ac:dyDescent="0.25">
      <c r="A509" s="383" t="s">
        <v>352</v>
      </c>
      <c r="B509" s="383" t="s">
        <v>74</v>
      </c>
      <c r="C509" s="384">
        <v>20</v>
      </c>
      <c r="D509" s="384">
        <v>65</v>
      </c>
      <c r="E509" s="384">
        <v>14</v>
      </c>
      <c r="F509" s="384">
        <v>23</v>
      </c>
      <c r="G509" s="384">
        <v>11</v>
      </c>
      <c r="H509" s="384">
        <v>10</v>
      </c>
      <c r="I509" s="384">
        <v>1</v>
      </c>
      <c r="J509" s="384">
        <v>5</v>
      </c>
      <c r="K509" s="384">
        <v>1</v>
      </c>
      <c r="L509" s="384">
        <v>17</v>
      </c>
      <c r="M509" s="384">
        <v>2</v>
      </c>
      <c r="N509" s="384">
        <v>1</v>
      </c>
      <c r="O509" s="384">
        <v>2</v>
      </c>
      <c r="P509" s="384">
        <v>2</v>
      </c>
      <c r="Q509" s="385">
        <v>0.3538</v>
      </c>
      <c r="R509" s="385">
        <v>0.38240000000000002</v>
      </c>
      <c r="S509" s="385">
        <v>0.76919999999999999</v>
      </c>
      <c r="T509" s="385">
        <v>1.1516</v>
      </c>
      <c r="U509" s="384">
        <v>68</v>
      </c>
      <c r="V509" s="386">
        <v>0.66669999999999996</v>
      </c>
      <c r="W509" s="386">
        <v>1.47E-2</v>
      </c>
      <c r="X509" s="386">
        <v>0.25</v>
      </c>
      <c r="Y509" s="382" t="s">
        <v>62</v>
      </c>
    </row>
    <row r="510" spans="1:25" ht="15" hidden="1" x14ac:dyDescent="0.25">
      <c r="A510" s="383" t="s">
        <v>1811</v>
      </c>
      <c r="B510" s="383" t="s">
        <v>166</v>
      </c>
      <c r="C510" s="384">
        <v>45</v>
      </c>
      <c r="D510" s="384">
        <v>152</v>
      </c>
      <c r="E510" s="384">
        <v>21</v>
      </c>
      <c r="F510" s="384">
        <v>34</v>
      </c>
      <c r="G510" s="384">
        <v>9</v>
      </c>
      <c r="H510" s="384">
        <v>9</v>
      </c>
      <c r="I510" s="384">
        <v>1</v>
      </c>
      <c r="J510" s="384">
        <v>5</v>
      </c>
      <c r="K510" s="384">
        <v>7</v>
      </c>
      <c r="L510" s="384">
        <v>53</v>
      </c>
      <c r="M510" s="384">
        <v>2</v>
      </c>
      <c r="N510" s="384">
        <v>0</v>
      </c>
      <c r="O510" s="384">
        <v>0</v>
      </c>
      <c r="P510" s="384">
        <v>9</v>
      </c>
      <c r="Q510" s="385">
        <v>0.22370000000000001</v>
      </c>
      <c r="R510" s="385">
        <v>0.29759999999999998</v>
      </c>
      <c r="S510" s="385">
        <v>0.3947</v>
      </c>
      <c r="T510" s="385">
        <v>0.69240000000000002</v>
      </c>
      <c r="U510" s="384">
        <v>168</v>
      </c>
      <c r="V510" s="386">
        <v>1</v>
      </c>
      <c r="W510" s="386">
        <v>4.1700000000000001E-2</v>
      </c>
      <c r="X510" s="386">
        <v>0.3155</v>
      </c>
      <c r="Y510" s="382" t="s">
        <v>62</v>
      </c>
    </row>
    <row r="511" spans="1:25" ht="15" hidden="1" x14ac:dyDescent="0.25">
      <c r="A511" s="378" t="s">
        <v>299</v>
      </c>
      <c r="B511" s="378" t="s">
        <v>72</v>
      </c>
      <c r="C511" s="379">
        <v>81</v>
      </c>
      <c r="D511" s="379">
        <v>316</v>
      </c>
      <c r="E511" s="379">
        <v>45</v>
      </c>
      <c r="F511" s="379">
        <v>85</v>
      </c>
      <c r="G511" s="379">
        <v>57</v>
      </c>
      <c r="H511" s="379">
        <v>17</v>
      </c>
      <c r="I511" s="379">
        <v>1</v>
      </c>
      <c r="J511" s="379">
        <v>16</v>
      </c>
      <c r="K511" s="379">
        <v>20</v>
      </c>
      <c r="L511" s="379">
        <v>61</v>
      </c>
      <c r="M511" s="379">
        <v>26</v>
      </c>
      <c r="N511" s="379">
        <v>5</v>
      </c>
      <c r="O511" s="379">
        <v>7</v>
      </c>
      <c r="P511" s="379">
        <v>1</v>
      </c>
      <c r="Q511" s="380">
        <v>0.26900000000000002</v>
      </c>
      <c r="R511" s="380">
        <v>0.3145</v>
      </c>
      <c r="S511" s="380">
        <v>0.48099999999999998</v>
      </c>
      <c r="T511" s="380">
        <v>0.79559999999999997</v>
      </c>
      <c r="U511" s="379">
        <v>337</v>
      </c>
      <c r="V511" s="381">
        <v>0.8387</v>
      </c>
      <c r="W511" s="381">
        <v>5.9299999999999999E-2</v>
      </c>
      <c r="X511" s="381">
        <v>0.18099999999999999</v>
      </c>
      <c r="Y511" s="382" t="s">
        <v>62</v>
      </c>
    </row>
    <row r="512" spans="1:25" ht="15" hidden="1" x14ac:dyDescent="0.25">
      <c r="A512" s="383" t="s">
        <v>822</v>
      </c>
      <c r="B512" s="383" t="s">
        <v>147</v>
      </c>
      <c r="C512" s="384">
        <v>65</v>
      </c>
      <c r="D512" s="384">
        <v>238</v>
      </c>
      <c r="E512" s="384">
        <v>31</v>
      </c>
      <c r="F512" s="384">
        <v>48</v>
      </c>
      <c r="G512" s="384">
        <v>12</v>
      </c>
      <c r="H512" s="384">
        <v>13</v>
      </c>
      <c r="I512" s="384">
        <v>0</v>
      </c>
      <c r="J512" s="384">
        <v>4</v>
      </c>
      <c r="K512" s="384">
        <v>23</v>
      </c>
      <c r="L512" s="384">
        <v>75</v>
      </c>
      <c r="M512" s="384">
        <v>11</v>
      </c>
      <c r="N512" s="384">
        <v>1</v>
      </c>
      <c r="O512" s="384">
        <v>2</v>
      </c>
      <c r="P512" s="384">
        <v>0</v>
      </c>
      <c r="Q512" s="385">
        <v>0.20169999999999999</v>
      </c>
      <c r="R512" s="385">
        <v>0.27200000000000002</v>
      </c>
      <c r="S512" s="385">
        <v>0.30669999999999997</v>
      </c>
      <c r="T512" s="385">
        <v>0.57879999999999998</v>
      </c>
      <c r="U512" s="384">
        <v>261</v>
      </c>
      <c r="V512" s="386">
        <v>0.91669999999999996</v>
      </c>
      <c r="W512" s="386">
        <v>8.8099999999999998E-2</v>
      </c>
      <c r="X512" s="386">
        <v>0.28739999999999999</v>
      </c>
      <c r="Y512" s="382" t="s">
        <v>62</v>
      </c>
    </row>
    <row r="513" spans="1:25" ht="15" hidden="1" x14ac:dyDescent="0.25">
      <c r="A513" s="378" t="s">
        <v>705</v>
      </c>
      <c r="B513" s="378" t="s">
        <v>70</v>
      </c>
      <c r="C513" s="379">
        <v>69</v>
      </c>
      <c r="D513" s="379">
        <v>159</v>
      </c>
      <c r="E513" s="379">
        <v>8</v>
      </c>
      <c r="F513" s="379">
        <v>28</v>
      </c>
      <c r="G513" s="379">
        <v>14</v>
      </c>
      <c r="H513" s="379">
        <v>8</v>
      </c>
      <c r="I513" s="379">
        <v>0</v>
      </c>
      <c r="J513" s="379">
        <v>2</v>
      </c>
      <c r="K513" s="379">
        <v>10</v>
      </c>
      <c r="L513" s="379">
        <v>45</v>
      </c>
      <c r="M513" s="379">
        <v>1</v>
      </c>
      <c r="N513" s="379">
        <v>0</v>
      </c>
      <c r="O513" s="379">
        <v>1</v>
      </c>
      <c r="P513" s="379">
        <v>0</v>
      </c>
      <c r="Q513" s="380">
        <v>0.17610000000000001</v>
      </c>
      <c r="R513" s="380">
        <v>0.22489999999999999</v>
      </c>
      <c r="S513" s="380">
        <v>0.26419999999999999</v>
      </c>
      <c r="T513" s="380">
        <v>0.48899999999999999</v>
      </c>
      <c r="U513" s="379">
        <v>169</v>
      </c>
      <c r="V513" s="381">
        <v>1</v>
      </c>
      <c r="W513" s="381">
        <v>5.9200000000000003E-2</v>
      </c>
      <c r="X513" s="381">
        <v>0.26629999999999998</v>
      </c>
      <c r="Y513" s="382" t="s">
        <v>62</v>
      </c>
    </row>
    <row r="514" spans="1:25" ht="15" hidden="1" x14ac:dyDescent="0.25">
      <c r="A514" s="383" t="s">
        <v>919</v>
      </c>
      <c r="B514" s="383" t="s">
        <v>72</v>
      </c>
      <c r="C514" s="384">
        <v>43</v>
      </c>
      <c r="D514" s="384">
        <v>145</v>
      </c>
      <c r="E514" s="384">
        <v>15</v>
      </c>
      <c r="F514" s="384">
        <v>28</v>
      </c>
      <c r="G514" s="384">
        <v>11</v>
      </c>
      <c r="H514" s="384">
        <v>5</v>
      </c>
      <c r="I514" s="384">
        <v>0</v>
      </c>
      <c r="J514" s="384">
        <v>5</v>
      </c>
      <c r="K514" s="384">
        <v>11</v>
      </c>
      <c r="L514" s="384">
        <v>37</v>
      </c>
      <c r="M514" s="384">
        <v>0</v>
      </c>
      <c r="N514" s="384">
        <v>1</v>
      </c>
      <c r="O514" s="384">
        <v>1</v>
      </c>
      <c r="P514" s="384">
        <v>0</v>
      </c>
      <c r="Q514" s="385">
        <v>0.19309999999999999</v>
      </c>
      <c r="R514" s="385">
        <v>0.25</v>
      </c>
      <c r="S514" s="385">
        <v>0.33100000000000002</v>
      </c>
      <c r="T514" s="385">
        <v>0.58099999999999996</v>
      </c>
      <c r="U514" s="384">
        <v>156</v>
      </c>
      <c r="V514" s="386">
        <v>0</v>
      </c>
      <c r="W514" s="386">
        <v>7.0499999999999993E-2</v>
      </c>
      <c r="X514" s="386">
        <v>0.23719999999999999</v>
      </c>
      <c r="Y514" s="382" t="s">
        <v>62</v>
      </c>
    </row>
    <row r="515" spans="1:25" ht="15" hidden="1" x14ac:dyDescent="0.25">
      <c r="A515" s="378" t="s">
        <v>859</v>
      </c>
      <c r="B515" s="378" t="s">
        <v>146</v>
      </c>
      <c r="C515" s="379">
        <v>12</v>
      </c>
      <c r="D515" s="379">
        <v>16</v>
      </c>
      <c r="E515" s="379">
        <v>1</v>
      </c>
      <c r="F515" s="379">
        <v>2</v>
      </c>
      <c r="G515" s="379">
        <v>2</v>
      </c>
      <c r="H515" s="379">
        <v>2</v>
      </c>
      <c r="I515" s="379">
        <v>0</v>
      </c>
      <c r="J515" s="379">
        <v>0</v>
      </c>
      <c r="K515" s="379">
        <v>2</v>
      </c>
      <c r="L515" s="379">
        <v>6</v>
      </c>
      <c r="M515" s="379">
        <v>0</v>
      </c>
      <c r="N515" s="379">
        <v>0</v>
      </c>
      <c r="O515" s="379">
        <v>1</v>
      </c>
      <c r="P515" s="379">
        <v>0</v>
      </c>
      <c r="Q515" s="380">
        <v>0.125</v>
      </c>
      <c r="R515" s="380">
        <v>0.22220000000000001</v>
      </c>
      <c r="S515" s="380">
        <v>0.25</v>
      </c>
      <c r="T515" s="380">
        <v>0.47220000000000001</v>
      </c>
      <c r="U515" s="379">
        <v>18</v>
      </c>
      <c r="V515" s="381">
        <v>0</v>
      </c>
      <c r="W515" s="381">
        <v>0.1111</v>
      </c>
      <c r="X515" s="381">
        <v>0.33329999999999999</v>
      </c>
      <c r="Y515" s="382" t="s">
        <v>62</v>
      </c>
    </row>
    <row r="516" spans="1:25" ht="15" hidden="1" x14ac:dyDescent="0.25">
      <c r="A516" s="378" t="s">
        <v>1024</v>
      </c>
      <c r="B516" s="378" t="s">
        <v>75</v>
      </c>
      <c r="C516" s="379">
        <v>7</v>
      </c>
      <c r="D516" s="379">
        <v>11</v>
      </c>
      <c r="E516" s="379">
        <v>2</v>
      </c>
      <c r="F516" s="379">
        <v>2</v>
      </c>
      <c r="G516" s="379">
        <v>2</v>
      </c>
      <c r="H516" s="379">
        <v>0</v>
      </c>
      <c r="I516" s="379">
        <v>0</v>
      </c>
      <c r="J516" s="379">
        <v>2</v>
      </c>
      <c r="K516" s="379">
        <v>2</v>
      </c>
      <c r="L516" s="379">
        <v>3</v>
      </c>
      <c r="M516" s="379">
        <v>0</v>
      </c>
      <c r="N516" s="379">
        <v>0</v>
      </c>
      <c r="O516" s="379">
        <v>0</v>
      </c>
      <c r="P516" s="379">
        <v>0</v>
      </c>
      <c r="Q516" s="380">
        <v>0.18179999999999999</v>
      </c>
      <c r="R516" s="380">
        <v>0.30769999999999997</v>
      </c>
      <c r="S516" s="380">
        <v>0.72729999999999995</v>
      </c>
      <c r="T516" s="380">
        <v>1.0349999999999999</v>
      </c>
      <c r="U516" s="379">
        <v>13</v>
      </c>
      <c r="V516" s="381">
        <v>0</v>
      </c>
      <c r="W516" s="381">
        <v>0.15379999999999999</v>
      </c>
      <c r="X516" s="381">
        <v>0.23080000000000001</v>
      </c>
      <c r="Y516" s="382" t="s">
        <v>62</v>
      </c>
    </row>
    <row r="517" spans="1:25" ht="15" hidden="1" x14ac:dyDescent="0.25">
      <c r="A517" s="378" t="s">
        <v>760</v>
      </c>
      <c r="B517" s="378" t="s">
        <v>73</v>
      </c>
      <c r="C517" s="379">
        <v>55</v>
      </c>
      <c r="D517" s="379">
        <v>138</v>
      </c>
      <c r="E517" s="379">
        <v>13</v>
      </c>
      <c r="F517" s="379">
        <v>31</v>
      </c>
      <c r="G517" s="379">
        <v>20</v>
      </c>
      <c r="H517" s="379">
        <v>7</v>
      </c>
      <c r="I517" s="379">
        <v>1</v>
      </c>
      <c r="J517" s="379">
        <v>4</v>
      </c>
      <c r="K517" s="379">
        <v>7</v>
      </c>
      <c r="L517" s="379">
        <v>34</v>
      </c>
      <c r="M517" s="379">
        <v>9</v>
      </c>
      <c r="N517" s="379">
        <v>3</v>
      </c>
      <c r="O517" s="379">
        <v>3</v>
      </c>
      <c r="P517" s="379">
        <v>0</v>
      </c>
      <c r="Q517" s="380">
        <v>0.22459999999999999</v>
      </c>
      <c r="R517" s="380">
        <v>0.2621</v>
      </c>
      <c r="S517" s="380">
        <v>0.37680000000000002</v>
      </c>
      <c r="T517" s="380">
        <v>0.63890000000000002</v>
      </c>
      <c r="U517" s="379">
        <v>145</v>
      </c>
      <c r="V517" s="381">
        <v>0.75</v>
      </c>
      <c r="W517" s="381">
        <v>4.8300000000000003E-2</v>
      </c>
      <c r="X517" s="381">
        <v>0.23449999999999999</v>
      </c>
      <c r="Y517" s="382" t="s">
        <v>62</v>
      </c>
    </row>
    <row r="518" spans="1:25" ht="15" hidden="1" x14ac:dyDescent="0.25">
      <c r="A518" s="378" t="s">
        <v>292</v>
      </c>
      <c r="B518" s="378" t="s">
        <v>73</v>
      </c>
      <c r="C518" s="379">
        <v>80</v>
      </c>
      <c r="D518" s="379">
        <v>312</v>
      </c>
      <c r="E518" s="379">
        <v>37</v>
      </c>
      <c r="F518" s="379">
        <v>72</v>
      </c>
      <c r="G518" s="379">
        <v>37</v>
      </c>
      <c r="H518" s="379">
        <v>17</v>
      </c>
      <c r="I518" s="379">
        <v>0</v>
      </c>
      <c r="J518" s="379">
        <v>7</v>
      </c>
      <c r="K518" s="379">
        <v>24</v>
      </c>
      <c r="L518" s="379">
        <v>70</v>
      </c>
      <c r="M518" s="379">
        <v>11</v>
      </c>
      <c r="N518" s="379">
        <v>9</v>
      </c>
      <c r="O518" s="379">
        <v>6</v>
      </c>
      <c r="P518" s="379">
        <v>3</v>
      </c>
      <c r="Q518" s="380">
        <v>0.23080000000000001</v>
      </c>
      <c r="R518" s="380">
        <v>0.29199999999999998</v>
      </c>
      <c r="S518" s="380">
        <v>0.35260000000000002</v>
      </c>
      <c r="T518" s="380">
        <v>0.64459999999999995</v>
      </c>
      <c r="U518" s="379">
        <v>339</v>
      </c>
      <c r="V518" s="381">
        <v>0.55000000000000004</v>
      </c>
      <c r="W518" s="381">
        <v>7.0800000000000002E-2</v>
      </c>
      <c r="X518" s="381">
        <v>0.20649999999999999</v>
      </c>
      <c r="Y518" s="382" t="s">
        <v>62</v>
      </c>
    </row>
    <row r="519" spans="1:25" ht="15" hidden="1" x14ac:dyDescent="0.25">
      <c r="A519" s="378" t="s">
        <v>345</v>
      </c>
      <c r="B519" s="378" t="s">
        <v>68</v>
      </c>
      <c r="C519" s="379">
        <v>73</v>
      </c>
      <c r="D519" s="379">
        <v>241</v>
      </c>
      <c r="E519" s="379">
        <v>37</v>
      </c>
      <c r="F519" s="379">
        <v>70</v>
      </c>
      <c r="G519" s="379">
        <v>53</v>
      </c>
      <c r="H519" s="379">
        <v>20</v>
      </c>
      <c r="I519" s="379">
        <v>2</v>
      </c>
      <c r="J519" s="379">
        <v>16</v>
      </c>
      <c r="K519" s="379">
        <v>18</v>
      </c>
      <c r="L519" s="379">
        <v>68</v>
      </c>
      <c r="M519" s="379">
        <v>0</v>
      </c>
      <c r="N519" s="379">
        <v>0</v>
      </c>
      <c r="O519" s="379">
        <v>5</v>
      </c>
      <c r="P519" s="379">
        <v>0</v>
      </c>
      <c r="Q519" s="380">
        <v>0.29049999999999998</v>
      </c>
      <c r="R519" s="380">
        <v>0.33979999999999999</v>
      </c>
      <c r="S519" s="380">
        <v>0.58919999999999995</v>
      </c>
      <c r="T519" s="380">
        <v>0.92900000000000005</v>
      </c>
      <c r="U519" s="379">
        <v>259</v>
      </c>
      <c r="V519" s="381">
        <v>0</v>
      </c>
      <c r="W519" s="381">
        <v>6.9500000000000006E-2</v>
      </c>
      <c r="X519" s="381">
        <v>0.26250000000000001</v>
      </c>
      <c r="Y519" s="382" t="s">
        <v>62</v>
      </c>
    </row>
    <row r="520" spans="1:25" ht="15" hidden="1" x14ac:dyDescent="0.25">
      <c r="A520" s="383" t="s">
        <v>597</v>
      </c>
      <c r="B520" s="383" t="s">
        <v>69</v>
      </c>
      <c r="C520" s="384">
        <v>5</v>
      </c>
      <c r="D520" s="384">
        <v>4</v>
      </c>
      <c r="E520" s="384">
        <v>0</v>
      </c>
      <c r="F520" s="384">
        <v>1</v>
      </c>
      <c r="G520" s="384">
        <v>0</v>
      </c>
      <c r="H520" s="384">
        <v>0</v>
      </c>
      <c r="I520" s="384">
        <v>0</v>
      </c>
      <c r="J520" s="384">
        <v>0</v>
      </c>
      <c r="K520" s="384">
        <v>0</v>
      </c>
      <c r="L520" s="384">
        <v>1</v>
      </c>
      <c r="M520" s="384">
        <v>0</v>
      </c>
      <c r="N520" s="384">
        <v>0</v>
      </c>
      <c r="O520" s="384">
        <v>0</v>
      </c>
      <c r="P520" s="384">
        <v>0</v>
      </c>
      <c r="Q520" s="385">
        <v>0.25</v>
      </c>
      <c r="R520" s="385">
        <v>0.25</v>
      </c>
      <c r="S520" s="385">
        <v>0.25</v>
      </c>
      <c r="T520" s="385">
        <v>0.5</v>
      </c>
      <c r="U520" s="384">
        <v>4</v>
      </c>
      <c r="V520" s="386">
        <v>0</v>
      </c>
      <c r="W520" s="386">
        <v>0</v>
      </c>
      <c r="X520" s="386">
        <v>0.25</v>
      </c>
      <c r="Y520" s="382" t="s">
        <v>62</v>
      </c>
    </row>
    <row r="521" spans="1:25" ht="15" hidden="1" x14ac:dyDescent="0.25">
      <c r="A521" s="378" t="s">
        <v>763</v>
      </c>
      <c r="B521" s="378" t="s">
        <v>73</v>
      </c>
      <c r="C521" s="379">
        <v>13</v>
      </c>
      <c r="D521" s="379">
        <v>11</v>
      </c>
      <c r="E521" s="379">
        <v>3</v>
      </c>
      <c r="F521" s="379">
        <v>3</v>
      </c>
      <c r="G521" s="379">
        <v>3</v>
      </c>
      <c r="H521" s="379">
        <v>0</v>
      </c>
      <c r="I521" s="379">
        <v>0</v>
      </c>
      <c r="J521" s="379">
        <v>1</v>
      </c>
      <c r="K521" s="379">
        <v>1</v>
      </c>
      <c r="L521" s="379">
        <v>3</v>
      </c>
      <c r="M521" s="379">
        <v>3</v>
      </c>
      <c r="N521" s="379">
        <v>0</v>
      </c>
      <c r="O521" s="379">
        <v>0</v>
      </c>
      <c r="P521" s="379">
        <v>0</v>
      </c>
      <c r="Q521" s="380">
        <v>0.2727</v>
      </c>
      <c r="R521" s="380">
        <v>0.33329999999999999</v>
      </c>
      <c r="S521" s="380">
        <v>0.54549999999999998</v>
      </c>
      <c r="T521" s="380">
        <v>0.87880000000000003</v>
      </c>
      <c r="U521" s="379">
        <v>12</v>
      </c>
      <c r="V521" s="381">
        <v>1</v>
      </c>
      <c r="W521" s="381">
        <v>8.3299999999999999E-2</v>
      </c>
      <c r="X521" s="381">
        <v>0.25</v>
      </c>
      <c r="Y521" s="382" t="s">
        <v>62</v>
      </c>
    </row>
    <row r="522" spans="1:25" ht="15" hidden="1" x14ac:dyDescent="0.25">
      <c r="A522" s="378" t="s">
        <v>371</v>
      </c>
      <c r="B522" s="378" t="s">
        <v>72</v>
      </c>
      <c r="C522" s="379">
        <v>21</v>
      </c>
      <c r="D522" s="379">
        <v>44</v>
      </c>
      <c r="E522" s="379">
        <v>7</v>
      </c>
      <c r="F522" s="379">
        <v>14</v>
      </c>
      <c r="G522" s="379">
        <v>12</v>
      </c>
      <c r="H522" s="379">
        <v>7</v>
      </c>
      <c r="I522" s="379">
        <v>2</v>
      </c>
      <c r="J522" s="379">
        <v>1</v>
      </c>
      <c r="K522" s="379">
        <v>6</v>
      </c>
      <c r="L522" s="379">
        <v>9</v>
      </c>
      <c r="M522" s="379">
        <v>2</v>
      </c>
      <c r="N522" s="379">
        <v>0</v>
      </c>
      <c r="O522" s="379">
        <v>2</v>
      </c>
      <c r="P522" s="379">
        <v>0</v>
      </c>
      <c r="Q522" s="380">
        <v>0.31819999999999998</v>
      </c>
      <c r="R522" s="380">
        <v>0.4</v>
      </c>
      <c r="S522" s="380">
        <v>0.63639999999999997</v>
      </c>
      <c r="T522" s="380">
        <v>1.0364</v>
      </c>
      <c r="U522" s="379">
        <v>50</v>
      </c>
      <c r="V522" s="381">
        <v>1</v>
      </c>
      <c r="W522" s="381">
        <v>0.12</v>
      </c>
      <c r="X522" s="381">
        <v>0.18</v>
      </c>
      <c r="Y522" s="382" t="s">
        <v>62</v>
      </c>
    </row>
    <row r="523" spans="1:25" ht="15" hidden="1" x14ac:dyDescent="0.25">
      <c r="A523" s="383" t="s">
        <v>1810</v>
      </c>
      <c r="B523" s="383" t="s">
        <v>166</v>
      </c>
      <c r="C523" s="384">
        <v>42</v>
      </c>
      <c r="D523" s="384">
        <v>86</v>
      </c>
      <c r="E523" s="384">
        <v>12</v>
      </c>
      <c r="F523" s="384">
        <v>28</v>
      </c>
      <c r="G523" s="384">
        <v>5</v>
      </c>
      <c r="H523" s="384">
        <v>11</v>
      </c>
      <c r="I523" s="384">
        <v>0</v>
      </c>
      <c r="J523" s="384">
        <v>0</v>
      </c>
      <c r="K523" s="384">
        <v>7</v>
      </c>
      <c r="L523" s="384">
        <v>18</v>
      </c>
      <c r="M523" s="384">
        <v>11</v>
      </c>
      <c r="N523" s="384">
        <v>2</v>
      </c>
      <c r="O523" s="384">
        <v>0</v>
      </c>
      <c r="P523" s="384">
        <v>4</v>
      </c>
      <c r="Q523" s="385">
        <v>0.3256</v>
      </c>
      <c r="R523" s="385">
        <v>0.40210000000000001</v>
      </c>
      <c r="S523" s="385">
        <v>0.45350000000000001</v>
      </c>
      <c r="T523" s="385">
        <v>0.85560000000000003</v>
      </c>
      <c r="U523" s="384">
        <v>97</v>
      </c>
      <c r="V523" s="386">
        <v>0.84619999999999995</v>
      </c>
      <c r="W523" s="386">
        <v>7.22E-2</v>
      </c>
      <c r="X523" s="386">
        <v>0.18559999999999999</v>
      </c>
      <c r="Y523" s="382" t="s">
        <v>62</v>
      </c>
    </row>
    <row r="524" spans="1:25" ht="15" hidden="1" x14ac:dyDescent="0.25">
      <c r="A524" s="378" t="s">
        <v>568</v>
      </c>
      <c r="B524" s="378" t="s">
        <v>67</v>
      </c>
      <c r="C524" s="379">
        <v>12</v>
      </c>
      <c r="D524" s="379">
        <v>15</v>
      </c>
      <c r="E524" s="379">
        <v>1</v>
      </c>
      <c r="F524" s="379">
        <v>4</v>
      </c>
      <c r="G524" s="379">
        <v>2</v>
      </c>
      <c r="H524" s="379">
        <v>2</v>
      </c>
      <c r="I524" s="379">
        <v>0</v>
      </c>
      <c r="J524" s="379">
        <v>0</v>
      </c>
      <c r="K524" s="379">
        <v>4</v>
      </c>
      <c r="L524" s="379">
        <v>3</v>
      </c>
      <c r="M524" s="379">
        <v>1</v>
      </c>
      <c r="N524" s="379">
        <v>0</v>
      </c>
      <c r="O524" s="379">
        <v>0</v>
      </c>
      <c r="P524" s="379">
        <v>0</v>
      </c>
      <c r="Q524" s="380">
        <v>0.26669999999999999</v>
      </c>
      <c r="R524" s="380">
        <v>0.42109999999999997</v>
      </c>
      <c r="S524" s="380">
        <v>0.4</v>
      </c>
      <c r="T524" s="380">
        <v>0.82110000000000005</v>
      </c>
      <c r="U524" s="379">
        <v>19</v>
      </c>
      <c r="V524" s="381">
        <v>1</v>
      </c>
      <c r="W524" s="381">
        <v>0.21049999999999999</v>
      </c>
      <c r="X524" s="381">
        <v>0.15790000000000001</v>
      </c>
      <c r="Y524" s="382" t="s">
        <v>62</v>
      </c>
    </row>
    <row r="525" spans="1:25" ht="15" hidden="1" x14ac:dyDescent="0.25">
      <c r="A525" s="383" t="s">
        <v>614</v>
      </c>
      <c r="B525" s="383" t="s">
        <v>65</v>
      </c>
      <c r="C525" s="384">
        <v>71</v>
      </c>
      <c r="D525" s="384">
        <v>177</v>
      </c>
      <c r="E525" s="384">
        <v>15</v>
      </c>
      <c r="F525" s="384">
        <v>41</v>
      </c>
      <c r="G525" s="384">
        <v>13</v>
      </c>
      <c r="H525" s="384">
        <v>10</v>
      </c>
      <c r="I525" s="384">
        <v>0</v>
      </c>
      <c r="J525" s="384">
        <v>3</v>
      </c>
      <c r="K525" s="384">
        <v>6</v>
      </c>
      <c r="L525" s="384">
        <v>50</v>
      </c>
      <c r="M525" s="384">
        <v>1</v>
      </c>
      <c r="N525" s="384">
        <v>0</v>
      </c>
      <c r="O525" s="384">
        <v>1</v>
      </c>
      <c r="P525" s="384">
        <v>2</v>
      </c>
      <c r="Q525" s="385">
        <v>0.2316</v>
      </c>
      <c r="R525" s="385">
        <v>0.26490000000000002</v>
      </c>
      <c r="S525" s="385">
        <v>0.33900000000000002</v>
      </c>
      <c r="T525" s="385">
        <v>0.6038</v>
      </c>
      <c r="U525" s="384">
        <v>185</v>
      </c>
      <c r="V525" s="386">
        <v>1</v>
      </c>
      <c r="W525" s="386">
        <v>3.2399999999999998E-2</v>
      </c>
      <c r="X525" s="386">
        <v>0.27029999999999998</v>
      </c>
      <c r="Y525" s="382" t="s">
        <v>62</v>
      </c>
    </row>
    <row r="526" spans="1:25" ht="15" hidden="1" x14ac:dyDescent="0.25">
      <c r="A526" s="378" t="s">
        <v>518</v>
      </c>
      <c r="B526" s="378" t="s">
        <v>71</v>
      </c>
      <c r="C526" s="379">
        <v>61</v>
      </c>
      <c r="D526" s="379">
        <v>145</v>
      </c>
      <c r="E526" s="379">
        <v>16</v>
      </c>
      <c r="F526" s="379">
        <v>30</v>
      </c>
      <c r="G526" s="379">
        <v>15</v>
      </c>
      <c r="H526" s="379">
        <v>3</v>
      </c>
      <c r="I526" s="379">
        <v>0</v>
      </c>
      <c r="J526" s="379">
        <v>4</v>
      </c>
      <c r="K526" s="379">
        <v>9</v>
      </c>
      <c r="L526" s="379">
        <v>45</v>
      </c>
      <c r="M526" s="379">
        <v>3</v>
      </c>
      <c r="N526" s="379">
        <v>0</v>
      </c>
      <c r="O526" s="379">
        <v>0</v>
      </c>
      <c r="P526" s="379">
        <v>1</v>
      </c>
      <c r="Q526" s="380">
        <v>0.2069</v>
      </c>
      <c r="R526" s="380">
        <v>0.2581</v>
      </c>
      <c r="S526" s="380">
        <v>0.31030000000000002</v>
      </c>
      <c r="T526" s="380">
        <v>0.56840000000000002</v>
      </c>
      <c r="U526" s="379">
        <v>155</v>
      </c>
      <c r="V526" s="381">
        <v>1</v>
      </c>
      <c r="W526" s="381">
        <v>5.8099999999999999E-2</v>
      </c>
      <c r="X526" s="381">
        <v>0.2903</v>
      </c>
      <c r="Y526" s="382" t="s">
        <v>62</v>
      </c>
    </row>
    <row r="527" spans="1:25" ht="15" hidden="1" x14ac:dyDescent="0.25">
      <c r="A527" s="378" t="s">
        <v>766</v>
      </c>
      <c r="B527" s="378" t="s">
        <v>73</v>
      </c>
      <c r="C527" s="379">
        <v>69</v>
      </c>
      <c r="D527" s="379">
        <v>38</v>
      </c>
      <c r="E527" s="379">
        <v>5</v>
      </c>
      <c r="F527" s="379">
        <v>6</v>
      </c>
      <c r="G527" s="379">
        <v>3</v>
      </c>
      <c r="H527" s="379">
        <v>2</v>
      </c>
      <c r="I527" s="379">
        <v>0</v>
      </c>
      <c r="J527" s="379">
        <v>1</v>
      </c>
      <c r="K527" s="379">
        <v>3</v>
      </c>
      <c r="L527" s="379">
        <v>14</v>
      </c>
      <c r="M527" s="379">
        <v>1</v>
      </c>
      <c r="N527" s="379">
        <v>0</v>
      </c>
      <c r="O527" s="379">
        <v>0</v>
      </c>
      <c r="P527" s="379">
        <v>0</v>
      </c>
      <c r="Q527" s="380">
        <v>0.15790000000000001</v>
      </c>
      <c r="R527" s="380">
        <v>0.2195</v>
      </c>
      <c r="S527" s="380">
        <v>0.28949999999999998</v>
      </c>
      <c r="T527" s="380">
        <v>0.50900000000000001</v>
      </c>
      <c r="U527" s="379">
        <v>41</v>
      </c>
      <c r="V527" s="381">
        <v>1</v>
      </c>
      <c r="W527" s="381">
        <v>7.3200000000000001E-2</v>
      </c>
      <c r="X527" s="381">
        <v>0.34150000000000003</v>
      </c>
      <c r="Y527" s="382" t="s">
        <v>62</v>
      </c>
    </row>
    <row r="528" spans="1:25" ht="15" hidden="1" x14ac:dyDescent="0.25">
      <c r="A528" s="378" t="s">
        <v>596</v>
      </c>
      <c r="B528" s="378" t="s">
        <v>69</v>
      </c>
      <c r="C528" s="379">
        <v>10</v>
      </c>
      <c r="D528" s="379">
        <v>8</v>
      </c>
      <c r="E528" s="379">
        <v>1</v>
      </c>
      <c r="F528" s="379">
        <v>1</v>
      </c>
      <c r="G528" s="379">
        <v>0</v>
      </c>
      <c r="H528" s="379">
        <v>0</v>
      </c>
      <c r="I528" s="379">
        <v>0</v>
      </c>
      <c r="J528" s="379">
        <v>0</v>
      </c>
      <c r="K528" s="379">
        <v>1</v>
      </c>
      <c r="L528" s="379">
        <v>2</v>
      </c>
      <c r="M528" s="379">
        <v>0</v>
      </c>
      <c r="N528" s="379">
        <v>1</v>
      </c>
      <c r="O528" s="379">
        <v>0</v>
      </c>
      <c r="P528" s="379">
        <v>0</v>
      </c>
      <c r="Q528" s="380">
        <v>0.125</v>
      </c>
      <c r="R528" s="380">
        <v>0.22220000000000001</v>
      </c>
      <c r="S528" s="380">
        <v>0.125</v>
      </c>
      <c r="T528" s="380">
        <v>0.34720000000000001</v>
      </c>
      <c r="U528" s="379">
        <v>9</v>
      </c>
      <c r="V528" s="381">
        <v>0</v>
      </c>
      <c r="W528" s="381">
        <v>0.1111</v>
      </c>
      <c r="X528" s="381">
        <v>0.22220000000000001</v>
      </c>
      <c r="Y528" s="382" t="s">
        <v>62</v>
      </c>
    </row>
    <row r="529" spans="1:25" ht="15" hidden="1" x14ac:dyDescent="0.25">
      <c r="A529" s="378" t="s">
        <v>890</v>
      </c>
      <c r="B529" s="378" t="s">
        <v>74</v>
      </c>
      <c r="C529" s="379">
        <v>61</v>
      </c>
      <c r="D529" s="379">
        <v>148</v>
      </c>
      <c r="E529" s="379">
        <v>18</v>
      </c>
      <c r="F529" s="379">
        <v>41</v>
      </c>
      <c r="G529" s="379">
        <v>13</v>
      </c>
      <c r="H529" s="379">
        <v>9</v>
      </c>
      <c r="I529" s="379">
        <v>0</v>
      </c>
      <c r="J529" s="379">
        <v>5</v>
      </c>
      <c r="K529" s="379">
        <v>7</v>
      </c>
      <c r="L529" s="379">
        <v>25</v>
      </c>
      <c r="M529" s="379">
        <v>8</v>
      </c>
      <c r="N529" s="379">
        <v>2</v>
      </c>
      <c r="O529" s="379">
        <v>1</v>
      </c>
      <c r="P529" s="379">
        <v>0</v>
      </c>
      <c r="Q529" s="380">
        <v>0.27700000000000002</v>
      </c>
      <c r="R529" s="380">
        <v>0.30969999999999998</v>
      </c>
      <c r="S529" s="380">
        <v>0.43919999999999998</v>
      </c>
      <c r="T529" s="380">
        <v>0.74890000000000001</v>
      </c>
      <c r="U529" s="379">
        <v>155</v>
      </c>
      <c r="V529" s="381">
        <v>0.8</v>
      </c>
      <c r="W529" s="381">
        <v>4.5199999999999997E-2</v>
      </c>
      <c r="X529" s="381">
        <v>0.1613</v>
      </c>
      <c r="Y529" s="382" t="s">
        <v>62</v>
      </c>
    </row>
    <row r="530" spans="1:25" ht="15" hidden="1" x14ac:dyDescent="0.25">
      <c r="A530" s="378" t="s">
        <v>321</v>
      </c>
      <c r="B530" s="378" t="s">
        <v>72</v>
      </c>
      <c r="C530" s="379">
        <v>81</v>
      </c>
      <c r="D530" s="379">
        <v>290</v>
      </c>
      <c r="E530" s="379">
        <v>43</v>
      </c>
      <c r="F530" s="379">
        <v>71</v>
      </c>
      <c r="G530" s="379">
        <v>59</v>
      </c>
      <c r="H530" s="379">
        <v>11</v>
      </c>
      <c r="I530" s="379">
        <v>1</v>
      </c>
      <c r="J530" s="379">
        <v>21</v>
      </c>
      <c r="K530" s="379">
        <v>26</v>
      </c>
      <c r="L530" s="379">
        <v>95</v>
      </c>
      <c r="M530" s="379">
        <v>7</v>
      </c>
      <c r="N530" s="379">
        <v>2</v>
      </c>
      <c r="O530" s="379">
        <v>8</v>
      </c>
      <c r="P530" s="379">
        <v>2</v>
      </c>
      <c r="Q530" s="380">
        <v>0.24479999999999999</v>
      </c>
      <c r="R530" s="380">
        <v>0.31130000000000002</v>
      </c>
      <c r="S530" s="380">
        <v>0.50690000000000002</v>
      </c>
      <c r="T530" s="380">
        <v>0.81820000000000004</v>
      </c>
      <c r="U530" s="379">
        <v>318</v>
      </c>
      <c r="V530" s="381">
        <v>0.77780000000000005</v>
      </c>
      <c r="W530" s="381">
        <v>8.1799999999999998E-2</v>
      </c>
      <c r="X530" s="381">
        <v>0.29870000000000002</v>
      </c>
      <c r="Y530" s="382" t="s">
        <v>62</v>
      </c>
    </row>
    <row r="531" spans="1:25" ht="15" hidden="1" x14ac:dyDescent="0.25">
      <c r="A531" s="378" t="s">
        <v>699</v>
      </c>
      <c r="B531" s="378" t="s">
        <v>70</v>
      </c>
      <c r="C531" s="379">
        <v>50</v>
      </c>
      <c r="D531" s="379">
        <v>128</v>
      </c>
      <c r="E531" s="379">
        <v>5</v>
      </c>
      <c r="F531" s="379">
        <v>27</v>
      </c>
      <c r="G531" s="379">
        <v>8</v>
      </c>
      <c r="H531" s="379">
        <v>5</v>
      </c>
      <c r="I531" s="379">
        <v>0</v>
      </c>
      <c r="J531" s="379">
        <v>0</v>
      </c>
      <c r="K531" s="379">
        <v>3</v>
      </c>
      <c r="L531" s="379">
        <v>25</v>
      </c>
      <c r="M531" s="379">
        <v>2</v>
      </c>
      <c r="N531" s="379">
        <v>0</v>
      </c>
      <c r="O531" s="379">
        <v>1</v>
      </c>
      <c r="P531" s="379">
        <v>0</v>
      </c>
      <c r="Q531" s="380">
        <v>0.2109</v>
      </c>
      <c r="R531" s="380">
        <v>0.22900000000000001</v>
      </c>
      <c r="S531" s="380">
        <v>0.25</v>
      </c>
      <c r="T531" s="380">
        <v>0.47899999999999998</v>
      </c>
      <c r="U531" s="379">
        <v>131</v>
      </c>
      <c r="V531" s="381">
        <v>1</v>
      </c>
      <c r="W531" s="381">
        <v>2.29E-2</v>
      </c>
      <c r="X531" s="381">
        <v>0.1908</v>
      </c>
      <c r="Y531" s="382" t="s">
        <v>62</v>
      </c>
    </row>
    <row r="532" spans="1:25" ht="15" hidden="1" x14ac:dyDescent="0.25">
      <c r="A532" s="378" t="s">
        <v>943</v>
      </c>
      <c r="B532" s="378" t="s">
        <v>146</v>
      </c>
      <c r="C532" s="379">
        <v>51</v>
      </c>
      <c r="D532" s="379">
        <v>106</v>
      </c>
      <c r="E532" s="379">
        <v>10</v>
      </c>
      <c r="F532" s="379">
        <v>21</v>
      </c>
      <c r="G532" s="379">
        <v>15</v>
      </c>
      <c r="H532" s="379">
        <v>3</v>
      </c>
      <c r="I532" s="379">
        <v>0</v>
      </c>
      <c r="J532" s="379">
        <v>5</v>
      </c>
      <c r="K532" s="379">
        <v>6</v>
      </c>
      <c r="L532" s="379">
        <v>25</v>
      </c>
      <c r="M532" s="379">
        <v>2</v>
      </c>
      <c r="N532" s="379">
        <v>0</v>
      </c>
      <c r="O532" s="379">
        <v>1</v>
      </c>
      <c r="P532" s="379">
        <v>0</v>
      </c>
      <c r="Q532" s="380">
        <v>0.1981</v>
      </c>
      <c r="R532" s="380">
        <v>0.24110000000000001</v>
      </c>
      <c r="S532" s="380">
        <v>0.3679</v>
      </c>
      <c r="T532" s="380">
        <v>0.60899999999999999</v>
      </c>
      <c r="U532" s="379">
        <v>112</v>
      </c>
      <c r="V532" s="381">
        <v>1</v>
      </c>
      <c r="W532" s="381">
        <v>5.3600000000000002E-2</v>
      </c>
      <c r="X532" s="381">
        <v>0.22320000000000001</v>
      </c>
      <c r="Y532" s="382" t="s">
        <v>62</v>
      </c>
    </row>
    <row r="533" spans="1:25" ht="15" hidden="1" x14ac:dyDescent="0.25">
      <c r="A533" s="378" t="s">
        <v>673</v>
      </c>
      <c r="B533" s="378" t="s">
        <v>64</v>
      </c>
      <c r="C533" s="379">
        <v>74</v>
      </c>
      <c r="D533" s="379">
        <v>177</v>
      </c>
      <c r="E533" s="379">
        <v>20</v>
      </c>
      <c r="F533" s="379">
        <v>37</v>
      </c>
      <c r="G533" s="379">
        <v>28</v>
      </c>
      <c r="H533" s="379">
        <v>3</v>
      </c>
      <c r="I533" s="379">
        <v>0</v>
      </c>
      <c r="J533" s="379">
        <v>7</v>
      </c>
      <c r="K533" s="379">
        <v>8</v>
      </c>
      <c r="L533" s="379">
        <v>46</v>
      </c>
      <c r="M533" s="379">
        <v>0</v>
      </c>
      <c r="N533" s="379">
        <v>0</v>
      </c>
      <c r="O533" s="379">
        <v>3</v>
      </c>
      <c r="P533" s="379">
        <v>2</v>
      </c>
      <c r="Q533" s="380">
        <v>0.20899999999999999</v>
      </c>
      <c r="R533" s="380">
        <v>0.25130000000000002</v>
      </c>
      <c r="S533" s="380">
        <v>0.34460000000000002</v>
      </c>
      <c r="T533" s="380">
        <v>0.59599999999999997</v>
      </c>
      <c r="U533" s="379">
        <v>187</v>
      </c>
      <c r="V533" s="381">
        <v>0</v>
      </c>
      <c r="W533" s="381">
        <v>4.2799999999999998E-2</v>
      </c>
      <c r="X533" s="381">
        <v>0.246</v>
      </c>
      <c r="Y533" s="382" t="s">
        <v>62</v>
      </c>
    </row>
    <row r="534" spans="1:25" ht="15" hidden="1" x14ac:dyDescent="0.25">
      <c r="A534" s="378" t="s">
        <v>978</v>
      </c>
      <c r="B534" s="378" t="s">
        <v>166</v>
      </c>
      <c r="C534" s="379">
        <v>2</v>
      </c>
      <c r="D534" s="379">
        <v>0</v>
      </c>
      <c r="E534" s="379">
        <v>1</v>
      </c>
      <c r="F534" s="379">
        <v>0</v>
      </c>
      <c r="G534" s="379">
        <v>1</v>
      </c>
      <c r="H534" s="379">
        <v>0</v>
      </c>
      <c r="I534" s="379">
        <v>0</v>
      </c>
      <c r="J534" s="379">
        <v>0</v>
      </c>
      <c r="K534" s="379">
        <v>0</v>
      </c>
      <c r="L534" s="379">
        <v>0</v>
      </c>
      <c r="M534" s="379">
        <v>0</v>
      </c>
      <c r="N534" s="379">
        <v>0</v>
      </c>
      <c r="O534" s="379">
        <v>0</v>
      </c>
      <c r="P534" s="379">
        <v>0</v>
      </c>
      <c r="Q534" s="380"/>
      <c r="R534" s="380"/>
      <c r="S534" s="380"/>
      <c r="T534" s="380"/>
      <c r="U534" s="379">
        <v>0</v>
      </c>
      <c r="V534" s="381">
        <v>0</v>
      </c>
      <c r="W534" s="381"/>
      <c r="X534" s="381"/>
      <c r="Y534" s="382" t="s">
        <v>62</v>
      </c>
    </row>
    <row r="535" spans="1:25" ht="15" hidden="1" x14ac:dyDescent="0.25">
      <c r="A535" s="383" t="s">
        <v>942</v>
      </c>
      <c r="B535" s="383" t="s">
        <v>146</v>
      </c>
      <c r="C535" s="384">
        <v>64</v>
      </c>
      <c r="D535" s="384">
        <v>208</v>
      </c>
      <c r="E535" s="384">
        <v>24</v>
      </c>
      <c r="F535" s="384">
        <v>53</v>
      </c>
      <c r="G535" s="384">
        <v>31</v>
      </c>
      <c r="H535" s="384">
        <v>10</v>
      </c>
      <c r="I535" s="384">
        <v>2</v>
      </c>
      <c r="J535" s="384">
        <v>11</v>
      </c>
      <c r="K535" s="384">
        <v>20</v>
      </c>
      <c r="L535" s="384">
        <v>53</v>
      </c>
      <c r="M535" s="384">
        <v>2</v>
      </c>
      <c r="N535" s="384">
        <v>0</v>
      </c>
      <c r="O535" s="384">
        <v>5</v>
      </c>
      <c r="P535" s="384">
        <v>0</v>
      </c>
      <c r="Q535" s="385">
        <v>0.25480000000000003</v>
      </c>
      <c r="R535" s="385">
        <v>0.32019999999999998</v>
      </c>
      <c r="S535" s="385">
        <v>0.48080000000000001</v>
      </c>
      <c r="T535" s="385">
        <v>0.80089999999999995</v>
      </c>
      <c r="U535" s="384">
        <v>228</v>
      </c>
      <c r="V535" s="386">
        <v>1</v>
      </c>
      <c r="W535" s="386">
        <v>8.77E-2</v>
      </c>
      <c r="X535" s="386">
        <v>0.23250000000000001</v>
      </c>
      <c r="Y535" s="382" t="s">
        <v>62</v>
      </c>
    </row>
    <row r="536" spans="1:25" ht="15" hidden="1" x14ac:dyDescent="0.25">
      <c r="A536" s="383" t="s">
        <v>1012</v>
      </c>
      <c r="B536" s="383" t="s">
        <v>75</v>
      </c>
      <c r="C536" s="384">
        <v>13</v>
      </c>
      <c r="D536" s="384">
        <v>46</v>
      </c>
      <c r="E536" s="384">
        <v>4</v>
      </c>
      <c r="F536" s="384">
        <v>6</v>
      </c>
      <c r="G536" s="384">
        <v>6</v>
      </c>
      <c r="H536" s="384">
        <v>2</v>
      </c>
      <c r="I536" s="384">
        <v>0</v>
      </c>
      <c r="J536" s="384">
        <v>3</v>
      </c>
      <c r="K536" s="384">
        <v>6</v>
      </c>
      <c r="L536" s="384">
        <v>12</v>
      </c>
      <c r="M536" s="384">
        <v>0</v>
      </c>
      <c r="N536" s="384">
        <v>0</v>
      </c>
      <c r="O536" s="384">
        <v>1</v>
      </c>
      <c r="P536" s="384">
        <v>0</v>
      </c>
      <c r="Q536" s="385">
        <v>0.13039999999999999</v>
      </c>
      <c r="R536" s="385">
        <v>0.23080000000000001</v>
      </c>
      <c r="S536" s="385">
        <v>0.36959999999999998</v>
      </c>
      <c r="T536" s="385">
        <v>0.60029999999999994</v>
      </c>
      <c r="U536" s="384">
        <v>52</v>
      </c>
      <c r="V536" s="386">
        <v>0</v>
      </c>
      <c r="W536" s="386">
        <v>0.1154</v>
      </c>
      <c r="X536" s="386">
        <v>0.23080000000000001</v>
      </c>
      <c r="Y536" s="382" t="s">
        <v>62</v>
      </c>
    </row>
    <row r="537" spans="1:25" ht="15" hidden="1" x14ac:dyDescent="0.25">
      <c r="A537" s="378" t="s">
        <v>792</v>
      </c>
      <c r="B537" s="378" t="s">
        <v>76</v>
      </c>
      <c r="C537" s="379">
        <v>55</v>
      </c>
      <c r="D537" s="379">
        <v>210</v>
      </c>
      <c r="E537" s="379">
        <v>26</v>
      </c>
      <c r="F537" s="379">
        <v>44</v>
      </c>
      <c r="G537" s="379">
        <v>39</v>
      </c>
      <c r="H537" s="379">
        <v>8</v>
      </c>
      <c r="I537" s="379">
        <v>0</v>
      </c>
      <c r="J537" s="379">
        <v>18</v>
      </c>
      <c r="K537" s="379">
        <v>15</v>
      </c>
      <c r="L537" s="379">
        <v>49</v>
      </c>
      <c r="M537" s="379">
        <v>0</v>
      </c>
      <c r="N537" s="379">
        <v>0</v>
      </c>
      <c r="O537" s="379">
        <v>4</v>
      </c>
      <c r="P537" s="379">
        <v>1</v>
      </c>
      <c r="Q537" s="380">
        <v>0.20949999999999999</v>
      </c>
      <c r="R537" s="380">
        <v>0.26550000000000001</v>
      </c>
      <c r="S537" s="380">
        <v>0.50480000000000003</v>
      </c>
      <c r="T537" s="380">
        <v>0.7702</v>
      </c>
      <c r="U537" s="379">
        <v>226</v>
      </c>
      <c r="V537" s="381">
        <v>0</v>
      </c>
      <c r="W537" s="381">
        <v>6.6400000000000001E-2</v>
      </c>
      <c r="X537" s="381">
        <v>0.21679999999999999</v>
      </c>
      <c r="Y537" s="382" t="s">
        <v>62</v>
      </c>
    </row>
    <row r="538" spans="1:25" ht="15" hidden="1" x14ac:dyDescent="0.25">
      <c r="A538" s="383" t="s">
        <v>854</v>
      </c>
      <c r="B538" s="383" t="s">
        <v>75</v>
      </c>
      <c r="C538" s="384">
        <v>25</v>
      </c>
      <c r="D538" s="384">
        <v>91</v>
      </c>
      <c r="E538" s="384">
        <v>14</v>
      </c>
      <c r="F538" s="384">
        <v>16</v>
      </c>
      <c r="G538" s="384">
        <v>13</v>
      </c>
      <c r="H538" s="384">
        <v>6</v>
      </c>
      <c r="I538" s="384">
        <v>0</v>
      </c>
      <c r="J538" s="384">
        <v>4</v>
      </c>
      <c r="K538" s="384">
        <v>13</v>
      </c>
      <c r="L538" s="384">
        <v>21</v>
      </c>
      <c r="M538" s="384">
        <v>0</v>
      </c>
      <c r="N538" s="384">
        <v>0</v>
      </c>
      <c r="O538" s="384">
        <v>1</v>
      </c>
      <c r="P538" s="384">
        <v>0</v>
      </c>
      <c r="Q538" s="385">
        <v>0.17580000000000001</v>
      </c>
      <c r="R538" s="385">
        <v>0.27879999999999999</v>
      </c>
      <c r="S538" s="385">
        <v>0.37359999999999999</v>
      </c>
      <c r="T538" s="385">
        <v>0.65249999999999997</v>
      </c>
      <c r="U538" s="384">
        <v>104</v>
      </c>
      <c r="V538" s="386">
        <v>0</v>
      </c>
      <c r="W538" s="386">
        <v>0.125</v>
      </c>
      <c r="X538" s="386">
        <v>0.2019</v>
      </c>
      <c r="Y538" s="382" t="s">
        <v>62</v>
      </c>
    </row>
    <row r="539" spans="1:25" ht="15" hidden="1" x14ac:dyDescent="0.25">
      <c r="A539" s="383" t="s">
        <v>349</v>
      </c>
      <c r="B539" s="383" t="s">
        <v>66</v>
      </c>
      <c r="C539" s="384">
        <v>68</v>
      </c>
      <c r="D539" s="384">
        <v>255</v>
      </c>
      <c r="E539" s="384">
        <v>21</v>
      </c>
      <c r="F539" s="384">
        <v>51</v>
      </c>
      <c r="G539" s="384">
        <v>16</v>
      </c>
      <c r="H539" s="384">
        <v>10</v>
      </c>
      <c r="I539" s="384">
        <v>0</v>
      </c>
      <c r="J539" s="384">
        <v>6</v>
      </c>
      <c r="K539" s="384">
        <v>16</v>
      </c>
      <c r="L539" s="384">
        <v>56</v>
      </c>
      <c r="M539" s="384">
        <v>10</v>
      </c>
      <c r="N539" s="384">
        <v>0</v>
      </c>
      <c r="O539" s="384">
        <v>0</v>
      </c>
      <c r="P539" s="384">
        <v>1</v>
      </c>
      <c r="Q539" s="385">
        <v>0.2</v>
      </c>
      <c r="R539" s="385">
        <v>0.25</v>
      </c>
      <c r="S539" s="385">
        <v>0.30980000000000002</v>
      </c>
      <c r="T539" s="385">
        <v>0.55979999999999996</v>
      </c>
      <c r="U539" s="384">
        <v>272</v>
      </c>
      <c r="V539" s="386">
        <v>1</v>
      </c>
      <c r="W539" s="386">
        <v>5.8799999999999998E-2</v>
      </c>
      <c r="X539" s="386">
        <v>0.2059</v>
      </c>
      <c r="Y539" s="382" t="s">
        <v>62</v>
      </c>
    </row>
    <row r="540" spans="1:25" ht="15" hidden="1" x14ac:dyDescent="0.25">
      <c r="A540" s="383" t="s">
        <v>893</v>
      </c>
      <c r="B540" s="383" t="s">
        <v>74</v>
      </c>
      <c r="C540" s="384">
        <v>45</v>
      </c>
      <c r="D540" s="384">
        <v>89</v>
      </c>
      <c r="E540" s="384">
        <v>10</v>
      </c>
      <c r="F540" s="384">
        <v>15</v>
      </c>
      <c r="G540" s="384">
        <v>8</v>
      </c>
      <c r="H540" s="384">
        <v>5</v>
      </c>
      <c r="I540" s="384">
        <v>0</v>
      </c>
      <c r="J540" s="384">
        <v>3</v>
      </c>
      <c r="K540" s="384">
        <v>3</v>
      </c>
      <c r="L540" s="384">
        <v>30</v>
      </c>
      <c r="M540" s="384">
        <v>1</v>
      </c>
      <c r="N540" s="384">
        <v>0</v>
      </c>
      <c r="O540" s="384">
        <v>0</v>
      </c>
      <c r="P540" s="384">
        <v>0</v>
      </c>
      <c r="Q540" s="385">
        <v>0.16850000000000001</v>
      </c>
      <c r="R540" s="385">
        <v>0.19570000000000001</v>
      </c>
      <c r="S540" s="385">
        <v>0.32579999999999998</v>
      </c>
      <c r="T540" s="385">
        <v>0.52149999999999996</v>
      </c>
      <c r="U540" s="384">
        <v>92</v>
      </c>
      <c r="V540" s="386">
        <v>1</v>
      </c>
      <c r="W540" s="386">
        <v>3.2599999999999997E-2</v>
      </c>
      <c r="X540" s="386">
        <v>0.3261</v>
      </c>
      <c r="Y540" s="382" t="s">
        <v>62</v>
      </c>
    </row>
    <row r="541" spans="1:25" ht="15" hidden="1" x14ac:dyDescent="0.25">
      <c r="A541" s="383" t="s">
        <v>300</v>
      </c>
      <c r="B541" s="383" t="s">
        <v>67</v>
      </c>
      <c r="C541" s="384">
        <v>79</v>
      </c>
      <c r="D541" s="384">
        <v>302</v>
      </c>
      <c r="E541" s="384">
        <v>54</v>
      </c>
      <c r="F541" s="384">
        <v>76</v>
      </c>
      <c r="G541" s="384">
        <v>46</v>
      </c>
      <c r="H541" s="384">
        <v>9</v>
      </c>
      <c r="I541" s="384">
        <v>0</v>
      </c>
      <c r="J541" s="384">
        <v>26</v>
      </c>
      <c r="K541" s="384">
        <v>47</v>
      </c>
      <c r="L541" s="384">
        <v>108</v>
      </c>
      <c r="M541" s="384">
        <v>1</v>
      </c>
      <c r="N541" s="384">
        <v>3</v>
      </c>
      <c r="O541" s="384">
        <v>7</v>
      </c>
      <c r="P541" s="384">
        <v>1</v>
      </c>
      <c r="Q541" s="385">
        <v>0.25169999999999998</v>
      </c>
      <c r="R541" s="385">
        <v>0.3543</v>
      </c>
      <c r="S541" s="385">
        <v>0.53969999999999996</v>
      </c>
      <c r="T541" s="385">
        <v>0.89400000000000002</v>
      </c>
      <c r="U541" s="384">
        <v>350</v>
      </c>
      <c r="V541" s="386">
        <v>0.25</v>
      </c>
      <c r="W541" s="386">
        <v>0.1343</v>
      </c>
      <c r="X541" s="386">
        <v>0.30859999999999999</v>
      </c>
      <c r="Y541" s="382" t="s">
        <v>62</v>
      </c>
    </row>
    <row r="542" spans="1:25" ht="15" hidden="1" x14ac:dyDescent="0.25">
      <c r="A542" s="383" t="s">
        <v>615</v>
      </c>
      <c r="B542" s="383" t="s">
        <v>65</v>
      </c>
      <c r="C542" s="384">
        <v>79</v>
      </c>
      <c r="D542" s="384">
        <v>280</v>
      </c>
      <c r="E542" s="384">
        <v>44</v>
      </c>
      <c r="F542" s="384">
        <v>66</v>
      </c>
      <c r="G542" s="384">
        <v>57</v>
      </c>
      <c r="H542" s="384">
        <v>13</v>
      </c>
      <c r="I542" s="384">
        <v>0</v>
      </c>
      <c r="J542" s="384">
        <v>22</v>
      </c>
      <c r="K542" s="384">
        <v>21</v>
      </c>
      <c r="L542" s="384">
        <v>82</v>
      </c>
      <c r="M542" s="384">
        <v>0</v>
      </c>
      <c r="N542" s="384">
        <v>0</v>
      </c>
      <c r="O542" s="384">
        <v>6</v>
      </c>
      <c r="P542" s="384">
        <v>4</v>
      </c>
      <c r="Q542" s="385">
        <v>0.23569999999999999</v>
      </c>
      <c r="R542" s="385">
        <v>0.2984</v>
      </c>
      <c r="S542" s="385">
        <v>0.51790000000000003</v>
      </c>
      <c r="T542" s="385">
        <v>0.81620000000000004</v>
      </c>
      <c r="U542" s="384">
        <v>305</v>
      </c>
      <c r="V542" s="386">
        <v>0</v>
      </c>
      <c r="W542" s="386">
        <v>6.8900000000000003E-2</v>
      </c>
      <c r="X542" s="386">
        <v>0.26889999999999997</v>
      </c>
      <c r="Y542" s="382" t="s">
        <v>62</v>
      </c>
    </row>
    <row r="543" spans="1:25" ht="15" hidden="1" x14ac:dyDescent="0.25">
      <c r="A543" s="378" t="s">
        <v>880</v>
      </c>
      <c r="B543" s="378" t="s">
        <v>74</v>
      </c>
      <c r="C543" s="379">
        <v>53</v>
      </c>
      <c r="D543" s="379">
        <v>102</v>
      </c>
      <c r="E543" s="379">
        <v>16</v>
      </c>
      <c r="F543" s="379">
        <v>26</v>
      </c>
      <c r="G543" s="379">
        <v>15</v>
      </c>
      <c r="H543" s="379">
        <v>6</v>
      </c>
      <c r="I543" s="379">
        <v>0</v>
      </c>
      <c r="J543" s="379">
        <v>1</v>
      </c>
      <c r="K543" s="379">
        <v>7</v>
      </c>
      <c r="L543" s="379">
        <v>15</v>
      </c>
      <c r="M543" s="379">
        <v>3</v>
      </c>
      <c r="N543" s="379">
        <v>3</v>
      </c>
      <c r="O543" s="379">
        <v>1</v>
      </c>
      <c r="P543" s="379">
        <v>1</v>
      </c>
      <c r="Q543" s="380">
        <v>0.25490000000000002</v>
      </c>
      <c r="R543" s="380">
        <v>0.30909999999999999</v>
      </c>
      <c r="S543" s="380">
        <v>0.34310000000000002</v>
      </c>
      <c r="T543" s="380">
        <v>0.6522</v>
      </c>
      <c r="U543" s="379">
        <v>110</v>
      </c>
      <c r="V543" s="381">
        <v>0.5</v>
      </c>
      <c r="W543" s="381">
        <v>6.3600000000000004E-2</v>
      </c>
      <c r="X543" s="381">
        <v>0.13639999999999999</v>
      </c>
      <c r="Y543" s="382" t="s">
        <v>62</v>
      </c>
    </row>
    <row r="544" spans="1:25" ht="15" hidden="1" x14ac:dyDescent="0.25">
      <c r="A544" s="383" t="s">
        <v>798</v>
      </c>
      <c r="B544" s="383" t="s">
        <v>76</v>
      </c>
      <c r="C544" s="384">
        <v>6</v>
      </c>
      <c r="D544" s="384">
        <v>6</v>
      </c>
      <c r="E544" s="384">
        <v>0</v>
      </c>
      <c r="F544" s="384">
        <v>0</v>
      </c>
      <c r="G544" s="384">
        <v>0</v>
      </c>
      <c r="H544" s="384">
        <v>0</v>
      </c>
      <c r="I544" s="384">
        <v>0</v>
      </c>
      <c r="J544" s="384">
        <v>0</v>
      </c>
      <c r="K544" s="384">
        <v>1</v>
      </c>
      <c r="L544" s="384">
        <v>3</v>
      </c>
      <c r="M544" s="384">
        <v>0</v>
      </c>
      <c r="N544" s="384">
        <v>0</v>
      </c>
      <c r="O544" s="384">
        <v>0</v>
      </c>
      <c r="P544" s="384">
        <v>0</v>
      </c>
      <c r="Q544" s="385">
        <v>0</v>
      </c>
      <c r="R544" s="385">
        <v>0.1429</v>
      </c>
      <c r="S544" s="385">
        <v>0</v>
      </c>
      <c r="T544" s="385">
        <v>0.1429</v>
      </c>
      <c r="U544" s="384">
        <v>7</v>
      </c>
      <c r="V544" s="386">
        <v>0</v>
      </c>
      <c r="W544" s="386">
        <v>0.1429</v>
      </c>
      <c r="X544" s="386">
        <v>0.42859999999999998</v>
      </c>
      <c r="Y544" s="382" t="s">
        <v>62</v>
      </c>
    </row>
    <row r="545" spans="1:25" ht="15" hidden="1" x14ac:dyDescent="0.25">
      <c r="A545" s="383" t="s">
        <v>787</v>
      </c>
      <c r="B545" s="383" t="s">
        <v>76</v>
      </c>
      <c r="C545" s="384">
        <v>39</v>
      </c>
      <c r="D545" s="384">
        <v>106</v>
      </c>
      <c r="E545" s="384">
        <v>11</v>
      </c>
      <c r="F545" s="384">
        <v>23</v>
      </c>
      <c r="G545" s="384">
        <v>6</v>
      </c>
      <c r="H545" s="384">
        <v>2</v>
      </c>
      <c r="I545" s="384">
        <v>0</v>
      </c>
      <c r="J545" s="384">
        <v>2</v>
      </c>
      <c r="K545" s="384">
        <v>14</v>
      </c>
      <c r="L545" s="384">
        <v>24</v>
      </c>
      <c r="M545" s="384">
        <v>8</v>
      </c>
      <c r="N545" s="384">
        <v>0</v>
      </c>
      <c r="O545" s="384">
        <v>0</v>
      </c>
      <c r="P545" s="384">
        <v>1</v>
      </c>
      <c r="Q545" s="385">
        <v>0.217</v>
      </c>
      <c r="R545" s="385">
        <v>0.314</v>
      </c>
      <c r="S545" s="385">
        <v>0.29249999999999998</v>
      </c>
      <c r="T545" s="385">
        <v>0.60650000000000004</v>
      </c>
      <c r="U545" s="384">
        <v>121</v>
      </c>
      <c r="V545" s="386">
        <v>1</v>
      </c>
      <c r="W545" s="386">
        <v>0.1157</v>
      </c>
      <c r="X545" s="386">
        <v>0.1983</v>
      </c>
      <c r="Y545" s="382" t="s">
        <v>62</v>
      </c>
    </row>
    <row r="546" spans="1:25" ht="15" hidden="1" x14ac:dyDescent="0.25">
      <c r="A546" s="378" t="s">
        <v>946</v>
      </c>
      <c r="B546" s="378" t="s">
        <v>146</v>
      </c>
      <c r="C546" s="379">
        <v>36</v>
      </c>
      <c r="D546" s="379">
        <v>80</v>
      </c>
      <c r="E546" s="379">
        <v>7</v>
      </c>
      <c r="F546" s="379">
        <v>16</v>
      </c>
      <c r="G546" s="379">
        <v>13</v>
      </c>
      <c r="H546" s="379">
        <v>6</v>
      </c>
      <c r="I546" s="379">
        <v>0</v>
      </c>
      <c r="J546" s="379">
        <v>3</v>
      </c>
      <c r="K546" s="379">
        <v>7</v>
      </c>
      <c r="L546" s="379">
        <v>24</v>
      </c>
      <c r="M546" s="379">
        <v>0</v>
      </c>
      <c r="N546" s="379">
        <v>0</v>
      </c>
      <c r="O546" s="379">
        <v>3</v>
      </c>
      <c r="P546" s="379">
        <v>1</v>
      </c>
      <c r="Q546" s="380">
        <v>0.2</v>
      </c>
      <c r="R546" s="380">
        <v>0.2727</v>
      </c>
      <c r="S546" s="380">
        <v>0.38750000000000001</v>
      </c>
      <c r="T546" s="380">
        <v>0.66020000000000001</v>
      </c>
      <c r="U546" s="379">
        <v>88</v>
      </c>
      <c r="V546" s="381">
        <v>0</v>
      </c>
      <c r="W546" s="381">
        <v>7.9500000000000001E-2</v>
      </c>
      <c r="X546" s="381">
        <v>0.2727</v>
      </c>
      <c r="Y546" s="382" t="s">
        <v>62</v>
      </c>
    </row>
    <row r="547" spans="1:25" ht="15" hidden="1" x14ac:dyDescent="0.25">
      <c r="A547" s="383" t="s">
        <v>617</v>
      </c>
      <c r="B547" s="383" t="s">
        <v>65</v>
      </c>
      <c r="C547" s="384">
        <v>53</v>
      </c>
      <c r="D547" s="384">
        <v>175</v>
      </c>
      <c r="E547" s="384">
        <v>19</v>
      </c>
      <c r="F547" s="384">
        <v>33</v>
      </c>
      <c r="G547" s="384">
        <v>24</v>
      </c>
      <c r="H547" s="384">
        <v>7</v>
      </c>
      <c r="I547" s="384">
        <v>0</v>
      </c>
      <c r="J547" s="384">
        <v>8</v>
      </c>
      <c r="K547" s="384">
        <v>13</v>
      </c>
      <c r="L547" s="384">
        <v>41</v>
      </c>
      <c r="M547" s="384">
        <v>0</v>
      </c>
      <c r="N547" s="384">
        <v>0</v>
      </c>
      <c r="O547" s="384">
        <v>7</v>
      </c>
      <c r="P547" s="384">
        <v>3</v>
      </c>
      <c r="Q547" s="385">
        <v>0.18859999999999999</v>
      </c>
      <c r="R547" s="385">
        <v>0.25650000000000001</v>
      </c>
      <c r="S547" s="385">
        <v>0.36570000000000003</v>
      </c>
      <c r="T547" s="385">
        <v>0.62229999999999996</v>
      </c>
      <c r="U547" s="384">
        <v>191</v>
      </c>
      <c r="V547" s="386">
        <v>0</v>
      </c>
      <c r="W547" s="386">
        <v>6.8099999999999994E-2</v>
      </c>
      <c r="X547" s="386">
        <v>0.2147</v>
      </c>
      <c r="Y547" s="382" t="s">
        <v>62</v>
      </c>
    </row>
    <row r="548" spans="1:25" ht="15" hidden="1" x14ac:dyDescent="0.25">
      <c r="A548" s="378" t="s">
        <v>814</v>
      </c>
      <c r="B548" s="378" t="s">
        <v>147</v>
      </c>
      <c r="C548" s="379">
        <v>18</v>
      </c>
      <c r="D548" s="379">
        <v>51</v>
      </c>
      <c r="E548" s="379">
        <v>5</v>
      </c>
      <c r="F548" s="379">
        <v>11</v>
      </c>
      <c r="G548" s="379">
        <v>12</v>
      </c>
      <c r="H548" s="379">
        <v>2</v>
      </c>
      <c r="I548" s="379">
        <v>0</v>
      </c>
      <c r="J548" s="379">
        <v>3</v>
      </c>
      <c r="K548" s="379">
        <v>5</v>
      </c>
      <c r="L548" s="379">
        <v>16</v>
      </c>
      <c r="M548" s="379">
        <v>0</v>
      </c>
      <c r="N548" s="379">
        <v>1</v>
      </c>
      <c r="O548" s="379">
        <v>1</v>
      </c>
      <c r="P548" s="379">
        <v>0</v>
      </c>
      <c r="Q548" s="380">
        <v>0.2157</v>
      </c>
      <c r="R548" s="380">
        <v>0.28570000000000001</v>
      </c>
      <c r="S548" s="380">
        <v>0.43140000000000001</v>
      </c>
      <c r="T548" s="380">
        <v>0.71709999999999996</v>
      </c>
      <c r="U548" s="379">
        <v>56</v>
      </c>
      <c r="V548" s="381">
        <v>0</v>
      </c>
      <c r="W548" s="381">
        <v>8.9300000000000004E-2</v>
      </c>
      <c r="X548" s="381">
        <v>0.28570000000000001</v>
      </c>
      <c r="Y548" s="382" t="s">
        <v>62</v>
      </c>
    </row>
    <row r="549" spans="1:25" ht="15" hidden="1" x14ac:dyDescent="0.25">
      <c r="A549" s="383" t="s">
        <v>891</v>
      </c>
      <c r="B549" s="383" t="s">
        <v>74</v>
      </c>
      <c r="C549" s="384">
        <v>64</v>
      </c>
      <c r="D549" s="384">
        <v>180</v>
      </c>
      <c r="E549" s="384">
        <v>15</v>
      </c>
      <c r="F549" s="384">
        <v>34</v>
      </c>
      <c r="G549" s="384">
        <v>21</v>
      </c>
      <c r="H549" s="384">
        <v>7</v>
      </c>
      <c r="I549" s="384">
        <v>0</v>
      </c>
      <c r="J549" s="384">
        <v>3</v>
      </c>
      <c r="K549" s="384">
        <v>10</v>
      </c>
      <c r="L549" s="384">
        <v>43</v>
      </c>
      <c r="M549" s="384">
        <v>0</v>
      </c>
      <c r="N549" s="384">
        <v>0</v>
      </c>
      <c r="O549" s="384">
        <v>1</v>
      </c>
      <c r="P549" s="384">
        <v>3</v>
      </c>
      <c r="Q549" s="385">
        <v>0.18890000000000001</v>
      </c>
      <c r="R549" s="385">
        <v>0.24349999999999999</v>
      </c>
      <c r="S549" s="385">
        <v>0.27779999999999999</v>
      </c>
      <c r="T549" s="385">
        <v>0.52129999999999999</v>
      </c>
      <c r="U549" s="384">
        <v>193</v>
      </c>
      <c r="V549" s="386">
        <v>0</v>
      </c>
      <c r="W549" s="386">
        <v>5.1799999999999999E-2</v>
      </c>
      <c r="X549" s="386">
        <v>0.2228</v>
      </c>
      <c r="Y549" s="382" t="s">
        <v>62</v>
      </c>
    </row>
    <row r="550" spans="1:25" ht="15" hidden="1" x14ac:dyDescent="0.25">
      <c r="A550" s="383" t="s">
        <v>700</v>
      </c>
      <c r="B550" s="383" t="s">
        <v>70</v>
      </c>
      <c r="C550" s="384">
        <v>51</v>
      </c>
      <c r="D550" s="384">
        <v>171</v>
      </c>
      <c r="E550" s="384">
        <v>19</v>
      </c>
      <c r="F550" s="384">
        <v>38</v>
      </c>
      <c r="G550" s="384">
        <v>24</v>
      </c>
      <c r="H550" s="384">
        <v>10</v>
      </c>
      <c r="I550" s="384">
        <v>0</v>
      </c>
      <c r="J550" s="384">
        <v>7</v>
      </c>
      <c r="K550" s="384">
        <v>20</v>
      </c>
      <c r="L550" s="384">
        <v>39</v>
      </c>
      <c r="M550" s="384">
        <v>1</v>
      </c>
      <c r="N550" s="384">
        <v>0</v>
      </c>
      <c r="O550" s="384">
        <v>2</v>
      </c>
      <c r="P550" s="384">
        <v>0</v>
      </c>
      <c r="Q550" s="385">
        <v>0.22220000000000001</v>
      </c>
      <c r="R550" s="385">
        <v>0.30370000000000003</v>
      </c>
      <c r="S550" s="385">
        <v>0.40350000000000003</v>
      </c>
      <c r="T550" s="385">
        <v>0.70720000000000005</v>
      </c>
      <c r="U550" s="384">
        <v>191</v>
      </c>
      <c r="V550" s="386">
        <v>1</v>
      </c>
      <c r="W550" s="386">
        <v>0.1047</v>
      </c>
      <c r="X550" s="386">
        <v>0.20419999999999999</v>
      </c>
      <c r="Y550" s="382" t="s">
        <v>62</v>
      </c>
    </row>
    <row r="551" spans="1:25" ht="15" hidden="1" x14ac:dyDescent="0.25">
      <c r="A551" s="378" t="s">
        <v>618</v>
      </c>
      <c r="B551" s="378" t="s">
        <v>65</v>
      </c>
      <c r="C551" s="379">
        <v>39</v>
      </c>
      <c r="D551" s="379">
        <v>46</v>
      </c>
      <c r="E551" s="379">
        <v>6</v>
      </c>
      <c r="F551" s="379">
        <v>9</v>
      </c>
      <c r="G551" s="379">
        <v>4</v>
      </c>
      <c r="H551" s="379">
        <v>3</v>
      </c>
      <c r="I551" s="379">
        <v>0</v>
      </c>
      <c r="J551" s="379">
        <v>2</v>
      </c>
      <c r="K551" s="379">
        <v>5</v>
      </c>
      <c r="L551" s="379">
        <v>11</v>
      </c>
      <c r="M551" s="379">
        <v>1</v>
      </c>
      <c r="N551" s="379">
        <v>1</v>
      </c>
      <c r="O551" s="379">
        <v>0</v>
      </c>
      <c r="P551" s="379">
        <v>1</v>
      </c>
      <c r="Q551" s="380">
        <v>0.19570000000000001</v>
      </c>
      <c r="R551" s="380">
        <v>0.28849999999999998</v>
      </c>
      <c r="S551" s="380">
        <v>0.39129999999999998</v>
      </c>
      <c r="T551" s="380">
        <v>0.67979999999999996</v>
      </c>
      <c r="U551" s="379">
        <v>52</v>
      </c>
      <c r="V551" s="381">
        <v>0.5</v>
      </c>
      <c r="W551" s="381">
        <v>9.6199999999999994E-2</v>
      </c>
      <c r="X551" s="381">
        <v>0.21149999999999999</v>
      </c>
      <c r="Y551" s="382" t="s">
        <v>62</v>
      </c>
    </row>
    <row r="552" spans="1:25" ht="15" hidden="1" x14ac:dyDescent="0.25">
      <c r="A552" s="383" t="s">
        <v>897</v>
      </c>
      <c r="B552" s="383" t="s">
        <v>147</v>
      </c>
      <c r="C552" s="384">
        <v>2</v>
      </c>
      <c r="D552" s="384">
        <v>1</v>
      </c>
      <c r="E552" s="384">
        <v>0</v>
      </c>
      <c r="F552" s="384">
        <v>0</v>
      </c>
      <c r="G552" s="384">
        <v>0</v>
      </c>
      <c r="H552" s="384">
        <v>0</v>
      </c>
      <c r="I552" s="384">
        <v>0</v>
      </c>
      <c r="J552" s="384">
        <v>0</v>
      </c>
      <c r="K552" s="384">
        <v>0</v>
      </c>
      <c r="L552" s="384">
        <v>0</v>
      </c>
      <c r="M552" s="384">
        <v>0</v>
      </c>
      <c r="N552" s="384">
        <v>0</v>
      </c>
      <c r="O552" s="384">
        <v>0</v>
      </c>
      <c r="P552" s="384">
        <v>0</v>
      </c>
      <c r="Q552" s="385">
        <v>0</v>
      </c>
      <c r="R552" s="385">
        <v>0</v>
      </c>
      <c r="S552" s="385">
        <v>0</v>
      </c>
      <c r="T552" s="385">
        <v>0</v>
      </c>
      <c r="U552" s="384">
        <v>1</v>
      </c>
      <c r="V552" s="386">
        <v>0</v>
      </c>
      <c r="W552" s="386">
        <v>0</v>
      </c>
      <c r="X552" s="386">
        <v>0</v>
      </c>
      <c r="Y552" s="382" t="s">
        <v>62</v>
      </c>
    </row>
    <row r="553" spans="1:25" ht="15" hidden="1" x14ac:dyDescent="0.25">
      <c r="A553" s="378" t="s">
        <v>298</v>
      </c>
      <c r="B553" s="378" t="s">
        <v>72</v>
      </c>
      <c r="C553" s="379">
        <v>80</v>
      </c>
      <c r="D553" s="379">
        <v>278</v>
      </c>
      <c r="E553" s="379">
        <v>63</v>
      </c>
      <c r="F553" s="379">
        <v>75</v>
      </c>
      <c r="G553" s="379">
        <v>53</v>
      </c>
      <c r="H553" s="379">
        <v>12</v>
      </c>
      <c r="I553" s="379">
        <v>1</v>
      </c>
      <c r="J553" s="379">
        <v>22</v>
      </c>
      <c r="K553" s="379">
        <v>70</v>
      </c>
      <c r="L553" s="379">
        <v>63</v>
      </c>
      <c r="M553" s="379">
        <v>1</v>
      </c>
      <c r="N553" s="379">
        <v>2</v>
      </c>
      <c r="O553" s="379">
        <v>7</v>
      </c>
      <c r="P553" s="379">
        <v>1</v>
      </c>
      <c r="Q553" s="380">
        <v>0.26979999999999998</v>
      </c>
      <c r="R553" s="380">
        <v>0.41830000000000001</v>
      </c>
      <c r="S553" s="380">
        <v>0.55759999999999998</v>
      </c>
      <c r="T553" s="380">
        <v>0.97589999999999999</v>
      </c>
      <c r="U553" s="379">
        <v>349</v>
      </c>
      <c r="V553" s="381">
        <v>0.33329999999999999</v>
      </c>
      <c r="W553" s="381">
        <v>0.2006</v>
      </c>
      <c r="X553" s="381">
        <v>0.18049999999999999</v>
      </c>
      <c r="Y553" s="382" t="s">
        <v>62</v>
      </c>
    </row>
    <row r="554" spans="1:25" ht="15" hidden="1" x14ac:dyDescent="0.25">
      <c r="A554" s="378" t="s">
        <v>882</v>
      </c>
      <c r="B554" s="378" t="s">
        <v>74</v>
      </c>
      <c r="C554" s="379">
        <v>55</v>
      </c>
      <c r="D554" s="379">
        <v>125</v>
      </c>
      <c r="E554" s="379">
        <v>15</v>
      </c>
      <c r="F554" s="379">
        <v>32</v>
      </c>
      <c r="G554" s="379">
        <v>14</v>
      </c>
      <c r="H554" s="379">
        <v>9</v>
      </c>
      <c r="I554" s="379">
        <v>0</v>
      </c>
      <c r="J554" s="379">
        <v>4</v>
      </c>
      <c r="K554" s="379">
        <v>9</v>
      </c>
      <c r="L554" s="379">
        <v>36</v>
      </c>
      <c r="M554" s="379">
        <v>0</v>
      </c>
      <c r="N554" s="379">
        <v>1</v>
      </c>
      <c r="O554" s="379">
        <v>3</v>
      </c>
      <c r="P554" s="379">
        <v>6</v>
      </c>
      <c r="Q554" s="380">
        <v>0.25600000000000001</v>
      </c>
      <c r="R554" s="380">
        <v>0.3357</v>
      </c>
      <c r="S554" s="380">
        <v>0.42399999999999999</v>
      </c>
      <c r="T554" s="380">
        <v>0.75970000000000004</v>
      </c>
      <c r="U554" s="379">
        <v>140</v>
      </c>
      <c r="V554" s="381">
        <v>0</v>
      </c>
      <c r="W554" s="381">
        <v>6.4299999999999996E-2</v>
      </c>
      <c r="X554" s="381">
        <v>0.2571</v>
      </c>
      <c r="Y554" s="382" t="s">
        <v>62</v>
      </c>
    </row>
    <row r="555" spans="1:25" ht="15" hidden="1" x14ac:dyDescent="0.25">
      <c r="A555" s="383" t="s">
        <v>566</v>
      </c>
      <c r="B555" s="383" t="s">
        <v>67</v>
      </c>
      <c r="C555" s="384">
        <v>68</v>
      </c>
      <c r="D555" s="384">
        <v>205</v>
      </c>
      <c r="E555" s="384">
        <v>27</v>
      </c>
      <c r="F555" s="384">
        <v>50</v>
      </c>
      <c r="G555" s="384">
        <v>26</v>
      </c>
      <c r="H555" s="384">
        <v>7</v>
      </c>
      <c r="I555" s="384">
        <v>0</v>
      </c>
      <c r="J555" s="384">
        <v>14</v>
      </c>
      <c r="K555" s="384">
        <v>18</v>
      </c>
      <c r="L555" s="384">
        <v>54</v>
      </c>
      <c r="M555" s="384">
        <v>0</v>
      </c>
      <c r="N555" s="384">
        <v>0</v>
      </c>
      <c r="O555" s="384">
        <v>3</v>
      </c>
      <c r="P555" s="384">
        <v>1</v>
      </c>
      <c r="Q555" s="385">
        <v>0.24390000000000001</v>
      </c>
      <c r="R555" s="385">
        <v>0.308</v>
      </c>
      <c r="S555" s="385">
        <v>0.4829</v>
      </c>
      <c r="T555" s="385">
        <v>0.79100000000000004</v>
      </c>
      <c r="U555" s="384">
        <v>224</v>
      </c>
      <c r="V555" s="386">
        <v>0</v>
      </c>
      <c r="W555" s="386">
        <v>8.0399999999999999E-2</v>
      </c>
      <c r="X555" s="386">
        <v>0.24110000000000001</v>
      </c>
      <c r="Y555" s="382" t="s">
        <v>62</v>
      </c>
    </row>
    <row r="556" spans="1:25" ht="15" hidden="1" x14ac:dyDescent="0.25">
      <c r="A556" s="383" t="s">
        <v>367</v>
      </c>
      <c r="B556" s="383" t="s">
        <v>69</v>
      </c>
      <c r="C556" s="384">
        <v>81</v>
      </c>
      <c r="D556" s="384">
        <v>303</v>
      </c>
      <c r="E556" s="384">
        <v>32</v>
      </c>
      <c r="F556" s="384">
        <v>70</v>
      </c>
      <c r="G556" s="384">
        <v>43</v>
      </c>
      <c r="H556" s="384">
        <v>13</v>
      </c>
      <c r="I556" s="384">
        <v>3</v>
      </c>
      <c r="J556" s="384">
        <v>17</v>
      </c>
      <c r="K556" s="384">
        <v>23</v>
      </c>
      <c r="L556" s="384">
        <v>66</v>
      </c>
      <c r="M556" s="384">
        <v>25</v>
      </c>
      <c r="N556" s="384">
        <v>4</v>
      </c>
      <c r="O556" s="384">
        <v>6</v>
      </c>
      <c r="P556" s="384">
        <v>1</v>
      </c>
      <c r="Q556" s="385">
        <v>0.23100000000000001</v>
      </c>
      <c r="R556" s="385">
        <v>0.28749999999999998</v>
      </c>
      <c r="S556" s="385">
        <v>0.46200000000000002</v>
      </c>
      <c r="T556" s="385">
        <v>0.74950000000000006</v>
      </c>
      <c r="U556" s="384">
        <v>327</v>
      </c>
      <c r="V556" s="386">
        <v>0.86209999999999998</v>
      </c>
      <c r="W556" s="386">
        <v>7.0300000000000001E-2</v>
      </c>
      <c r="X556" s="386">
        <v>0.20180000000000001</v>
      </c>
      <c r="Y556" s="382" t="s">
        <v>62</v>
      </c>
    </row>
    <row r="557" spans="1:25" ht="15" hidden="1" x14ac:dyDescent="0.25">
      <c r="A557" s="383" t="s">
        <v>853</v>
      </c>
      <c r="B557" s="383" t="s">
        <v>75</v>
      </c>
      <c r="C557" s="384">
        <v>55</v>
      </c>
      <c r="D557" s="384">
        <v>172</v>
      </c>
      <c r="E557" s="384">
        <v>18</v>
      </c>
      <c r="F557" s="384">
        <v>33</v>
      </c>
      <c r="G557" s="384">
        <v>17</v>
      </c>
      <c r="H557" s="384">
        <v>11</v>
      </c>
      <c r="I557" s="384">
        <v>0</v>
      </c>
      <c r="J557" s="384">
        <v>8</v>
      </c>
      <c r="K557" s="384">
        <v>17</v>
      </c>
      <c r="L557" s="384">
        <v>43</v>
      </c>
      <c r="M557" s="384">
        <v>2</v>
      </c>
      <c r="N557" s="384">
        <v>0</v>
      </c>
      <c r="O557" s="384">
        <v>3</v>
      </c>
      <c r="P557" s="384">
        <v>1</v>
      </c>
      <c r="Q557" s="385">
        <v>0.19189999999999999</v>
      </c>
      <c r="R557" s="385">
        <v>0.26840000000000003</v>
      </c>
      <c r="S557" s="385">
        <v>0.39529999999999998</v>
      </c>
      <c r="T557" s="385">
        <v>0.66379999999999995</v>
      </c>
      <c r="U557" s="384">
        <v>190</v>
      </c>
      <c r="V557" s="386">
        <v>1</v>
      </c>
      <c r="W557" s="386">
        <v>8.9499999999999996E-2</v>
      </c>
      <c r="X557" s="386">
        <v>0.2263</v>
      </c>
      <c r="Y557" s="382" t="s">
        <v>62</v>
      </c>
    </row>
    <row r="558" spans="1:25" ht="15" hidden="1" x14ac:dyDescent="0.25">
      <c r="A558" s="383" t="s">
        <v>979</v>
      </c>
      <c r="B558" s="383" t="s">
        <v>166</v>
      </c>
      <c r="C558" s="384">
        <v>8</v>
      </c>
      <c r="D558" s="384">
        <v>6</v>
      </c>
      <c r="E558" s="384">
        <v>1</v>
      </c>
      <c r="F558" s="384">
        <v>3</v>
      </c>
      <c r="G558" s="384">
        <v>0</v>
      </c>
      <c r="H558" s="384">
        <v>0</v>
      </c>
      <c r="I558" s="384">
        <v>0</v>
      </c>
      <c r="J558" s="384">
        <v>0</v>
      </c>
      <c r="K558" s="384">
        <v>0</v>
      </c>
      <c r="L558" s="384">
        <v>2</v>
      </c>
      <c r="M558" s="384">
        <v>0</v>
      </c>
      <c r="N558" s="384">
        <v>0</v>
      </c>
      <c r="O558" s="384">
        <v>0</v>
      </c>
      <c r="P558" s="384">
        <v>0</v>
      </c>
      <c r="Q558" s="385">
        <v>0.5</v>
      </c>
      <c r="R558" s="385">
        <v>0.5</v>
      </c>
      <c r="S558" s="385">
        <v>0.5</v>
      </c>
      <c r="T558" s="385">
        <v>1</v>
      </c>
      <c r="U558" s="384">
        <v>6</v>
      </c>
      <c r="V558" s="386">
        <v>0</v>
      </c>
      <c r="W558" s="386">
        <v>0</v>
      </c>
      <c r="X558" s="386">
        <v>0.33329999999999999</v>
      </c>
      <c r="Y558" s="382" t="s">
        <v>62</v>
      </c>
    </row>
    <row r="559" spans="1:25" ht="15" hidden="1" x14ac:dyDescent="0.25">
      <c r="A559" s="378" t="s">
        <v>590</v>
      </c>
      <c r="B559" s="378" t="s">
        <v>69</v>
      </c>
      <c r="C559" s="379">
        <v>81</v>
      </c>
      <c r="D559" s="379">
        <v>294</v>
      </c>
      <c r="E559" s="379">
        <v>38</v>
      </c>
      <c r="F559" s="379">
        <v>67</v>
      </c>
      <c r="G559" s="379">
        <v>22</v>
      </c>
      <c r="H559" s="379">
        <v>12</v>
      </c>
      <c r="I559" s="379">
        <v>0</v>
      </c>
      <c r="J559" s="379">
        <v>8</v>
      </c>
      <c r="K559" s="379">
        <v>20</v>
      </c>
      <c r="L559" s="379">
        <v>69</v>
      </c>
      <c r="M559" s="379">
        <v>27</v>
      </c>
      <c r="N559" s="379">
        <v>5</v>
      </c>
      <c r="O559" s="379">
        <v>5</v>
      </c>
      <c r="P559" s="379">
        <v>1</v>
      </c>
      <c r="Q559" s="380">
        <v>0.22789999999999999</v>
      </c>
      <c r="R559" s="380">
        <v>0.27939999999999998</v>
      </c>
      <c r="S559" s="380">
        <v>0.3503</v>
      </c>
      <c r="T559" s="380">
        <v>0.62970000000000004</v>
      </c>
      <c r="U559" s="379">
        <v>315</v>
      </c>
      <c r="V559" s="381">
        <v>0.84379999999999999</v>
      </c>
      <c r="W559" s="381">
        <v>6.3500000000000001E-2</v>
      </c>
      <c r="X559" s="381">
        <v>0.219</v>
      </c>
      <c r="Y559" s="382" t="s">
        <v>62</v>
      </c>
    </row>
    <row r="560" spans="1:25" ht="15" hidden="1" x14ac:dyDescent="0.25">
      <c r="A560" s="383" t="s">
        <v>339</v>
      </c>
      <c r="B560" s="383" t="s">
        <v>166</v>
      </c>
      <c r="C560" s="384">
        <v>81</v>
      </c>
      <c r="D560" s="384">
        <v>297</v>
      </c>
      <c r="E560" s="384">
        <v>32</v>
      </c>
      <c r="F560" s="384">
        <v>61</v>
      </c>
      <c r="G560" s="384">
        <v>37</v>
      </c>
      <c r="H560" s="384">
        <v>16</v>
      </c>
      <c r="I560" s="384">
        <v>1</v>
      </c>
      <c r="J560" s="384">
        <v>12</v>
      </c>
      <c r="K560" s="384">
        <v>27</v>
      </c>
      <c r="L560" s="384">
        <v>95</v>
      </c>
      <c r="M560" s="384">
        <v>2</v>
      </c>
      <c r="N560" s="384">
        <v>1</v>
      </c>
      <c r="O560" s="384">
        <v>3</v>
      </c>
      <c r="P560" s="384">
        <v>1</v>
      </c>
      <c r="Q560" s="385">
        <v>0.2054</v>
      </c>
      <c r="R560" s="385">
        <v>0.27379999999999999</v>
      </c>
      <c r="S560" s="385">
        <v>0.38719999999999999</v>
      </c>
      <c r="T560" s="385">
        <v>0.66110000000000002</v>
      </c>
      <c r="U560" s="384">
        <v>325</v>
      </c>
      <c r="V560" s="386">
        <v>0.66669999999999996</v>
      </c>
      <c r="W560" s="386">
        <v>8.3099999999999993E-2</v>
      </c>
      <c r="X560" s="386">
        <v>0.2923</v>
      </c>
      <c r="Y560" s="382" t="s">
        <v>62</v>
      </c>
    </row>
    <row r="561" spans="1:25" ht="15" hidden="1" x14ac:dyDescent="0.25">
      <c r="A561" s="378" t="s">
        <v>317</v>
      </c>
      <c r="B561" s="378" t="s">
        <v>73</v>
      </c>
      <c r="C561" s="379">
        <v>71</v>
      </c>
      <c r="D561" s="379">
        <v>258</v>
      </c>
      <c r="E561" s="379">
        <v>36</v>
      </c>
      <c r="F561" s="379">
        <v>66</v>
      </c>
      <c r="G561" s="379">
        <v>38</v>
      </c>
      <c r="H561" s="379">
        <v>15</v>
      </c>
      <c r="I561" s="379">
        <v>2</v>
      </c>
      <c r="J561" s="379">
        <v>11</v>
      </c>
      <c r="K561" s="379">
        <v>21</v>
      </c>
      <c r="L561" s="379">
        <v>77</v>
      </c>
      <c r="M561" s="379">
        <v>11</v>
      </c>
      <c r="N561" s="379">
        <v>5</v>
      </c>
      <c r="O561" s="379">
        <v>6</v>
      </c>
      <c r="P561" s="379">
        <v>0</v>
      </c>
      <c r="Q561" s="380">
        <v>0.25580000000000003</v>
      </c>
      <c r="R561" s="380">
        <v>0.31180000000000002</v>
      </c>
      <c r="S561" s="380">
        <v>0.45739999999999997</v>
      </c>
      <c r="T561" s="380">
        <v>0.76919999999999999</v>
      </c>
      <c r="U561" s="379">
        <v>279</v>
      </c>
      <c r="V561" s="381">
        <v>0.6875</v>
      </c>
      <c r="W561" s="381">
        <v>7.5300000000000006E-2</v>
      </c>
      <c r="X561" s="381">
        <v>0.27600000000000002</v>
      </c>
      <c r="Y561" s="382" t="s">
        <v>62</v>
      </c>
    </row>
    <row r="562" spans="1:25" ht="15" hidden="1" x14ac:dyDescent="0.25">
      <c r="A562" s="378" t="s">
        <v>888</v>
      </c>
      <c r="B562" s="378" t="s">
        <v>74</v>
      </c>
      <c r="C562" s="379">
        <v>62</v>
      </c>
      <c r="D562" s="379">
        <v>154</v>
      </c>
      <c r="E562" s="379">
        <v>17</v>
      </c>
      <c r="F562" s="379">
        <v>27</v>
      </c>
      <c r="G562" s="379">
        <v>16</v>
      </c>
      <c r="H562" s="379">
        <v>6</v>
      </c>
      <c r="I562" s="379">
        <v>0</v>
      </c>
      <c r="J562" s="379">
        <v>2</v>
      </c>
      <c r="K562" s="379">
        <v>8</v>
      </c>
      <c r="L562" s="379">
        <v>34</v>
      </c>
      <c r="M562" s="379">
        <v>9</v>
      </c>
      <c r="N562" s="379">
        <v>0</v>
      </c>
      <c r="O562" s="379">
        <v>2</v>
      </c>
      <c r="P562" s="379">
        <v>0</v>
      </c>
      <c r="Q562" s="380">
        <v>0.17530000000000001</v>
      </c>
      <c r="R562" s="380">
        <v>0.216</v>
      </c>
      <c r="S562" s="380">
        <v>0.25319999999999998</v>
      </c>
      <c r="T562" s="380">
        <v>0.46929999999999999</v>
      </c>
      <c r="U562" s="379">
        <v>162</v>
      </c>
      <c r="V562" s="381">
        <v>1</v>
      </c>
      <c r="W562" s="381">
        <v>4.9399999999999999E-2</v>
      </c>
      <c r="X562" s="381">
        <v>0.2099</v>
      </c>
      <c r="Y562" s="382" t="s">
        <v>62</v>
      </c>
    </row>
    <row r="563" spans="1:25" ht="15" hidden="1" x14ac:dyDescent="0.25">
      <c r="A563" s="378" t="s">
        <v>360</v>
      </c>
      <c r="B563" s="378" t="s">
        <v>66</v>
      </c>
      <c r="C563" s="379">
        <v>62</v>
      </c>
      <c r="D563" s="379">
        <v>209</v>
      </c>
      <c r="E563" s="379">
        <v>30</v>
      </c>
      <c r="F563" s="379">
        <v>55</v>
      </c>
      <c r="G563" s="379">
        <v>29</v>
      </c>
      <c r="H563" s="379">
        <v>12</v>
      </c>
      <c r="I563" s="379">
        <v>1</v>
      </c>
      <c r="J563" s="379">
        <v>12</v>
      </c>
      <c r="K563" s="379">
        <v>13</v>
      </c>
      <c r="L563" s="379">
        <v>64</v>
      </c>
      <c r="M563" s="379">
        <v>6</v>
      </c>
      <c r="N563" s="379">
        <v>2</v>
      </c>
      <c r="O563" s="379">
        <v>4</v>
      </c>
      <c r="P563" s="379">
        <v>3</v>
      </c>
      <c r="Q563" s="380">
        <v>0.26319999999999999</v>
      </c>
      <c r="R563" s="380">
        <v>0.31559999999999999</v>
      </c>
      <c r="S563" s="380">
        <v>0.50239999999999996</v>
      </c>
      <c r="T563" s="380">
        <v>0.81789999999999996</v>
      </c>
      <c r="U563" s="379">
        <v>225</v>
      </c>
      <c r="V563" s="381">
        <v>0.75</v>
      </c>
      <c r="W563" s="381">
        <v>5.7799999999999997E-2</v>
      </c>
      <c r="X563" s="381">
        <v>0.28439999999999999</v>
      </c>
      <c r="Y563" s="382" t="s">
        <v>62</v>
      </c>
    </row>
    <row r="564" spans="1:25" ht="15" hidden="1" x14ac:dyDescent="0.25">
      <c r="A564" s="378" t="s">
        <v>881</v>
      </c>
      <c r="B564" s="378" t="s">
        <v>74</v>
      </c>
      <c r="C564" s="379">
        <v>26</v>
      </c>
      <c r="D564" s="379">
        <v>40</v>
      </c>
      <c r="E564" s="379">
        <v>5</v>
      </c>
      <c r="F564" s="379">
        <v>13</v>
      </c>
      <c r="G564" s="379">
        <v>4</v>
      </c>
      <c r="H564" s="379">
        <v>3</v>
      </c>
      <c r="I564" s="379">
        <v>1</v>
      </c>
      <c r="J564" s="379">
        <v>2</v>
      </c>
      <c r="K564" s="379">
        <v>2</v>
      </c>
      <c r="L564" s="379">
        <v>7</v>
      </c>
      <c r="M564" s="379">
        <v>1</v>
      </c>
      <c r="N564" s="379">
        <v>0</v>
      </c>
      <c r="O564" s="379">
        <v>0</v>
      </c>
      <c r="P564" s="379">
        <v>0</v>
      </c>
      <c r="Q564" s="380">
        <v>0.32500000000000001</v>
      </c>
      <c r="R564" s="380">
        <v>0.35709999999999997</v>
      </c>
      <c r="S564" s="380">
        <v>0.6</v>
      </c>
      <c r="T564" s="380">
        <v>0.95709999999999995</v>
      </c>
      <c r="U564" s="379">
        <v>42</v>
      </c>
      <c r="V564" s="381">
        <v>1</v>
      </c>
      <c r="W564" s="381">
        <v>4.7600000000000003E-2</v>
      </c>
      <c r="X564" s="381">
        <v>0.16669999999999999</v>
      </c>
      <c r="Y564" s="382" t="s">
        <v>62</v>
      </c>
    </row>
    <row r="565" spans="1:25" ht="15" hidden="1" x14ac:dyDescent="0.25">
      <c r="A565" s="378" t="s">
        <v>643</v>
      </c>
      <c r="B565" s="378" t="s">
        <v>68</v>
      </c>
      <c r="C565" s="379">
        <v>62</v>
      </c>
      <c r="D565" s="379">
        <v>131</v>
      </c>
      <c r="E565" s="379">
        <v>16</v>
      </c>
      <c r="F565" s="379">
        <v>32</v>
      </c>
      <c r="G565" s="379">
        <v>23</v>
      </c>
      <c r="H565" s="379">
        <v>4</v>
      </c>
      <c r="I565" s="379">
        <v>1</v>
      </c>
      <c r="J565" s="379">
        <v>6</v>
      </c>
      <c r="K565" s="379">
        <v>9</v>
      </c>
      <c r="L565" s="379">
        <v>28</v>
      </c>
      <c r="M565" s="379">
        <v>7</v>
      </c>
      <c r="N565" s="379">
        <v>0</v>
      </c>
      <c r="O565" s="379">
        <v>1</v>
      </c>
      <c r="P565" s="379">
        <v>0</v>
      </c>
      <c r="Q565" s="380">
        <v>0.24429999999999999</v>
      </c>
      <c r="R565" s="380">
        <v>0.29289999999999999</v>
      </c>
      <c r="S565" s="380">
        <v>0.42749999999999999</v>
      </c>
      <c r="T565" s="380">
        <v>0.72030000000000005</v>
      </c>
      <c r="U565" s="379">
        <v>140</v>
      </c>
      <c r="V565" s="381">
        <v>1</v>
      </c>
      <c r="W565" s="381">
        <v>6.4299999999999996E-2</v>
      </c>
      <c r="X565" s="381">
        <v>0.2</v>
      </c>
      <c r="Y565" s="382" t="s">
        <v>62</v>
      </c>
    </row>
    <row r="566" spans="1:25" ht="15" hidden="1" x14ac:dyDescent="0.25">
      <c r="A566" s="378" t="s">
        <v>820</v>
      </c>
      <c r="B566" s="378" t="s">
        <v>147</v>
      </c>
      <c r="C566" s="379">
        <v>78</v>
      </c>
      <c r="D566" s="379">
        <v>303</v>
      </c>
      <c r="E566" s="379">
        <v>30</v>
      </c>
      <c r="F566" s="379">
        <v>76</v>
      </c>
      <c r="G566" s="379">
        <v>51</v>
      </c>
      <c r="H566" s="379">
        <v>23</v>
      </c>
      <c r="I566" s="379">
        <v>1</v>
      </c>
      <c r="J566" s="379">
        <v>12</v>
      </c>
      <c r="K566" s="379">
        <v>23</v>
      </c>
      <c r="L566" s="379">
        <v>82</v>
      </c>
      <c r="M566" s="379">
        <v>14</v>
      </c>
      <c r="N566" s="379">
        <v>10</v>
      </c>
      <c r="O566" s="379">
        <v>9</v>
      </c>
      <c r="P566" s="379">
        <v>4</v>
      </c>
      <c r="Q566" s="380">
        <v>0.25080000000000002</v>
      </c>
      <c r="R566" s="380">
        <v>0.31209999999999999</v>
      </c>
      <c r="S566" s="380">
        <v>0.4521</v>
      </c>
      <c r="T566" s="380">
        <v>0.76429999999999998</v>
      </c>
      <c r="U566" s="379">
        <v>330</v>
      </c>
      <c r="V566" s="381">
        <v>0.58330000000000004</v>
      </c>
      <c r="W566" s="381">
        <v>6.9699999999999998E-2</v>
      </c>
      <c r="X566" s="381">
        <v>0.2485</v>
      </c>
      <c r="Y566" s="382" t="s">
        <v>62</v>
      </c>
    </row>
    <row r="567" spans="1:25" ht="15" hidden="1" x14ac:dyDescent="0.25">
      <c r="A567" s="378" t="s">
        <v>889</v>
      </c>
      <c r="B567" s="378" t="s">
        <v>74</v>
      </c>
      <c r="C567" s="379">
        <v>73</v>
      </c>
      <c r="D567" s="379">
        <v>173</v>
      </c>
      <c r="E567" s="379">
        <v>16</v>
      </c>
      <c r="F567" s="379">
        <v>37</v>
      </c>
      <c r="G567" s="379">
        <v>11</v>
      </c>
      <c r="H567" s="379">
        <v>6</v>
      </c>
      <c r="I567" s="379">
        <v>2</v>
      </c>
      <c r="J567" s="379">
        <v>3</v>
      </c>
      <c r="K567" s="379">
        <v>17</v>
      </c>
      <c r="L567" s="379">
        <v>62</v>
      </c>
      <c r="M567" s="379">
        <v>10</v>
      </c>
      <c r="N567" s="379">
        <v>1</v>
      </c>
      <c r="O567" s="379">
        <v>0</v>
      </c>
      <c r="P567" s="379">
        <v>0</v>
      </c>
      <c r="Q567" s="380">
        <v>0.21390000000000001</v>
      </c>
      <c r="R567" s="380">
        <v>0.28420000000000001</v>
      </c>
      <c r="S567" s="380">
        <v>0.32369999999999999</v>
      </c>
      <c r="T567" s="380">
        <v>0.6079</v>
      </c>
      <c r="U567" s="379">
        <v>190</v>
      </c>
      <c r="V567" s="381">
        <v>0.90910000000000002</v>
      </c>
      <c r="W567" s="381">
        <v>8.9499999999999996E-2</v>
      </c>
      <c r="X567" s="381">
        <v>0.32629999999999998</v>
      </c>
      <c r="Y567" s="382" t="s">
        <v>62</v>
      </c>
    </row>
    <row r="568" spans="1:25" ht="15" hidden="1" x14ac:dyDescent="0.25">
      <c r="A568" s="383" t="s">
        <v>858</v>
      </c>
      <c r="B568" s="383" t="s">
        <v>146</v>
      </c>
      <c r="C568" s="384">
        <v>14</v>
      </c>
      <c r="D568" s="384">
        <v>65</v>
      </c>
      <c r="E568" s="384">
        <v>6</v>
      </c>
      <c r="F568" s="384">
        <v>12</v>
      </c>
      <c r="G568" s="384">
        <v>6</v>
      </c>
      <c r="H568" s="384">
        <v>3</v>
      </c>
      <c r="I568" s="384">
        <v>0</v>
      </c>
      <c r="J568" s="384">
        <v>3</v>
      </c>
      <c r="K568" s="384">
        <v>4</v>
      </c>
      <c r="L568" s="384">
        <v>17</v>
      </c>
      <c r="M568" s="384">
        <v>0</v>
      </c>
      <c r="N568" s="384">
        <v>0</v>
      </c>
      <c r="O568" s="384">
        <v>3</v>
      </c>
      <c r="P568" s="384">
        <v>1</v>
      </c>
      <c r="Q568" s="385">
        <v>0.18459999999999999</v>
      </c>
      <c r="R568" s="385">
        <v>0.2429</v>
      </c>
      <c r="S568" s="385">
        <v>0.36919999999999997</v>
      </c>
      <c r="T568" s="385">
        <v>0.61209999999999998</v>
      </c>
      <c r="U568" s="384">
        <v>70</v>
      </c>
      <c r="V568" s="386">
        <v>0</v>
      </c>
      <c r="W568" s="386">
        <v>5.7099999999999998E-2</v>
      </c>
      <c r="X568" s="386">
        <v>0.2429</v>
      </c>
      <c r="Y568" s="382" t="s">
        <v>62</v>
      </c>
    </row>
    <row r="569" spans="1:25" ht="15" hidden="1" x14ac:dyDescent="0.25">
      <c r="A569" s="378" t="s">
        <v>1023</v>
      </c>
      <c r="B569" s="378" t="s">
        <v>75</v>
      </c>
      <c r="C569" s="379">
        <v>20</v>
      </c>
      <c r="D569" s="379">
        <v>66</v>
      </c>
      <c r="E569" s="379">
        <v>6</v>
      </c>
      <c r="F569" s="379">
        <v>10</v>
      </c>
      <c r="G569" s="379">
        <v>4</v>
      </c>
      <c r="H569" s="379">
        <v>4</v>
      </c>
      <c r="I569" s="379">
        <v>0</v>
      </c>
      <c r="J569" s="379">
        <v>0</v>
      </c>
      <c r="K569" s="379">
        <v>4</v>
      </c>
      <c r="L569" s="379">
        <v>18</v>
      </c>
      <c r="M569" s="379">
        <v>0</v>
      </c>
      <c r="N569" s="379">
        <v>1</v>
      </c>
      <c r="O569" s="379">
        <v>1</v>
      </c>
      <c r="P569" s="379">
        <v>0</v>
      </c>
      <c r="Q569" s="380">
        <v>0.1515</v>
      </c>
      <c r="R569" s="380">
        <v>0.2</v>
      </c>
      <c r="S569" s="380">
        <v>0.21210000000000001</v>
      </c>
      <c r="T569" s="380">
        <v>0.41210000000000002</v>
      </c>
      <c r="U569" s="379">
        <v>70</v>
      </c>
      <c r="V569" s="381">
        <v>0</v>
      </c>
      <c r="W569" s="381">
        <v>5.7099999999999998E-2</v>
      </c>
      <c r="X569" s="381">
        <v>0.2571</v>
      </c>
      <c r="Y569" s="382" t="s">
        <v>62</v>
      </c>
    </row>
    <row r="570" spans="1:25" ht="15" hidden="1" x14ac:dyDescent="0.25">
      <c r="A570" s="378" t="s">
        <v>514</v>
      </c>
      <c r="B570" s="378" t="s">
        <v>71</v>
      </c>
      <c r="C570" s="379">
        <v>81</v>
      </c>
      <c r="D570" s="379">
        <v>330</v>
      </c>
      <c r="E570" s="379">
        <v>39</v>
      </c>
      <c r="F570" s="379">
        <v>76</v>
      </c>
      <c r="G570" s="379">
        <v>43</v>
      </c>
      <c r="H570" s="379">
        <v>19</v>
      </c>
      <c r="I570" s="379">
        <v>0</v>
      </c>
      <c r="J570" s="379">
        <v>15</v>
      </c>
      <c r="K570" s="379">
        <v>16</v>
      </c>
      <c r="L570" s="379">
        <v>85</v>
      </c>
      <c r="M570" s="379">
        <v>3</v>
      </c>
      <c r="N570" s="379">
        <v>1</v>
      </c>
      <c r="O570" s="379">
        <v>3</v>
      </c>
      <c r="P570" s="379">
        <v>0</v>
      </c>
      <c r="Q570" s="380">
        <v>0.2303</v>
      </c>
      <c r="R570" s="380">
        <v>0.26590000000000003</v>
      </c>
      <c r="S570" s="380">
        <v>0.42420000000000002</v>
      </c>
      <c r="T570" s="380">
        <v>0.69010000000000005</v>
      </c>
      <c r="U570" s="379">
        <v>346</v>
      </c>
      <c r="V570" s="381">
        <v>0.75</v>
      </c>
      <c r="W570" s="381">
        <v>4.6199999999999998E-2</v>
      </c>
      <c r="X570" s="381">
        <v>0.2457</v>
      </c>
      <c r="Y570" s="382" t="s">
        <v>62</v>
      </c>
    </row>
    <row r="571" spans="1:25" ht="15" hidden="1" x14ac:dyDescent="0.25">
      <c r="A571" s="383" t="s">
        <v>641</v>
      </c>
      <c r="B571" s="383" t="s">
        <v>68</v>
      </c>
      <c r="C571" s="384">
        <v>36</v>
      </c>
      <c r="D571" s="384">
        <v>30</v>
      </c>
      <c r="E571" s="384">
        <v>3</v>
      </c>
      <c r="F571" s="384">
        <v>5</v>
      </c>
      <c r="G571" s="384">
        <v>3</v>
      </c>
      <c r="H571" s="384">
        <v>0</v>
      </c>
      <c r="I571" s="384">
        <v>0</v>
      </c>
      <c r="J571" s="384">
        <v>2</v>
      </c>
      <c r="K571" s="384">
        <v>0</v>
      </c>
      <c r="L571" s="384">
        <v>11</v>
      </c>
      <c r="M571" s="384">
        <v>0</v>
      </c>
      <c r="N571" s="384">
        <v>0</v>
      </c>
      <c r="O571" s="384">
        <v>0</v>
      </c>
      <c r="P571" s="384">
        <v>0</v>
      </c>
      <c r="Q571" s="385">
        <v>0.16669999999999999</v>
      </c>
      <c r="R571" s="385">
        <v>0.16669999999999999</v>
      </c>
      <c r="S571" s="385">
        <v>0.36670000000000003</v>
      </c>
      <c r="T571" s="385">
        <v>0.5333</v>
      </c>
      <c r="U571" s="384">
        <v>30</v>
      </c>
      <c r="V571" s="386">
        <v>0</v>
      </c>
      <c r="W571" s="386">
        <v>0</v>
      </c>
      <c r="X571" s="386">
        <v>0.36670000000000003</v>
      </c>
      <c r="Y571" s="382" t="s">
        <v>62</v>
      </c>
    </row>
    <row r="572" spans="1:25" ht="15" hidden="1" x14ac:dyDescent="0.25">
      <c r="A572" s="378" t="s">
        <v>631</v>
      </c>
      <c r="B572" s="378" t="s">
        <v>65</v>
      </c>
      <c r="C572" s="379">
        <v>10</v>
      </c>
      <c r="D572" s="379">
        <v>10</v>
      </c>
      <c r="E572" s="379">
        <v>1</v>
      </c>
      <c r="F572" s="379">
        <v>1</v>
      </c>
      <c r="G572" s="379">
        <v>0</v>
      </c>
      <c r="H572" s="379">
        <v>1</v>
      </c>
      <c r="I572" s="379">
        <v>0</v>
      </c>
      <c r="J572" s="379">
        <v>0</v>
      </c>
      <c r="K572" s="379">
        <v>1</v>
      </c>
      <c r="L572" s="379">
        <v>3</v>
      </c>
      <c r="M572" s="379">
        <v>1</v>
      </c>
      <c r="N572" s="379">
        <v>0</v>
      </c>
      <c r="O572" s="379">
        <v>0</v>
      </c>
      <c r="P572" s="379">
        <v>0</v>
      </c>
      <c r="Q572" s="380">
        <v>0.1</v>
      </c>
      <c r="R572" s="380">
        <v>0.18179999999999999</v>
      </c>
      <c r="S572" s="380">
        <v>0.2</v>
      </c>
      <c r="T572" s="380">
        <v>0.38179999999999997</v>
      </c>
      <c r="U572" s="379">
        <v>11</v>
      </c>
      <c r="V572" s="381">
        <v>1</v>
      </c>
      <c r="W572" s="381">
        <v>9.0899999999999995E-2</v>
      </c>
      <c r="X572" s="381">
        <v>0.2727</v>
      </c>
      <c r="Y572" s="382" t="s">
        <v>62</v>
      </c>
    </row>
    <row r="573" spans="1:25" ht="15" hidden="1" x14ac:dyDescent="0.25">
      <c r="A573" s="378" t="s">
        <v>767</v>
      </c>
      <c r="B573" s="378" t="s">
        <v>73</v>
      </c>
      <c r="C573" s="379">
        <v>68</v>
      </c>
      <c r="D573" s="379">
        <v>64</v>
      </c>
      <c r="E573" s="379">
        <v>9</v>
      </c>
      <c r="F573" s="379">
        <v>10</v>
      </c>
      <c r="G573" s="379">
        <v>14</v>
      </c>
      <c r="H573" s="379">
        <v>0</v>
      </c>
      <c r="I573" s="379">
        <v>1</v>
      </c>
      <c r="J573" s="379">
        <v>5</v>
      </c>
      <c r="K573" s="379">
        <v>5</v>
      </c>
      <c r="L573" s="379">
        <v>16</v>
      </c>
      <c r="M573" s="379">
        <v>2</v>
      </c>
      <c r="N573" s="379">
        <v>0</v>
      </c>
      <c r="O573" s="379">
        <v>1</v>
      </c>
      <c r="P573" s="379">
        <v>0</v>
      </c>
      <c r="Q573" s="380">
        <v>0.15629999999999999</v>
      </c>
      <c r="R573" s="380">
        <v>0.21740000000000001</v>
      </c>
      <c r="S573" s="380">
        <v>0.4219</v>
      </c>
      <c r="T573" s="380">
        <v>0.63929999999999998</v>
      </c>
      <c r="U573" s="379">
        <v>69</v>
      </c>
      <c r="V573" s="381">
        <v>1</v>
      </c>
      <c r="W573" s="381">
        <v>7.2499999999999995E-2</v>
      </c>
      <c r="X573" s="381">
        <v>0.2319</v>
      </c>
      <c r="Y573" s="382" t="s">
        <v>62</v>
      </c>
    </row>
    <row r="574" spans="1:25" ht="15" hidden="1" x14ac:dyDescent="0.25">
      <c r="A574" s="383" t="s">
        <v>786</v>
      </c>
      <c r="B574" s="383" t="s">
        <v>76</v>
      </c>
      <c r="C574" s="384">
        <v>62</v>
      </c>
      <c r="D574" s="384">
        <v>136</v>
      </c>
      <c r="E574" s="384">
        <v>33</v>
      </c>
      <c r="F574" s="384">
        <v>37</v>
      </c>
      <c r="G574" s="384">
        <v>22</v>
      </c>
      <c r="H574" s="384">
        <v>6</v>
      </c>
      <c r="I574" s="384">
        <v>0</v>
      </c>
      <c r="J574" s="384">
        <v>11</v>
      </c>
      <c r="K574" s="384">
        <v>26</v>
      </c>
      <c r="L574" s="384">
        <v>29</v>
      </c>
      <c r="M574" s="384">
        <v>18</v>
      </c>
      <c r="N574" s="384">
        <v>0</v>
      </c>
      <c r="O574" s="384">
        <v>2</v>
      </c>
      <c r="P574" s="384">
        <v>0</v>
      </c>
      <c r="Q574" s="385">
        <v>0.27210000000000001</v>
      </c>
      <c r="R574" s="385">
        <v>0.38890000000000002</v>
      </c>
      <c r="S574" s="385">
        <v>0.55879999999999996</v>
      </c>
      <c r="T574" s="385">
        <v>0.94769999999999999</v>
      </c>
      <c r="U574" s="384">
        <v>162</v>
      </c>
      <c r="V574" s="386">
        <v>1</v>
      </c>
      <c r="W574" s="386">
        <v>0.1605</v>
      </c>
      <c r="X574" s="386">
        <v>0.17899999999999999</v>
      </c>
      <c r="Y574" s="382" t="s">
        <v>62</v>
      </c>
    </row>
    <row r="575" spans="1:25" ht="15" hidden="1" x14ac:dyDescent="0.25">
      <c r="A575" s="378" t="s">
        <v>358</v>
      </c>
      <c r="B575" s="378" t="s">
        <v>147</v>
      </c>
      <c r="C575" s="379">
        <v>81</v>
      </c>
      <c r="D575" s="379">
        <v>282</v>
      </c>
      <c r="E575" s="379">
        <v>29</v>
      </c>
      <c r="F575" s="379">
        <v>64</v>
      </c>
      <c r="G575" s="379">
        <v>12</v>
      </c>
      <c r="H575" s="379">
        <v>4</v>
      </c>
      <c r="I575" s="379">
        <v>3</v>
      </c>
      <c r="J575" s="379">
        <v>3</v>
      </c>
      <c r="K575" s="379">
        <v>26</v>
      </c>
      <c r="L575" s="379">
        <v>74</v>
      </c>
      <c r="M575" s="379">
        <v>32</v>
      </c>
      <c r="N575" s="379">
        <v>4</v>
      </c>
      <c r="O575" s="379">
        <v>4</v>
      </c>
      <c r="P575" s="379">
        <v>0</v>
      </c>
      <c r="Q575" s="380">
        <v>0.22700000000000001</v>
      </c>
      <c r="R575" s="380">
        <v>0.29220000000000002</v>
      </c>
      <c r="S575" s="380">
        <v>0.29430000000000001</v>
      </c>
      <c r="T575" s="380">
        <v>0.58650000000000002</v>
      </c>
      <c r="U575" s="379">
        <v>308</v>
      </c>
      <c r="V575" s="381">
        <v>0.88890000000000002</v>
      </c>
      <c r="W575" s="381">
        <v>8.4400000000000003E-2</v>
      </c>
      <c r="X575" s="381">
        <v>0.24030000000000001</v>
      </c>
      <c r="Y575" s="382" t="s">
        <v>62</v>
      </c>
    </row>
    <row r="576" spans="1:25" ht="15" hidden="1" x14ac:dyDescent="0.25">
      <c r="A576" s="383" t="s">
        <v>915</v>
      </c>
      <c r="B576" s="383" t="s">
        <v>72</v>
      </c>
      <c r="C576" s="384">
        <v>71</v>
      </c>
      <c r="D576" s="384">
        <v>245</v>
      </c>
      <c r="E576" s="384">
        <v>40</v>
      </c>
      <c r="F576" s="384">
        <v>64</v>
      </c>
      <c r="G576" s="384">
        <v>26</v>
      </c>
      <c r="H576" s="384">
        <v>17</v>
      </c>
      <c r="I576" s="384">
        <v>0</v>
      </c>
      <c r="J576" s="384">
        <v>4</v>
      </c>
      <c r="K576" s="384">
        <v>33</v>
      </c>
      <c r="L576" s="384">
        <v>55</v>
      </c>
      <c r="M576" s="384">
        <v>0</v>
      </c>
      <c r="N576" s="384">
        <v>1</v>
      </c>
      <c r="O576" s="384">
        <v>5</v>
      </c>
      <c r="P576" s="384">
        <v>7</v>
      </c>
      <c r="Q576" s="385">
        <v>0.26119999999999999</v>
      </c>
      <c r="R576" s="385">
        <v>0.3649</v>
      </c>
      <c r="S576" s="385">
        <v>0.37959999999999999</v>
      </c>
      <c r="T576" s="385">
        <v>0.74450000000000005</v>
      </c>
      <c r="U576" s="384">
        <v>285</v>
      </c>
      <c r="V576" s="386">
        <v>0</v>
      </c>
      <c r="W576" s="386">
        <v>0.1158</v>
      </c>
      <c r="X576" s="386">
        <v>0.193</v>
      </c>
      <c r="Y576" s="382" t="s">
        <v>62</v>
      </c>
    </row>
    <row r="577" spans="1:25" ht="15" hidden="1" x14ac:dyDescent="0.25">
      <c r="A577" s="383" t="s">
        <v>567</v>
      </c>
      <c r="B577" s="383" t="s">
        <v>67</v>
      </c>
      <c r="C577" s="384">
        <v>65</v>
      </c>
      <c r="D577" s="384">
        <v>233</v>
      </c>
      <c r="E577" s="384">
        <v>28</v>
      </c>
      <c r="F577" s="384">
        <v>53</v>
      </c>
      <c r="G577" s="384">
        <v>24</v>
      </c>
      <c r="H577" s="384">
        <v>8</v>
      </c>
      <c r="I577" s="384">
        <v>0</v>
      </c>
      <c r="J577" s="384">
        <v>8</v>
      </c>
      <c r="K577" s="384">
        <v>9</v>
      </c>
      <c r="L577" s="384">
        <v>61</v>
      </c>
      <c r="M577" s="384">
        <v>9</v>
      </c>
      <c r="N577" s="384">
        <v>5</v>
      </c>
      <c r="O577" s="384">
        <v>4</v>
      </c>
      <c r="P577" s="384">
        <v>0</v>
      </c>
      <c r="Q577" s="385">
        <v>0.22750000000000001</v>
      </c>
      <c r="R577" s="385">
        <v>0.25619999999999998</v>
      </c>
      <c r="S577" s="385">
        <v>0.36480000000000001</v>
      </c>
      <c r="T577" s="385">
        <v>0.621</v>
      </c>
      <c r="U577" s="384">
        <v>242</v>
      </c>
      <c r="V577" s="386">
        <v>0.64290000000000003</v>
      </c>
      <c r="W577" s="386">
        <v>3.7199999999999997E-2</v>
      </c>
      <c r="X577" s="386">
        <v>0.25209999999999999</v>
      </c>
      <c r="Y577" s="382" t="s">
        <v>62</v>
      </c>
    </row>
    <row r="578" spans="1:25" ht="15" hidden="1" x14ac:dyDescent="0.25">
      <c r="A578" s="378" t="s">
        <v>927</v>
      </c>
      <c r="B578" s="378" t="s">
        <v>72</v>
      </c>
      <c r="C578" s="379">
        <v>20</v>
      </c>
      <c r="D578" s="379">
        <v>47</v>
      </c>
      <c r="E578" s="379">
        <v>3</v>
      </c>
      <c r="F578" s="379">
        <v>7</v>
      </c>
      <c r="G578" s="379">
        <v>5</v>
      </c>
      <c r="H578" s="379">
        <v>3</v>
      </c>
      <c r="I578" s="379">
        <v>0</v>
      </c>
      <c r="J578" s="379">
        <v>2</v>
      </c>
      <c r="K578" s="379">
        <v>4</v>
      </c>
      <c r="L578" s="379">
        <v>19</v>
      </c>
      <c r="M578" s="379">
        <v>0</v>
      </c>
      <c r="N578" s="379">
        <v>1</v>
      </c>
      <c r="O578" s="379">
        <v>0</v>
      </c>
      <c r="P578" s="379">
        <v>3</v>
      </c>
      <c r="Q578" s="380">
        <v>0.1489</v>
      </c>
      <c r="R578" s="380">
        <v>0.25929999999999997</v>
      </c>
      <c r="S578" s="380">
        <v>0.34039999999999998</v>
      </c>
      <c r="T578" s="380">
        <v>0.59970000000000001</v>
      </c>
      <c r="U578" s="379">
        <v>54</v>
      </c>
      <c r="V578" s="381">
        <v>0</v>
      </c>
      <c r="W578" s="381">
        <v>7.4099999999999999E-2</v>
      </c>
      <c r="X578" s="381">
        <v>0.35189999999999999</v>
      </c>
      <c r="Y578" s="382" t="s">
        <v>62</v>
      </c>
    </row>
    <row r="579" spans="1:25" ht="15" hidden="1" x14ac:dyDescent="0.25">
      <c r="A579" s="378" t="s">
        <v>517</v>
      </c>
      <c r="B579" s="378" t="s">
        <v>71</v>
      </c>
      <c r="C579" s="379">
        <v>47</v>
      </c>
      <c r="D579" s="379">
        <v>116</v>
      </c>
      <c r="E579" s="379">
        <v>18</v>
      </c>
      <c r="F579" s="379">
        <v>25</v>
      </c>
      <c r="G579" s="379">
        <v>21</v>
      </c>
      <c r="H579" s="379">
        <v>6</v>
      </c>
      <c r="I579" s="379">
        <v>1</v>
      </c>
      <c r="J579" s="379">
        <v>7</v>
      </c>
      <c r="K579" s="379">
        <v>13</v>
      </c>
      <c r="L579" s="379">
        <v>31</v>
      </c>
      <c r="M579" s="379">
        <v>0</v>
      </c>
      <c r="N579" s="379">
        <v>0</v>
      </c>
      <c r="O579" s="379">
        <v>2</v>
      </c>
      <c r="P579" s="379">
        <v>3</v>
      </c>
      <c r="Q579" s="380">
        <v>0.2155</v>
      </c>
      <c r="R579" s="380">
        <v>0.31059999999999999</v>
      </c>
      <c r="S579" s="380">
        <v>0.46550000000000002</v>
      </c>
      <c r="T579" s="380">
        <v>0.77610000000000001</v>
      </c>
      <c r="U579" s="379">
        <v>132</v>
      </c>
      <c r="V579" s="381">
        <v>0</v>
      </c>
      <c r="W579" s="381">
        <v>9.8500000000000004E-2</v>
      </c>
      <c r="X579" s="381">
        <v>0.23480000000000001</v>
      </c>
      <c r="Y579" s="382" t="s">
        <v>62</v>
      </c>
    </row>
    <row r="580" spans="1:25" ht="15" hidden="1" x14ac:dyDescent="0.25">
      <c r="A580" s="383" t="s">
        <v>823</v>
      </c>
      <c r="B580" s="383" t="s">
        <v>147</v>
      </c>
      <c r="C580" s="384">
        <v>56</v>
      </c>
      <c r="D580" s="384">
        <v>76</v>
      </c>
      <c r="E580" s="384">
        <v>7</v>
      </c>
      <c r="F580" s="384">
        <v>16</v>
      </c>
      <c r="G580" s="384">
        <v>4</v>
      </c>
      <c r="H580" s="384">
        <v>4</v>
      </c>
      <c r="I580" s="384">
        <v>2</v>
      </c>
      <c r="J580" s="384">
        <v>1</v>
      </c>
      <c r="K580" s="384">
        <v>7</v>
      </c>
      <c r="L580" s="384">
        <v>24</v>
      </c>
      <c r="M580" s="384">
        <v>3</v>
      </c>
      <c r="N580" s="384">
        <v>2</v>
      </c>
      <c r="O580" s="384">
        <v>1</v>
      </c>
      <c r="P580" s="384">
        <v>0</v>
      </c>
      <c r="Q580" s="385">
        <v>0.21049999999999999</v>
      </c>
      <c r="R580" s="385">
        <v>0.27710000000000001</v>
      </c>
      <c r="S580" s="385">
        <v>0.3553</v>
      </c>
      <c r="T580" s="385">
        <v>0.63239999999999996</v>
      </c>
      <c r="U580" s="384">
        <v>83</v>
      </c>
      <c r="V580" s="386">
        <v>0.6</v>
      </c>
      <c r="W580" s="386">
        <v>8.43E-2</v>
      </c>
      <c r="X580" s="386">
        <v>0.28920000000000001</v>
      </c>
      <c r="Y580" s="382" t="s">
        <v>62</v>
      </c>
    </row>
    <row r="581" spans="1:25" ht="15" hidden="1" x14ac:dyDescent="0.25">
      <c r="A581" s="378" t="s">
        <v>816</v>
      </c>
      <c r="B581" s="378" t="s">
        <v>147</v>
      </c>
      <c r="C581" s="379">
        <v>9</v>
      </c>
      <c r="D581" s="379">
        <v>12</v>
      </c>
      <c r="E581" s="379">
        <v>2</v>
      </c>
      <c r="F581" s="379">
        <v>4</v>
      </c>
      <c r="G581" s="379">
        <v>0</v>
      </c>
      <c r="H581" s="379">
        <v>2</v>
      </c>
      <c r="I581" s="379">
        <v>0</v>
      </c>
      <c r="J581" s="379">
        <v>0</v>
      </c>
      <c r="K581" s="379">
        <v>1</v>
      </c>
      <c r="L581" s="379">
        <v>0</v>
      </c>
      <c r="M581" s="379">
        <v>0</v>
      </c>
      <c r="N581" s="379">
        <v>0</v>
      </c>
      <c r="O581" s="379">
        <v>0</v>
      </c>
      <c r="P581" s="379">
        <v>0</v>
      </c>
      <c r="Q581" s="380">
        <v>0.33329999999999999</v>
      </c>
      <c r="R581" s="380">
        <v>0.3846</v>
      </c>
      <c r="S581" s="380">
        <v>0.5</v>
      </c>
      <c r="T581" s="380">
        <v>0.88460000000000005</v>
      </c>
      <c r="U581" s="379">
        <v>13</v>
      </c>
      <c r="V581" s="381">
        <v>0</v>
      </c>
      <c r="W581" s="381">
        <v>7.6899999999999996E-2</v>
      </c>
      <c r="X581" s="381">
        <v>0</v>
      </c>
      <c r="Y581" s="382" t="s">
        <v>62</v>
      </c>
    </row>
    <row r="582" spans="1:25" ht="15" hidden="1" x14ac:dyDescent="0.25">
      <c r="A582" s="378" t="s">
        <v>704</v>
      </c>
      <c r="B582" s="378" t="s">
        <v>70</v>
      </c>
      <c r="C582" s="379">
        <v>70</v>
      </c>
      <c r="D582" s="379">
        <v>238</v>
      </c>
      <c r="E582" s="379">
        <v>32</v>
      </c>
      <c r="F582" s="379">
        <v>53</v>
      </c>
      <c r="G582" s="379">
        <v>31</v>
      </c>
      <c r="H582" s="379">
        <v>16</v>
      </c>
      <c r="I582" s="379">
        <v>0</v>
      </c>
      <c r="J582" s="379">
        <v>12</v>
      </c>
      <c r="K582" s="379">
        <v>19</v>
      </c>
      <c r="L582" s="379">
        <v>87</v>
      </c>
      <c r="M582" s="379">
        <v>0</v>
      </c>
      <c r="N582" s="379">
        <v>1</v>
      </c>
      <c r="O582" s="379">
        <v>4</v>
      </c>
      <c r="P582" s="379">
        <v>0</v>
      </c>
      <c r="Q582" s="380">
        <v>0.22270000000000001</v>
      </c>
      <c r="R582" s="380">
        <v>0.2802</v>
      </c>
      <c r="S582" s="380">
        <v>0.44119999999999998</v>
      </c>
      <c r="T582" s="380">
        <v>0.72130000000000005</v>
      </c>
      <c r="U582" s="379">
        <v>257</v>
      </c>
      <c r="V582" s="381">
        <v>0</v>
      </c>
      <c r="W582" s="381">
        <v>7.3899999999999993E-2</v>
      </c>
      <c r="X582" s="381">
        <v>0.33850000000000002</v>
      </c>
      <c r="Y582" s="382" t="s">
        <v>62</v>
      </c>
    </row>
    <row r="583" spans="1:25" ht="15" hidden="1" x14ac:dyDescent="0.25">
      <c r="A583" s="378" t="s">
        <v>594</v>
      </c>
      <c r="B583" s="378" t="s">
        <v>69</v>
      </c>
      <c r="C583" s="379">
        <v>70</v>
      </c>
      <c r="D583" s="379">
        <v>230</v>
      </c>
      <c r="E583" s="379">
        <v>24</v>
      </c>
      <c r="F583" s="379">
        <v>55</v>
      </c>
      <c r="G583" s="379">
        <v>25</v>
      </c>
      <c r="H583" s="379">
        <v>14</v>
      </c>
      <c r="I583" s="379">
        <v>1</v>
      </c>
      <c r="J583" s="379">
        <v>4</v>
      </c>
      <c r="K583" s="379">
        <v>18</v>
      </c>
      <c r="L583" s="379">
        <v>52</v>
      </c>
      <c r="M583" s="379">
        <v>10</v>
      </c>
      <c r="N583" s="379">
        <v>2</v>
      </c>
      <c r="O583" s="379">
        <v>2</v>
      </c>
      <c r="P583" s="379">
        <v>1</v>
      </c>
      <c r="Q583" s="380">
        <v>0.23910000000000001</v>
      </c>
      <c r="R583" s="380">
        <v>0.29720000000000002</v>
      </c>
      <c r="S583" s="380">
        <v>0.3609</v>
      </c>
      <c r="T583" s="380">
        <v>0.65810000000000002</v>
      </c>
      <c r="U583" s="379">
        <v>249</v>
      </c>
      <c r="V583" s="381">
        <v>0.83330000000000004</v>
      </c>
      <c r="W583" s="381">
        <v>7.2300000000000003E-2</v>
      </c>
      <c r="X583" s="381">
        <v>0.20880000000000001</v>
      </c>
      <c r="Y583" s="382" t="s">
        <v>62</v>
      </c>
    </row>
    <row r="584" spans="1:25" ht="15" hidden="1" x14ac:dyDescent="0.25">
      <c r="A584" s="378" t="s">
        <v>947</v>
      </c>
      <c r="B584" s="378" t="s">
        <v>70</v>
      </c>
      <c r="C584" s="379">
        <v>40</v>
      </c>
      <c r="D584" s="379">
        <v>168</v>
      </c>
      <c r="E584" s="379">
        <v>22</v>
      </c>
      <c r="F584" s="379">
        <v>44</v>
      </c>
      <c r="G584" s="379">
        <v>12</v>
      </c>
      <c r="H584" s="379">
        <v>11</v>
      </c>
      <c r="I584" s="379">
        <v>1</v>
      </c>
      <c r="J584" s="379">
        <v>4</v>
      </c>
      <c r="K584" s="379">
        <v>12</v>
      </c>
      <c r="L584" s="379">
        <v>43</v>
      </c>
      <c r="M584" s="379">
        <v>11</v>
      </c>
      <c r="N584" s="379">
        <v>2</v>
      </c>
      <c r="O584" s="379">
        <v>1</v>
      </c>
      <c r="P584" s="379">
        <v>1</v>
      </c>
      <c r="Q584" s="380">
        <v>0.26190000000000002</v>
      </c>
      <c r="R584" s="380">
        <v>0.31490000000000001</v>
      </c>
      <c r="S584" s="380">
        <v>0.41070000000000001</v>
      </c>
      <c r="T584" s="380">
        <v>0.72560000000000002</v>
      </c>
      <c r="U584" s="379">
        <v>181</v>
      </c>
      <c r="V584" s="381">
        <v>0.84619999999999995</v>
      </c>
      <c r="W584" s="381">
        <v>6.6299999999999998E-2</v>
      </c>
      <c r="X584" s="381">
        <v>0.23760000000000001</v>
      </c>
      <c r="Y584" s="382" t="s">
        <v>62</v>
      </c>
    </row>
    <row r="585" spans="1:25" ht="15" hidden="1" x14ac:dyDescent="0.25">
      <c r="A585" s="383" t="s">
        <v>1014</v>
      </c>
      <c r="B585" s="383" t="s">
        <v>146</v>
      </c>
      <c r="C585" s="384">
        <v>7</v>
      </c>
      <c r="D585" s="384">
        <v>5</v>
      </c>
      <c r="E585" s="384">
        <v>1</v>
      </c>
      <c r="F585" s="384">
        <v>1</v>
      </c>
      <c r="G585" s="384">
        <v>2</v>
      </c>
      <c r="H585" s="384">
        <v>0</v>
      </c>
      <c r="I585" s="384">
        <v>1</v>
      </c>
      <c r="J585" s="384">
        <v>0</v>
      </c>
      <c r="K585" s="384">
        <v>0</v>
      </c>
      <c r="L585" s="384">
        <v>3</v>
      </c>
      <c r="M585" s="384">
        <v>0</v>
      </c>
      <c r="N585" s="384">
        <v>0</v>
      </c>
      <c r="O585" s="384">
        <v>0</v>
      </c>
      <c r="P585" s="384">
        <v>0</v>
      </c>
      <c r="Q585" s="385">
        <v>0.2</v>
      </c>
      <c r="R585" s="385">
        <v>0.2</v>
      </c>
      <c r="S585" s="385">
        <v>0.6</v>
      </c>
      <c r="T585" s="385">
        <v>0.8</v>
      </c>
      <c r="U585" s="384">
        <v>5</v>
      </c>
      <c r="V585" s="386">
        <v>0</v>
      </c>
      <c r="W585" s="386">
        <v>0</v>
      </c>
      <c r="X585" s="386">
        <v>0.6</v>
      </c>
      <c r="Y585" s="382" t="s">
        <v>62</v>
      </c>
    </row>
    <row r="586" spans="1:25" ht="15" hidden="1" x14ac:dyDescent="0.25">
      <c r="A586" s="383" t="s">
        <v>519</v>
      </c>
      <c r="B586" s="383" t="s">
        <v>71</v>
      </c>
      <c r="C586" s="609">
        <v>64</v>
      </c>
      <c r="D586" s="609">
        <v>193</v>
      </c>
      <c r="E586" s="609">
        <v>35</v>
      </c>
      <c r="F586" s="609">
        <v>46</v>
      </c>
      <c r="G586" s="609">
        <v>14</v>
      </c>
      <c r="H586" s="609">
        <v>16</v>
      </c>
      <c r="I586" s="609">
        <v>0</v>
      </c>
      <c r="J586" s="609">
        <v>6</v>
      </c>
      <c r="K586" s="609">
        <v>28</v>
      </c>
      <c r="L586" s="609">
        <v>49</v>
      </c>
      <c r="M586" s="609">
        <v>1</v>
      </c>
      <c r="N586" s="609">
        <v>0</v>
      </c>
      <c r="O586" s="609">
        <v>1</v>
      </c>
      <c r="P586" s="609">
        <v>1</v>
      </c>
      <c r="Q586" s="610">
        <v>0.23830000000000001</v>
      </c>
      <c r="R586" s="610">
        <v>0.33779999999999999</v>
      </c>
      <c r="S586" s="610">
        <v>0.41449999999999998</v>
      </c>
      <c r="T586" s="610">
        <v>0.75229999999999997</v>
      </c>
      <c r="U586" s="609">
        <v>222</v>
      </c>
      <c r="V586" s="611">
        <v>1</v>
      </c>
      <c r="W586" s="611">
        <v>0.12609999999999999</v>
      </c>
      <c r="X586" s="611">
        <v>0.22070000000000001</v>
      </c>
      <c r="Y586" s="382" t="s">
        <v>62</v>
      </c>
    </row>
    <row r="587" spans="1:25" ht="15" hidden="1" x14ac:dyDescent="0.25">
      <c r="A587" s="378" t="s">
        <v>917</v>
      </c>
      <c r="B587" s="378" t="s">
        <v>72</v>
      </c>
      <c r="C587" s="379">
        <v>16</v>
      </c>
      <c r="D587" s="379">
        <v>34</v>
      </c>
      <c r="E587" s="379">
        <v>4</v>
      </c>
      <c r="F587" s="379">
        <v>7</v>
      </c>
      <c r="G587" s="379">
        <v>4</v>
      </c>
      <c r="H587" s="379">
        <v>0</v>
      </c>
      <c r="I587" s="379">
        <v>0</v>
      </c>
      <c r="J587" s="379">
        <v>2</v>
      </c>
      <c r="K587" s="379">
        <v>2</v>
      </c>
      <c r="L587" s="379">
        <v>11</v>
      </c>
      <c r="M587" s="379">
        <v>0</v>
      </c>
      <c r="N587" s="379">
        <v>1</v>
      </c>
      <c r="O587" s="379">
        <v>1</v>
      </c>
      <c r="P587" s="379">
        <v>1</v>
      </c>
      <c r="Q587" s="380">
        <v>0.2059</v>
      </c>
      <c r="R587" s="380">
        <v>0.27029999999999998</v>
      </c>
      <c r="S587" s="380">
        <v>0.38240000000000002</v>
      </c>
      <c r="T587" s="380">
        <v>0.65259999999999996</v>
      </c>
      <c r="U587" s="379">
        <v>37</v>
      </c>
      <c r="V587" s="381">
        <v>0</v>
      </c>
      <c r="W587" s="381">
        <v>5.4100000000000002E-2</v>
      </c>
      <c r="X587" s="381">
        <v>0.29730000000000001</v>
      </c>
      <c r="Y587" s="382" t="s">
        <v>62</v>
      </c>
    </row>
    <row r="588" spans="1:25" ht="15" hidden="1" x14ac:dyDescent="0.25">
      <c r="A588" s="378" t="s">
        <v>365</v>
      </c>
      <c r="B588" s="378" t="s">
        <v>70</v>
      </c>
      <c r="C588" s="379">
        <v>80</v>
      </c>
      <c r="D588" s="379">
        <v>249</v>
      </c>
      <c r="E588" s="379">
        <v>25</v>
      </c>
      <c r="F588" s="379">
        <v>56</v>
      </c>
      <c r="G588" s="379">
        <v>48</v>
      </c>
      <c r="H588" s="379">
        <v>15</v>
      </c>
      <c r="I588" s="379">
        <v>0</v>
      </c>
      <c r="J588" s="379">
        <v>15</v>
      </c>
      <c r="K588" s="379">
        <v>19</v>
      </c>
      <c r="L588" s="379">
        <v>59</v>
      </c>
      <c r="M588" s="379">
        <v>1</v>
      </c>
      <c r="N588" s="379">
        <v>1</v>
      </c>
      <c r="O588" s="379">
        <v>7</v>
      </c>
      <c r="P588" s="379">
        <v>13</v>
      </c>
      <c r="Q588" s="380">
        <v>0.22489999999999999</v>
      </c>
      <c r="R588" s="380">
        <v>0.31319999999999998</v>
      </c>
      <c r="S588" s="380">
        <v>0.46589999999999998</v>
      </c>
      <c r="T588" s="380">
        <v>0.77900000000000003</v>
      </c>
      <c r="U588" s="379">
        <v>281</v>
      </c>
      <c r="V588" s="381">
        <v>0.5</v>
      </c>
      <c r="W588" s="381">
        <v>6.7599999999999993E-2</v>
      </c>
      <c r="X588" s="381">
        <v>0.21</v>
      </c>
      <c r="Y588" s="382" t="s">
        <v>62</v>
      </c>
    </row>
    <row r="589" spans="1:25" ht="15" hidden="1" x14ac:dyDescent="0.25">
      <c r="A589" s="378" t="s">
        <v>912</v>
      </c>
      <c r="B589" s="378" t="s">
        <v>72</v>
      </c>
      <c r="C589" s="379">
        <v>51</v>
      </c>
      <c r="D589" s="379">
        <v>138</v>
      </c>
      <c r="E589" s="379">
        <v>22</v>
      </c>
      <c r="F589" s="379">
        <v>34</v>
      </c>
      <c r="G589" s="379">
        <v>25</v>
      </c>
      <c r="H589" s="379">
        <v>12</v>
      </c>
      <c r="I589" s="379">
        <v>1</v>
      </c>
      <c r="J589" s="379">
        <v>9</v>
      </c>
      <c r="K589" s="379">
        <v>11</v>
      </c>
      <c r="L589" s="379">
        <v>61</v>
      </c>
      <c r="M589" s="379">
        <v>0</v>
      </c>
      <c r="N589" s="379">
        <v>0</v>
      </c>
      <c r="O589" s="379">
        <v>3</v>
      </c>
      <c r="P589" s="379">
        <v>6</v>
      </c>
      <c r="Q589" s="380">
        <v>0.24640000000000001</v>
      </c>
      <c r="R589" s="380">
        <v>0.32900000000000001</v>
      </c>
      <c r="S589" s="380">
        <v>0.54349999999999998</v>
      </c>
      <c r="T589" s="380">
        <v>0.87250000000000005</v>
      </c>
      <c r="U589" s="379">
        <v>155</v>
      </c>
      <c r="V589" s="381">
        <v>0</v>
      </c>
      <c r="W589" s="381">
        <v>7.0999999999999994E-2</v>
      </c>
      <c r="X589" s="381">
        <v>0.39350000000000002</v>
      </c>
      <c r="Y589" s="382" t="s">
        <v>62</v>
      </c>
    </row>
    <row r="590" spans="1:25" ht="15" hidden="1" x14ac:dyDescent="0.25">
      <c r="A590" s="378" t="s">
        <v>645</v>
      </c>
      <c r="B590" s="378" t="s">
        <v>68</v>
      </c>
      <c r="C590" s="379">
        <v>78</v>
      </c>
      <c r="D590" s="379">
        <v>250</v>
      </c>
      <c r="E590" s="379">
        <v>37</v>
      </c>
      <c r="F590" s="379">
        <v>56</v>
      </c>
      <c r="G590" s="379">
        <v>24</v>
      </c>
      <c r="H590" s="379">
        <v>20</v>
      </c>
      <c r="I590" s="379">
        <v>0</v>
      </c>
      <c r="J590" s="379">
        <v>8</v>
      </c>
      <c r="K590" s="379">
        <v>35</v>
      </c>
      <c r="L590" s="379">
        <v>57</v>
      </c>
      <c r="M590" s="379">
        <v>1</v>
      </c>
      <c r="N590" s="379">
        <v>1</v>
      </c>
      <c r="O590" s="379">
        <v>3</v>
      </c>
      <c r="P590" s="379">
        <v>4</v>
      </c>
      <c r="Q590" s="380">
        <v>0.224</v>
      </c>
      <c r="R590" s="380">
        <v>0.32869999999999999</v>
      </c>
      <c r="S590" s="380">
        <v>0.4</v>
      </c>
      <c r="T590" s="380">
        <v>0.72870000000000001</v>
      </c>
      <c r="U590" s="379">
        <v>289</v>
      </c>
      <c r="V590" s="381">
        <v>0.5</v>
      </c>
      <c r="W590" s="381">
        <v>0.1211</v>
      </c>
      <c r="X590" s="381">
        <v>0.19719999999999999</v>
      </c>
      <c r="Y590" s="382" t="s">
        <v>62</v>
      </c>
    </row>
    <row r="591" spans="1:25" ht="15" hidden="1" x14ac:dyDescent="0.25">
      <c r="A591" s="378" t="s">
        <v>884</v>
      </c>
      <c r="B591" s="378" t="s">
        <v>74</v>
      </c>
      <c r="C591" s="379">
        <v>32</v>
      </c>
      <c r="D591" s="379">
        <v>68</v>
      </c>
      <c r="E591" s="379">
        <v>13</v>
      </c>
      <c r="F591" s="379">
        <v>16</v>
      </c>
      <c r="G591" s="379">
        <v>11</v>
      </c>
      <c r="H591" s="379">
        <v>5</v>
      </c>
      <c r="I591" s="379">
        <v>0</v>
      </c>
      <c r="J591" s="379">
        <v>4</v>
      </c>
      <c r="K591" s="379">
        <v>4</v>
      </c>
      <c r="L591" s="379">
        <v>22</v>
      </c>
      <c r="M591" s="379">
        <v>0</v>
      </c>
      <c r="N591" s="379">
        <v>0</v>
      </c>
      <c r="O591" s="379">
        <v>1</v>
      </c>
      <c r="P591" s="379">
        <v>1</v>
      </c>
      <c r="Q591" s="380">
        <v>0.23530000000000001</v>
      </c>
      <c r="R591" s="380">
        <v>0.28770000000000001</v>
      </c>
      <c r="S591" s="380">
        <v>0.48530000000000001</v>
      </c>
      <c r="T591" s="380">
        <v>0.77300000000000002</v>
      </c>
      <c r="U591" s="379">
        <v>73</v>
      </c>
      <c r="V591" s="381">
        <v>0</v>
      </c>
      <c r="W591" s="381">
        <v>5.4800000000000001E-2</v>
      </c>
      <c r="X591" s="381">
        <v>0.3014</v>
      </c>
      <c r="Y591" s="382" t="s">
        <v>62</v>
      </c>
    </row>
    <row r="592" spans="1:25" ht="15" hidden="1" x14ac:dyDescent="0.25">
      <c r="A592" s="383" t="s">
        <v>672</v>
      </c>
      <c r="B592" s="383" t="s">
        <v>64</v>
      </c>
      <c r="C592" s="384">
        <v>70</v>
      </c>
      <c r="D592" s="384">
        <v>255</v>
      </c>
      <c r="E592" s="384">
        <v>28</v>
      </c>
      <c r="F592" s="384">
        <v>59</v>
      </c>
      <c r="G592" s="384">
        <v>21</v>
      </c>
      <c r="H592" s="384">
        <v>17</v>
      </c>
      <c r="I592" s="384">
        <v>2</v>
      </c>
      <c r="J592" s="384">
        <v>8</v>
      </c>
      <c r="K592" s="384">
        <v>14</v>
      </c>
      <c r="L592" s="384">
        <v>66</v>
      </c>
      <c r="M592" s="384">
        <v>3</v>
      </c>
      <c r="N592" s="384">
        <v>1</v>
      </c>
      <c r="O592" s="384">
        <v>2</v>
      </c>
      <c r="P592" s="384">
        <v>1</v>
      </c>
      <c r="Q592" s="385">
        <v>0.23139999999999999</v>
      </c>
      <c r="R592" s="385">
        <v>0.27410000000000001</v>
      </c>
      <c r="S592" s="385">
        <v>0.4078</v>
      </c>
      <c r="T592" s="385">
        <v>0.68189999999999995</v>
      </c>
      <c r="U592" s="384">
        <v>270</v>
      </c>
      <c r="V592" s="386">
        <v>0.75</v>
      </c>
      <c r="W592" s="386">
        <v>5.1900000000000002E-2</v>
      </c>
      <c r="X592" s="386">
        <v>0.24440000000000001</v>
      </c>
      <c r="Y592" s="382" t="s">
        <v>62</v>
      </c>
    </row>
    <row r="593" spans="1:25" ht="15" hidden="1" x14ac:dyDescent="0.25">
      <c r="A593" s="378" t="s">
        <v>561</v>
      </c>
      <c r="B593" s="378" t="s">
        <v>67</v>
      </c>
      <c r="C593" s="379">
        <v>14</v>
      </c>
      <c r="D593" s="379">
        <v>39</v>
      </c>
      <c r="E593" s="379">
        <v>6</v>
      </c>
      <c r="F593" s="379">
        <v>10</v>
      </c>
      <c r="G593" s="379">
        <v>1</v>
      </c>
      <c r="H593" s="379">
        <v>2</v>
      </c>
      <c r="I593" s="379">
        <v>0</v>
      </c>
      <c r="J593" s="379">
        <v>1</v>
      </c>
      <c r="K593" s="379">
        <v>4</v>
      </c>
      <c r="L593" s="379">
        <v>13</v>
      </c>
      <c r="M593" s="379">
        <v>3</v>
      </c>
      <c r="N593" s="379">
        <v>0</v>
      </c>
      <c r="O593" s="379">
        <v>0</v>
      </c>
      <c r="P593" s="379">
        <v>1</v>
      </c>
      <c r="Q593" s="380">
        <v>0.25640000000000002</v>
      </c>
      <c r="R593" s="380">
        <v>0.34089999999999998</v>
      </c>
      <c r="S593" s="380">
        <v>0.3846</v>
      </c>
      <c r="T593" s="380">
        <v>0.72550000000000003</v>
      </c>
      <c r="U593" s="379">
        <v>44</v>
      </c>
      <c r="V593" s="381">
        <v>1</v>
      </c>
      <c r="W593" s="381">
        <v>9.0899999999999995E-2</v>
      </c>
      <c r="X593" s="381">
        <v>0.29549999999999998</v>
      </c>
      <c r="Y593" s="382" t="s">
        <v>62</v>
      </c>
    </row>
    <row r="594" spans="1:25" ht="15" hidden="1" x14ac:dyDescent="0.25">
      <c r="A594" s="378" t="s">
        <v>370</v>
      </c>
      <c r="B594" s="378" t="s">
        <v>72</v>
      </c>
      <c r="C594" s="379">
        <v>31</v>
      </c>
      <c r="D594" s="379">
        <v>95</v>
      </c>
      <c r="E594" s="379">
        <v>13</v>
      </c>
      <c r="F594" s="379">
        <v>19</v>
      </c>
      <c r="G594" s="379">
        <v>11</v>
      </c>
      <c r="H594" s="379">
        <v>3</v>
      </c>
      <c r="I594" s="379">
        <v>0</v>
      </c>
      <c r="J594" s="379">
        <v>3</v>
      </c>
      <c r="K594" s="379">
        <v>13</v>
      </c>
      <c r="L594" s="379">
        <v>21</v>
      </c>
      <c r="M594" s="379">
        <v>2</v>
      </c>
      <c r="N594" s="379">
        <v>0</v>
      </c>
      <c r="O594" s="379">
        <v>4</v>
      </c>
      <c r="P594" s="379">
        <v>3</v>
      </c>
      <c r="Q594" s="380">
        <v>0.2</v>
      </c>
      <c r="R594" s="380">
        <v>0.31530000000000002</v>
      </c>
      <c r="S594" s="380">
        <v>0.32629999999999998</v>
      </c>
      <c r="T594" s="380">
        <v>0.64159999999999995</v>
      </c>
      <c r="U594" s="379">
        <v>111</v>
      </c>
      <c r="V594" s="381">
        <v>1</v>
      </c>
      <c r="W594" s="381">
        <v>0.1171</v>
      </c>
      <c r="X594" s="381">
        <v>0.18920000000000001</v>
      </c>
      <c r="Y594" s="382" t="s">
        <v>62</v>
      </c>
    </row>
    <row r="595" spans="1:25" ht="15" hidden="1" x14ac:dyDescent="0.25">
      <c r="A595" s="378" t="s">
        <v>852</v>
      </c>
      <c r="B595" s="378" t="s">
        <v>75</v>
      </c>
      <c r="C595" s="379">
        <v>67</v>
      </c>
      <c r="D595" s="379">
        <v>222</v>
      </c>
      <c r="E595" s="379">
        <v>15</v>
      </c>
      <c r="F595" s="379">
        <v>51</v>
      </c>
      <c r="G595" s="379">
        <v>25</v>
      </c>
      <c r="H595" s="379">
        <v>8</v>
      </c>
      <c r="I595" s="379">
        <v>2</v>
      </c>
      <c r="J595" s="379">
        <v>5</v>
      </c>
      <c r="K595" s="379">
        <v>13</v>
      </c>
      <c r="L595" s="379">
        <v>55</v>
      </c>
      <c r="M595" s="379">
        <v>2</v>
      </c>
      <c r="N595" s="379">
        <v>2</v>
      </c>
      <c r="O595" s="379">
        <v>1</v>
      </c>
      <c r="P595" s="379">
        <v>0</v>
      </c>
      <c r="Q595" s="380">
        <v>0.22969999999999999</v>
      </c>
      <c r="R595" s="380">
        <v>0.27229999999999999</v>
      </c>
      <c r="S595" s="380">
        <v>0.35139999999999999</v>
      </c>
      <c r="T595" s="380">
        <v>0.62370000000000003</v>
      </c>
      <c r="U595" s="379">
        <v>235</v>
      </c>
      <c r="V595" s="381">
        <v>0.5</v>
      </c>
      <c r="W595" s="381">
        <v>5.5300000000000002E-2</v>
      </c>
      <c r="X595" s="381">
        <v>0.23400000000000001</v>
      </c>
      <c r="Y595" s="382" t="s">
        <v>62</v>
      </c>
    </row>
    <row r="596" spans="1:25" ht="15" hidden="1" x14ac:dyDescent="0.25">
      <c r="A596" s="378" t="s">
        <v>295</v>
      </c>
      <c r="B596" s="378" t="s">
        <v>68</v>
      </c>
      <c r="C596" s="379">
        <v>81</v>
      </c>
      <c r="D596" s="379">
        <v>334</v>
      </c>
      <c r="E596" s="379">
        <v>56</v>
      </c>
      <c r="F596" s="379">
        <v>93</v>
      </c>
      <c r="G596" s="379">
        <v>44</v>
      </c>
      <c r="H596" s="379">
        <v>21</v>
      </c>
      <c r="I596" s="379">
        <v>6</v>
      </c>
      <c r="J596" s="379">
        <v>15</v>
      </c>
      <c r="K596" s="379">
        <v>34</v>
      </c>
      <c r="L596" s="379">
        <v>56</v>
      </c>
      <c r="M596" s="379">
        <v>18</v>
      </c>
      <c r="N596" s="379">
        <v>9</v>
      </c>
      <c r="O596" s="379">
        <v>2</v>
      </c>
      <c r="P596" s="379">
        <v>4</v>
      </c>
      <c r="Q596" s="380">
        <v>0.27839999999999998</v>
      </c>
      <c r="R596" s="380">
        <v>0.35220000000000001</v>
      </c>
      <c r="S596" s="380">
        <v>0.51200000000000001</v>
      </c>
      <c r="T596" s="380">
        <v>0.86409999999999998</v>
      </c>
      <c r="U596" s="379">
        <v>372</v>
      </c>
      <c r="V596" s="381">
        <v>0.66669999999999996</v>
      </c>
      <c r="W596" s="381">
        <v>9.1399999999999995E-2</v>
      </c>
      <c r="X596" s="381">
        <v>0.15049999999999999</v>
      </c>
      <c r="Y596" s="382" t="s">
        <v>62</v>
      </c>
    </row>
    <row r="597" spans="1:25" ht="15" hidden="1" x14ac:dyDescent="0.25">
      <c r="A597" s="383" t="s">
        <v>885</v>
      </c>
      <c r="B597" s="383" t="s">
        <v>74</v>
      </c>
      <c r="C597" s="384">
        <v>58</v>
      </c>
      <c r="D597" s="384">
        <v>119</v>
      </c>
      <c r="E597" s="384">
        <v>5</v>
      </c>
      <c r="F597" s="384">
        <v>24</v>
      </c>
      <c r="G597" s="384">
        <v>15</v>
      </c>
      <c r="H597" s="384">
        <v>6</v>
      </c>
      <c r="I597" s="384">
        <v>0</v>
      </c>
      <c r="J597" s="384">
        <v>1</v>
      </c>
      <c r="K597" s="384">
        <v>7</v>
      </c>
      <c r="L597" s="384">
        <v>38</v>
      </c>
      <c r="M597" s="384">
        <v>0</v>
      </c>
      <c r="N597" s="384">
        <v>2</v>
      </c>
      <c r="O597" s="384">
        <v>1</v>
      </c>
      <c r="P597" s="384">
        <v>4</v>
      </c>
      <c r="Q597" s="385">
        <v>0.20169999999999999</v>
      </c>
      <c r="R597" s="385">
        <v>0.26919999999999999</v>
      </c>
      <c r="S597" s="385">
        <v>0.27729999999999999</v>
      </c>
      <c r="T597" s="385">
        <v>0.54649999999999999</v>
      </c>
      <c r="U597" s="384">
        <v>130</v>
      </c>
      <c r="V597" s="386">
        <v>0</v>
      </c>
      <c r="W597" s="386">
        <v>5.3800000000000001E-2</v>
      </c>
      <c r="X597" s="386">
        <v>0.2923</v>
      </c>
      <c r="Y597" s="382" t="s">
        <v>62</v>
      </c>
    </row>
    <row r="598" spans="1:25" ht="15" hidden="1" x14ac:dyDescent="0.25">
      <c r="A598" s="378" t="s">
        <v>855</v>
      </c>
      <c r="B598" s="378" t="s">
        <v>75</v>
      </c>
      <c r="C598" s="379">
        <v>30</v>
      </c>
      <c r="D598" s="379">
        <v>101</v>
      </c>
      <c r="E598" s="379">
        <v>9</v>
      </c>
      <c r="F598" s="379">
        <v>23</v>
      </c>
      <c r="G598" s="379">
        <v>2</v>
      </c>
      <c r="H598" s="379">
        <v>3</v>
      </c>
      <c r="I598" s="379">
        <v>2</v>
      </c>
      <c r="J598" s="379">
        <v>1</v>
      </c>
      <c r="K598" s="379">
        <v>14</v>
      </c>
      <c r="L598" s="379">
        <v>32</v>
      </c>
      <c r="M598" s="379">
        <v>8</v>
      </c>
      <c r="N598" s="379">
        <v>1</v>
      </c>
      <c r="O598" s="379">
        <v>0</v>
      </c>
      <c r="P598" s="379">
        <v>1</v>
      </c>
      <c r="Q598" s="380">
        <v>0.22770000000000001</v>
      </c>
      <c r="R598" s="380">
        <v>0.3276</v>
      </c>
      <c r="S598" s="380">
        <v>0.32669999999999999</v>
      </c>
      <c r="T598" s="380">
        <v>0.65429999999999999</v>
      </c>
      <c r="U598" s="379">
        <v>116</v>
      </c>
      <c r="V598" s="381">
        <v>0.88890000000000002</v>
      </c>
      <c r="W598" s="381">
        <v>0.1207</v>
      </c>
      <c r="X598" s="381">
        <v>0.27589999999999998</v>
      </c>
      <c r="Y598" s="382" t="s">
        <v>62</v>
      </c>
    </row>
    <row r="599" spans="1:25" ht="15" hidden="1" x14ac:dyDescent="0.25">
      <c r="A599" s="378" t="s">
        <v>909</v>
      </c>
      <c r="B599" s="378" t="s">
        <v>75</v>
      </c>
      <c r="C599" s="379">
        <v>28</v>
      </c>
      <c r="D599" s="379">
        <v>98</v>
      </c>
      <c r="E599" s="379">
        <v>13</v>
      </c>
      <c r="F599" s="379">
        <v>15</v>
      </c>
      <c r="G599" s="379">
        <v>17</v>
      </c>
      <c r="H599" s="379">
        <v>4</v>
      </c>
      <c r="I599" s="379">
        <v>0</v>
      </c>
      <c r="J599" s="379">
        <v>7</v>
      </c>
      <c r="K599" s="379">
        <v>12</v>
      </c>
      <c r="L599" s="379">
        <v>26</v>
      </c>
      <c r="M599" s="379">
        <v>0</v>
      </c>
      <c r="N599" s="379">
        <v>1</v>
      </c>
      <c r="O599" s="379">
        <v>2</v>
      </c>
      <c r="P599" s="379">
        <v>2</v>
      </c>
      <c r="Q599" s="380">
        <v>0.15310000000000001</v>
      </c>
      <c r="R599" s="380">
        <v>0.25890000000000002</v>
      </c>
      <c r="S599" s="380">
        <v>0.40820000000000001</v>
      </c>
      <c r="T599" s="380">
        <v>0.66710000000000003</v>
      </c>
      <c r="U599" s="379">
        <v>112</v>
      </c>
      <c r="V599" s="381">
        <v>0</v>
      </c>
      <c r="W599" s="381">
        <v>0.1071</v>
      </c>
      <c r="X599" s="381">
        <v>0.2321</v>
      </c>
      <c r="Y599" s="382" t="s">
        <v>62</v>
      </c>
    </row>
    <row r="600" spans="1:25" ht="15" hidden="1" x14ac:dyDescent="0.25">
      <c r="A600" s="378" t="s">
        <v>1809</v>
      </c>
      <c r="B600" s="378" t="s">
        <v>72</v>
      </c>
      <c r="C600" s="379">
        <v>17</v>
      </c>
      <c r="D600" s="379">
        <v>28</v>
      </c>
      <c r="E600" s="379">
        <v>1</v>
      </c>
      <c r="F600" s="379">
        <v>9</v>
      </c>
      <c r="G600" s="379">
        <v>4</v>
      </c>
      <c r="H600" s="379">
        <v>2</v>
      </c>
      <c r="I600" s="379">
        <v>1</v>
      </c>
      <c r="J600" s="379">
        <v>1</v>
      </c>
      <c r="K600" s="379">
        <v>2</v>
      </c>
      <c r="L600" s="379">
        <v>11</v>
      </c>
      <c r="M600" s="379">
        <v>0</v>
      </c>
      <c r="N600" s="379">
        <v>0</v>
      </c>
      <c r="O600" s="379">
        <v>0</v>
      </c>
      <c r="P600" s="379">
        <v>0</v>
      </c>
      <c r="Q600" s="380">
        <v>0.32140000000000002</v>
      </c>
      <c r="R600" s="380">
        <v>0.36670000000000003</v>
      </c>
      <c r="S600" s="380">
        <v>0.57140000000000002</v>
      </c>
      <c r="T600" s="380">
        <v>0.93810000000000004</v>
      </c>
      <c r="U600" s="379">
        <v>30</v>
      </c>
      <c r="V600" s="381">
        <v>0</v>
      </c>
      <c r="W600" s="381">
        <v>6.6699999999999995E-2</v>
      </c>
      <c r="X600" s="381">
        <v>0.36670000000000003</v>
      </c>
      <c r="Y600" s="382" t="s">
        <v>62</v>
      </c>
    </row>
    <row r="601" spans="1:25" ht="15" hidden="1" x14ac:dyDescent="0.25">
      <c r="A601" s="378" t="s">
        <v>359</v>
      </c>
      <c r="B601" s="378" t="s">
        <v>67</v>
      </c>
      <c r="C601" s="379">
        <v>51</v>
      </c>
      <c r="D601" s="379">
        <v>133</v>
      </c>
      <c r="E601" s="379">
        <v>20</v>
      </c>
      <c r="F601" s="379">
        <v>32</v>
      </c>
      <c r="G601" s="379">
        <v>22</v>
      </c>
      <c r="H601" s="379">
        <v>7</v>
      </c>
      <c r="I601" s="379">
        <v>2</v>
      </c>
      <c r="J601" s="379">
        <v>8</v>
      </c>
      <c r="K601" s="379">
        <v>15</v>
      </c>
      <c r="L601" s="379">
        <v>32</v>
      </c>
      <c r="M601" s="379">
        <v>7</v>
      </c>
      <c r="N601" s="379">
        <v>1</v>
      </c>
      <c r="O601" s="379">
        <v>4</v>
      </c>
      <c r="P601" s="379">
        <v>1</v>
      </c>
      <c r="Q601" s="380">
        <v>0.24060000000000001</v>
      </c>
      <c r="R601" s="380">
        <v>0.3221</v>
      </c>
      <c r="S601" s="380">
        <v>0.50380000000000003</v>
      </c>
      <c r="T601" s="380">
        <v>0.82589999999999997</v>
      </c>
      <c r="U601" s="379">
        <v>149</v>
      </c>
      <c r="V601" s="381">
        <v>0.875</v>
      </c>
      <c r="W601" s="381">
        <v>0.1007</v>
      </c>
      <c r="X601" s="381">
        <v>0.21479999999999999</v>
      </c>
      <c r="Y601" s="382" t="s">
        <v>62</v>
      </c>
    </row>
    <row r="602" spans="1:25" ht="15" hidden="1" x14ac:dyDescent="0.25">
      <c r="A602" s="383" t="s">
        <v>916</v>
      </c>
      <c r="B602" s="383" t="s">
        <v>72</v>
      </c>
      <c r="C602" s="384">
        <v>39</v>
      </c>
      <c r="D602" s="384">
        <v>88</v>
      </c>
      <c r="E602" s="384">
        <v>9</v>
      </c>
      <c r="F602" s="384">
        <v>19</v>
      </c>
      <c r="G602" s="384">
        <v>9</v>
      </c>
      <c r="H602" s="384">
        <v>6</v>
      </c>
      <c r="I602" s="384">
        <v>0</v>
      </c>
      <c r="J602" s="384">
        <v>2</v>
      </c>
      <c r="K602" s="384">
        <v>9</v>
      </c>
      <c r="L602" s="384">
        <v>17</v>
      </c>
      <c r="M602" s="384">
        <v>2</v>
      </c>
      <c r="N602" s="384">
        <v>1</v>
      </c>
      <c r="O602" s="384">
        <v>1</v>
      </c>
      <c r="P602" s="384">
        <v>0</v>
      </c>
      <c r="Q602" s="385">
        <v>0.21590000000000001</v>
      </c>
      <c r="R602" s="385">
        <v>0.28870000000000001</v>
      </c>
      <c r="S602" s="385">
        <v>0.3523</v>
      </c>
      <c r="T602" s="385">
        <v>0.64090000000000003</v>
      </c>
      <c r="U602" s="384">
        <v>97</v>
      </c>
      <c r="V602" s="386">
        <v>0.66669999999999996</v>
      </c>
      <c r="W602" s="386">
        <v>9.2799999999999994E-2</v>
      </c>
      <c r="X602" s="386">
        <v>0.17530000000000001</v>
      </c>
      <c r="Y602" s="382" t="s">
        <v>62</v>
      </c>
    </row>
    <row r="603" spans="1:25" ht="15" hidden="1" x14ac:dyDescent="0.25">
      <c r="A603" s="383" t="s">
        <v>964</v>
      </c>
      <c r="B603" s="383" t="s">
        <v>166</v>
      </c>
      <c r="C603" s="384">
        <v>57</v>
      </c>
      <c r="D603" s="384">
        <v>160</v>
      </c>
      <c r="E603" s="384">
        <v>16</v>
      </c>
      <c r="F603" s="384">
        <v>40</v>
      </c>
      <c r="G603" s="384">
        <v>18</v>
      </c>
      <c r="H603" s="384">
        <v>12</v>
      </c>
      <c r="I603" s="384">
        <v>0</v>
      </c>
      <c r="J603" s="384">
        <v>4</v>
      </c>
      <c r="K603" s="384">
        <v>9</v>
      </c>
      <c r="L603" s="384">
        <v>23</v>
      </c>
      <c r="M603" s="384">
        <v>1</v>
      </c>
      <c r="N603" s="384">
        <v>0</v>
      </c>
      <c r="O603" s="384">
        <v>3</v>
      </c>
      <c r="P603" s="384">
        <v>4</v>
      </c>
      <c r="Q603" s="385">
        <v>0.25</v>
      </c>
      <c r="R603" s="385">
        <v>0.30640000000000001</v>
      </c>
      <c r="S603" s="385">
        <v>0.4</v>
      </c>
      <c r="T603" s="385">
        <v>0.70640000000000003</v>
      </c>
      <c r="U603" s="384">
        <v>173</v>
      </c>
      <c r="V603" s="386">
        <v>1</v>
      </c>
      <c r="W603" s="386">
        <v>5.1999999999999998E-2</v>
      </c>
      <c r="X603" s="386">
        <v>0.13289999999999999</v>
      </c>
      <c r="Y603" s="382" t="s">
        <v>62</v>
      </c>
    </row>
    <row r="604" spans="1:25" ht="15" hidden="1" x14ac:dyDescent="0.25">
      <c r="A604" s="378" t="s">
        <v>587</v>
      </c>
      <c r="B604" s="378" t="s">
        <v>69</v>
      </c>
      <c r="C604" s="379">
        <v>32</v>
      </c>
      <c r="D604" s="379">
        <v>96</v>
      </c>
      <c r="E604" s="379">
        <v>8</v>
      </c>
      <c r="F604" s="379">
        <v>25</v>
      </c>
      <c r="G604" s="379">
        <v>6</v>
      </c>
      <c r="H604" s="379">
        <v>2</v>
      </c>
      <c r="I604" s="379">
        <v>0</v>
      </c>
      <c r="J604" s="379">
        <v>0</v>
      </c>
      <c r="K604" s="379">
        <v>5</v>
      </c>
      <c r="L604" s="379">
        <v>15</v>
      </c>
      <c r="M604" s="379">
        <v>9</v>
      </c>
      <c r="N604" s="379">
        <v>2</v>
      </c>
      <c r="O604" s="379">
        <v>0</v>
      </c>
      <c r="P604" s="379">
        <v>0</v>
      </c>
      <c r="Q604" s="380">
        <v>0.26040000000000002</v>
      </c>
      <c r="R604" s="380">
        <v>0.29699999999999999</v>
      </c>
      <c r="S604" s="380">
        <v>0.28129999999999999</v>
      </c>
      <c r="T604" s="380">
        <v>0.57830000000000004</v>
      </c>
      <c r="U604" s="379">
        <v>101</v>
      </c>
      <c r="V604" s="381">
        <v>0.81820000000000004</v>
      </c>
      <c r="W604" s="381">
        <v>4.9500000000000002E-2</v>
      </c>
      <c r="X604" s="381">
        <v>0.14849999999999999</v>
      </c>
      <c r="Y604" s="382" t="s">
        <v>62</v>
      </c>
    </row>
    <row r="605" spans="1:25" ht="15" x14ac:dyDescent="0.25">
      <c r="A605" s="378" t="s">
        <v>290</v>
      </c>
      <c r="B605" s="378" t="s">
        <v>71</v>
      </c>
      <c r="C605" s="379">
        <v>162</v>
      </c>
      <c r="D605" s="379">
        <v>631</v>
      </c>
      <c r="E605" s="379">
        <v>133</v>
      </c>
      <c r="F605" s="379">
        <v>197</v>
      </c>
      <c r="G605" s="379">
        <v>134</v>
      </c>
      <c r="H605" s="379">
        <v>47</v>
      </c>
      <c r="I605" s="379">
        <v>3</v>
      </c>
      <c r="J605" s="379">
        <v>55</v>
      </c>
      <c r="K605" s="379">
        <v>75</v>
      </c>
      <c r="L605" s="379">
        <v>157</v>
      </c>
      <c r="M605" s="379">
        <v>67</v>
      </c>
      <c r="N605" s="379">
        <v>5</v>
      </c>
      <c r="O605" s="379">
        <v>17</v>
      </c>
      <c r="P605" s="379">
        <v>2</v>
      </c>
      <c r="Q605" s="380">
        <v>0.31219999999999998</v>
      </c>
      <c r="R605" s="380">
        <v>0.38700000000000001</v>
      </c>
      <c r="S605" s="380">
        <v>0.65769999999999995</v>
      </c>
      <c r="T605" s="380">
        <v>1.0447</v>
      </c>
      <c r="U605" s="379">
        <v>708</v>
      </c>
      <c r="V605" s="381">
        <v>0.93059999999999998</v>
      </c>
      <c r="W605" s="381">
        <v>0.10589999999999999</v>
      </c>
      <c r="X605" s="381">
        <v>0.2218</v>
      </c>
      <c r="Y605" s="140" t="s">
        <v>995</v>
      </c>
    </row>
    <row r="606" spans="1:25" ht="15" x14ac:dyDescent="0.25">
      <c r="A606" s="378" t="s">
        <v>291</v>
      </c>
      <c r="B606" s="378" t="s">
        <v>71</v>
      </c>
      <c r="C606" s="379">
        <v>158</v>
      </c>
      <c r="D606" s="379">
        <v>604</v>
      </c>
      <c r="E606" s="379">
        <v>86</v>
      </c>
      <c r="F606" s="379">
        <v>182</v>
      </c>
      <c r="G606" s="379">
        <v>98</v>
      </c>
      <c r="H606" s="379">
        <v>50</v>
      </c>
      <c r="I606" s="379">
        <v>1</v>
      </c>
      <c r="J606" s="379">
        <v>22</v>
      </c>
      <c r="K606" s="379">
        <v>56</v>
      </c>
      <c r="L606" s="379">
        <v>112</v>
      </c>
      <c r="M606" s="379">
        <v>7</v>
      </c>
      <c r="N606" s="379">
        <v>3</v>
      </c>
      <c r="O606" s="379">
        <v>10</v>
      </c>
      <c r="P606" s="379">
        <v>3</v>
      </c>
      <c r="Q606" s="380">
        <v>0.30130000000000001</v>
      </c>
      <c r="R606" s="380">
        <v>0.36349999999999999</v>
      </c>
      <c r="S606" s="380">
        <v>0.49669999999999997</v>
      </c>
      <c r="T606" s="380">
        <v>0.86019999999999996</v>
      </c>
      <c r="U606" s="379">
        <v>663</v>
      </c>
      <c r="V606" s="381">
        <v>0.7</v>
      </c>
      <c r="W606" s="381">
        <v>8.4500000000000006E-2</v>
      </c>
      <c r="X606" s="381">
        <v>0.16889999999999999</v>
      </c>
      <c r="Y606" s="140" t="s">
        <v>995</v>
      </c>
    </row>
    <row r="607" spans="1:25" ht="15" x14ac:dyDescent="0.25">
      <c r="A607" s="378" t="s">
        <v>670</v>
      </c>
      <c r="B607" s="378" t="s">
        <v>64</v>
      </c>
      <c r="C607" s="379">
        <v>119</v>
      </c>
      <c r="D607" s="379">
        <v>229</v>
      </c>
      <c r="E607" s="379">
        <v>32</v>
      </c>
      <c r="F607" s="379">
        <v>69</v>
      </c>
      <c r="G607" s="379">
        <v>35</v>
      </c>
      <c r="H607" s="379">
        <v>14</v>
      </c>
      <c r="I607" s="379">
        <v>0</v>
      </c>
      <c r="J607" s="379">
        <v>8</v>
      </c>
      <c r="K607" s="379">
        <v>28</v>
      </c>
      <c r="L607" s="379">
        <v>60</v>
      </c>
      <c r="M607" s="379">
        <v>4</v>
      </c>
      <c r="N607" s="379">
        <v>1</v>
      </c>
      <c r="O607" s="379">
        <v>4</v>
      </c>
      <c r="P607" s="379">
        <v>1</v>
      </c>
      <c r="Q607" s="380">
        <v>0.30130000000000001</v>
      </c>
      <c r="R607" s="380">
        <v>0.37980000000000003</v>
      </c>
      <c r="S607" s="380">
        <v>0.4672</v>
      </c>
      <c r="T607" s="380">
        <v>0.84709999999999996</v>
      </c>
      <c r="U607" s="379">
        <v>258</v>
      </c>
      <c r="V607" s="381">
        <v>0.8</v>
      </c>
      <c r="W607" s="381">
        <v>0.1085</v>
      </c>
      <c r="X607" s="381">
        <v>0.2326</v>
      </c>
      <c r="Y607" s="140" t="s">
        <v>995</v>
      </c>
    </row>
    <row r="608" spans="1:25" ht="15" x14ac:dyDescent="0.25">
      <c r="A608" s="378" t="s">
        <v>295</v>
      </c>
      <c r="B608" s="378" t="s">
        <v>68</v>
      </c>
      <c r="C608" s="379">
        <v>162</v>
      </c>
      <c r="D608" s="379">
        <v>636</v>
      </c>
      <c r="E608" s="379">
        <v>123</v>
      </c>
      <c r="F608" s="379">
        <v>191</v>
      </c>
      <c r="G608" s="379">
        <v>99</v>
      </c>
      <c r="H608" s="379">
        <v>46</v>
      </c>
      <c r="I608" s="379">
        <v>14</v>
      </c>
      <c r="J608" s="379">
        <v>33</v>
      </c>
      <c r="K608" s="379">
        <v>68</v>
      </c>
      <c r="L608" s="379">
        <v>109</v>
      </c>
      <c r="M608" s="379">
        <v>30</v>
      </c>
      <c r="N608" s="379">
        <v>19</v>
      </c>
      <c r="O608" s="379">
        <v>10</v>
      </c>
      <c r="P608" s="379">
        <v>6</v>
      </c>
      <c r="Q608" s="380">
        <v>0.30030000000000001</v>
      </c>
      <c r="R608" s="380">
        <v>0.37319999999999998</v>
      </c>
      <c r="S608" s="380">
        <v>0.57230000000000003</v>
      </c>
      <c r="T608" s="380">
        <v>0.9456</v>
      </c>
      <c r="U608" s="379">
        <v>710</v>
      </c>
      <c r="V608" s="381">
        <v>0.61219999999999997</v>
      </c>
      <c r="W608" s="381">
        <v>9.5799999999999996E-2</v>
      </c>
      <c r="X608" s="381">
        <v>0.1535</v>
      </c>
      <c r="Y608" s="140" t="s">
        <v>995</v>
      </c>
    </row>
    <row r="609" spans="1:25" ht="15" x14ac:dyDescent="0.25">
      <c r="A609" s="378" t="s">
        <v>293</v>
      </c>
      <c r="B609" s="378" t="s">
        <v>74</v>
      </c>
      <c r="C609" s="379">
        <v>161</v>
      </c>
      <c r="D609" s="379">
        <v>556</v>
      </c>
      <c r="E609" s="379">
        <v>127</v>
      </c>
      <c r="F609" s="379">
        <v>162</v>
      </c>
      <c r="G609" s="379">
        <v>120</v>
      </c>
      <c r="H609" s="379">
        <v>40</v>
      </c>
      <c r="I609" s="379">
        <v>1</v>
      </c>
      <c r="J609" s="379">
        <v>56</v>
      </c>
      <c r="K609" s="379">
        <v>112</v>
      </c>
      <c r="L609" s="379">
        <v>145</v>
      </c>
      <c r="M609" s="379">
        <v>40</v>
      </c>
      <c r="N609" s="379">
        <v>1</v>
      </c>
      <c r="O609" s="379">
        <v>22</v>
      </c>
      <c r="P609" s="379">
        <v>6</v>
      </c>
      <c r="Q609" s="380">
        <v>0.29139999999999999</v>
      </c>
      <c r="R609" s="380">
        <v>0.41539999999999999</v>
      </c>
      <c r="S609" s="380">
        <v>0.66910000000000003</v>
      </c>
      <c r="T609" s="380">
        <v>1.0845</v>
      </c>
      <c r="U609" s="379">
        <v>674</v>
      </c>
      <c r="V609" s="381">
        <v>0.97560000000000002</v>
      </c>
      <c r="W609" s="381">
        <v>0.16619999999999999</v>
      </c>
      <c r="X609" s="381">
        <v>0.21510000000000001</v>
      </c>
      <c r="Y609" s="140" t="s">
        <v>995</v>
      </c>
    </row>
    <row r="610" spans="1:25" ht="15" x14ac:dyDescent="0.25">
      <c r="A610" s="378" t="s">
        <v>371</v>
      </c>
      <c r="B610" s="378" t="s">
        <v>72</v>
      </c>
      <c r="C610" s="379">
        <v>134</v>
      </c>
      <c r="D610" s="379">
        <v>257</v>
      </c>
      <c r="E610" s="379">
        <v>41</v>
      </c>
      <c r="F610" s="379">
        <v>74</v>
      </c>
      <c r="G610" s="379">
        <v>23</v>
      </c>
      <c r="H610" s="379">
        <v>26</v>
      </c>
      <c r="I610" s="379">
        <v>2</v>
      </c>
      <c r="J610" s="379">
        <v>3</v>
      </c>
      <c r="K610" s="379">
        <v>20</v>
      </c>
      <c r="L610" s="379">
        <v>61</v>
      </c>
      <c r="M610" s="379">
        <v>36</v>
      </c>
      <c r="N610" s="379">
        <v>2</v>
      </c>
      <c r="O610" s="379">
        <v>2</v>
      </c>
      <c r="P610" s="379">
        <v>9</v>
      </c>
      <c r="Q610" s="380">
        <v>0.28793774319066145</v>
      </c>
      <c r="R610" s="380">
        <v>0.36013986013986016</v>
      </c>
      <c r="S610" s="380">
        <v>0.43968871595330739</v>
      </c>
      <c r="T610" s="380">
        <v>0.7998285760931676</v>
      </c>
      <c r="U610" s="379">
        <v>286</v>
      </c>
      <c r="V610" s="381">
        <v>0.94736842105263153</v>
      </c>
      <c r="W610" s="381">
        <v>6.9930069930069935E-2</v>
      </c>
      <c r="X610" s="381">
        <v>0.21328671328671328</v>
      </c>
      <c r="Y610" s="140" t="s">
        <v>995</v>
      </c>
    </row>
    <row r="611" spans="1:25" ht="15" x14ac:dyDescent="0.25">
      <c r="A611" s="378" t="s">
        <v>319</v>
      </c>
      <c r="B611" s="378" t="s">
        <v>166</v>
      </c>
      <c r="C611" s="379">
        <v>157</v>
      </c>
      <c r="D611" s="379">
        <v>550</v>
      </c>
      <c r="E611" s="379">
        <v>81</v>
      </c>
      <c r="F611" s="379">
        <v>158</v>
      </c>
      <c r="G611" s="379">
        <v>101</v>
      </c>
      <c r="H611" s="379">
        <v>36</v>
      </c>
      <c r="I611" s="379">
        <v>0</v>
      </c>
      <c r="J611" s="379">
        <v>41</v>
      </c>
      <c r="K611" s="379">
        <v>54</v>
      </c>
      <c r="L611" s="379">
        <v>142</v>
      </c>
      <c r="M611" s="379">
        <v>3</v>
      </c>
      <c r="N611" s="379">
        <v>1</v>
      </c>
      <c r="O611" s="379">
        <v>7</v>
      </c>
      <c r="P611" s="379">
        <v>2</v>
      </c>
      <c r="Q611" s="380">
        <v>0.2873</v>
      </c>
      <c r="R611" s="380">
        <v>0.35310000000000002</v>
      </c>
      <c r="S611" s="380">
        <v>0.57640000000000002</v>
      </c>
      <c r="T611" s="380">
        <v>0.92949999999999999</v>
      </c>
      <c r="U611" s="379">
        <v>606</v>
      </c>
      <c r="V611" s="381">
        <v>0.75</v>
      </c>
      <c r="W611" s="381">
        <v>8.9099999999999999E-2</v>
      </c>
      <c r="X611" s="381">
        <v>0.23430000000000001</v>
      </c>
      <c r="Y611" s="140" t="s">
        <v>995</v>
      </c>
    </row>
    <row r="612" spans="1:25" ht="15" x14ac:dyDescent="0.25">
      <c r="A612" s="378" t="s">
        <v>305</v>
      </c>
      <c r="B612" s="378" t="s">
        <v>69</v>
      </c>
      <c r="C612" s="379">
        <v>122</v>
      </c>
      <c r="D612" s="379">
        <v>420</v>
      </c>
      <c r="E612" s="379">
        <v>72</v>
      </c>
      <c r="F612" s="379">
        <v>120</v>
      </c>
      <c r="G612" s="379">
        <v>69</v>
      </c>
      <c r="H612" s="379">
        <v>21</v>
      </c>
      <c r="I612" s="379">
        <v>3</v>
      </c>
      <c r="J612" s="379">
        <v>28</v>
      </c>
      <c r="K612" s="379">
        <v>27</v>
      </c>
      <c r="L612" s="379">
        <v>109</v>
      </c>
      <c r="M612" s="379">
        <v>23</v>
      </c>
      <c r="N612" s="379">
        <v>3</v>
      </c>
      <c r="O612" s="379">
        <v>7</v>
      </c>
      <c r="P612" s="379">
        <v>5</v>
      </c>
      <c r="Q612" s="380">
        <v>0.28570000000000001</v>
      </c>
      <c r="R612" s="380">
        <v>0.33629999999999999</v>
      </c>
      <c r="S612" s="380">
        <v>0.55000000000000004</v>
      </c>
      <c r="T612" s="380">
        <v>0.88629999999999998</v>
      </c>
      <c r="U612" s="379">
        <v>452</v>
      </c>
      <c r="V612" s="381">
        <v>0.88460000000000005</v>
      </c>
      <c r="W612" s="381">
        <v>5.9700000000000003E-2</v>
      </c>
      <c r="X612" s="381">
        <v>0.2412</v>
      </c>
      <c r="Y612" s="140" t="s">
        <v>995</v>
      </c>
    </row>
    <row r="613" spans="1:25" ht="15" x14ac:dyDescent="0.25">
      <c r="A613" s="378" t="s">
        <v>360</v>
      </c>
      <c r="B613" s="378" t="s">
        <v>66</v>
      </c>
      <c r="C613" s="379">
        <v>125</v>
      </c>
      <c r="D613" s="379">
        <v>389</v>
      </c>
      <c r="E613" s="379">
        <v>60</v>
      </c>
      <c r="F613" s="379">
        <v>111</v>
      </c>
      <c r="G613" s="379">
        <v>68</v>
      </c>
      <c r="H613" s="379">
        <v>23</v>
      </c>
      <c r="I613" s="379">
        <v>2</v>
      </c>
      <c r="J613" s="379">
        <v>25</v>
      </c>
      <c r="K613" s="379">
        <v>27</v>
      </c>
      <c r="L613" s="379">
        <v>111</v>
      </c>
      <c r="M613" s="379">
        <v>11</v>
      </c>
      <c r="N613" s="379">
        <v>5</v>
      </c>
      <c r="O613" s="379">
        <v>9</v>
      </c>
      <c r="P613" s="379">
        <v>4</v>
      </c>
      <c r="Q613" s="380">
        <v>0.2853</v>
      </c>
      <c r="R613" s="380">
        <v>0.33810000000000001</v>
      </c>
      <c r="S613" s="380">
        <v>0.54759999999999998</v>
      </c>
      <c r="T613" s="380">
        <v>0.88570000000000004</v>
      </c>
      <c r="U613" s="379">
        <v>420</v>
      </c>
      <c r="V613" s="381">
        <v>0.6875</v>
      </c>
      <c r="W613" s="381">
        <v>6.4299999999999996E-2</v>
      </c>
      <c r="X613" s="381">
        <v>0.26429999999999998</v>
      </c>
      <c r="Y613" s="140" t="s">
        <v>995</v>
      </c>
    </row>
    <row r="614" spans="1:25" ht="15" x14ac:dyDescent="0.25">
      <c r="A614" s="378" t="s">
        <v>789</v>
      </c>
      <c r="B614" s="378" t="s">
        <v>76</v>
      </c>
      <c r="C614" s="379">
        <v>103</v>
      </c>
      <c r="D614" s="379">
        <v>263</v>
      </c>
      <c r="E614" s="379">
        <v>43</v>
      </c>
      <c r="F614" s="379">
        <v>75</v>
      </c>
      <c r="G614" s="379">
        <v>34</v>
      </c>
      <c r="H614" s="379">
        <v>12</v>
      </c>
      <c r="I614" s="379">
        <v>2</v>
      </c>
      <c r="J614" s="379">
        <v>8</v>
      </c>
      <c r="K614" s="379">
        <v>5</v>
      </c>
      <c r="L614" s="379">
        <v>71</v>
      </c>
      <c r="M614" s="379">
        <v>9</v>
      </c>
      <c r="N614" s="379">
        <v>6</v>
      </c>
      <c r="O614" s="379">
        <v>6</v>
      </c>
      <c r="P614" s="379">
        <v>1</v>
      </c>
      <c r="Q614" s="380">
        <v>0.28520000000000001</v>
      </c>
      <c r="R614" s="380">
        <v>0.30109999999999998</v>
      </c>
      <c r="S614" s="380">
        <v>0.43730000000000002</v>
      </c>
      <c r="T614" s="380">
        <v>0.73839999999999995</v>
      </c>
      <c r="U614" s="379">
        <v>269</v>
      </c>
      <c r="V614" s="381">
        <v>0.6</v>
      </c>
      <c r="W614" s="381">
        <v>1.8599999999999998E-2</v>
      </c>
      <c r="X614" s="381">
        <v>0.26390000000000002</v>
      </c>
      <c r="Y614" s="140" t="s">
        <v>995</v>
      </c>
    </row>
    <row r="615" spans="1:25" ht="15" x14ac:dyDescent="0.25">
      <c r="A615" s="378" t="s">
        <v>303</v>
      </c>
      <c r="B615" s="378" t="s">
        <v>74</v>
      </c>
      <c r="C615" s="379">
        <v>157</v>
      </c>
      <c r="D615" s="379">
        <v>552</v>
      </c>
      <c r="E615" s="379">
        <v>111</v>
      </c>
      <c r="F615" s="379">
        <v>157</v>
      </c>
      <c r="G615" s="379">
        <v>116</v>
      </c>
      <c r="H615" s="379">
        <v>38</v>
      </c>
      <c r="I615" s="379">
        <v>0</v>
      </c>
      <c r="J615" s="379">
        <v>46</v>
      </c>
      <c r="K615" s="379">
        <v>47</v>
      </c>
      <c r="L615" s="379">
        <v>97</v>
      </c>
      <c r="M615" s="379">
        <v>9</v>
      </c>
      <c r="N615" s="379">
        <v>0</v>
      </c>
      <c r="O615" s="379">
        <v>14</v>
      </c>
      <c r="P615" s="379">
        <v>19</v>
      </c>
      <c r="Q615" s="380">
        <v>0.28439999999999999</v>
      </c>
      <c r="R615" s="380">
        <v>0.36080000000000001</v>
      </c>
      <c r="S615" s="380">
        <v>0.60329999999999995</v>
      </c>
      <c r="T615" s="380">
        <v>0.96409999999999996</v>
      </c>
      <c r="U615" s="379">
        <v>618</v>
      </c>
      <c r="V615" s="381">
        <v>1</v>
      </c>
      <c r="W615" s="381">
        <v>7.6100000000000001E-2</v>
      </c>
      <c r="X615" s="381">
        <v>0.157</v>
      </c>
      <c r="Y615" s="140" t="s">
        <v>995</v>
      </c>
    </row>
    <row r="616" spans="1:25" ht="15" x14ac:dyDescent="0.25">
      <c r="A616" s="378" t="s">
        <v>352</v>
      </c>
      <c r="B616" s="378" t="s">
        <v>74</v>
      </c>
      <c r="C616" s="379">
        <v>134</v>
      </c>
      <c r="D616" s="379">
        <v>401</v>
      </c>
      <c r="E616" s="379">
        <v>67</v>
      </c>
      <c r="F616" s="379">
        <v>114</v>
      </c>
      <c r="G616" s="379">
        <v>45</v>
      </c>
      <c r="H616" s="379">
        <v>31</v>
      </c>
      <c r="I616" s="379">
        <v>3</v>
      </c>
      <c r="J616" s="379">
        <v>22</v>
      </c>
      <c r="K616" s="379">
        <v>16</v>
      </c>
      <c r="L616" s="379">
        <v>124</v>
      </c>
      <c r="M616" s="379">
        <v>15</v>
      </c>
      <c r="N616" s="379">
        <v>1</v>
      </c>
      <c r="O616" s="379">
        <v>5</v>
      </c>
      <c r="P616" s="379">
        <v>23</v>
      </c>
      <c r="Q616" s="380">
        <v>0.28428927680798005</v>
      </c>
      <c r="R616" s="380">
        <v>0.34772727272727272</v>
      </c>
      <c r="S616" s="380">
        <v>0.54114713216957611</v>
      </c>
      <c r="T616" s="380">
        <v>0.88887440489684888</v>
      </c>
      <c r="U616" s="379">
        <v>440</v>
      </c>
      <c r="V616" s="381">
        <v>0.9375</v>
      </c>
      <c r="W616" s="381">
        <v>3.6363636363636362E-2</v>
      </c>
      <c r="X616" s="381">
        <v>0.2818181818181818</v>
      </c>
      <c r="Y616" s="140" t="s">
        <v>995</v>
      </c>
    </row>
    <row r="617" spans="1:25" ht="15" x14ac:dyDescent="0.25">
      <c r="A617" s="378" t="s">
        <v>301</v>
      </c>
      <c r="B617" s="378" t="s">
        <v>68</v>
      </c>
      <c r="C617" s="379">
        <v>160</v>
      </c>
      <c r="D617" s="379">
        <v>595</v>
      </c>
      <c r="E617" s="379">
        <v>88</v>
      </c>
      <c r="F617" s="379">
        <v>167</v>
      </c>
      <c r="G617" s="379">
        <v>77</v>
      </c>
      <c r="H617" s="379">
        <v>47</v>
      </c>
      <c r="I617" s="379">
        <v>1</v>
      </c>
      <c r="J617" s="379">
        <v>21</v>
      </c>
      <c r="K617" s="379">
        <v>61</v>
      </c>
      <c r="L617" s="379">
        <v>134</v>
      </c>
      <c r="M617" s="379">
        <v>20</v>
      </c>
      <c r="N617" s="379">
        <v>5</v>
      </c>
      <c r="O617" s="379">
        <v>13</v>
      </c>
      <c r="P617" s="379">
        <v>3</v>
      </c>
      <c r="Q617" s="380">
        <v>0.28070000000000001</v>
      </c>
      <c r="R617" s="380">
        <v>0.35049999999999998</v>
      </c>
      <c r="S617" s="380">
        <v>0.46889999999999998</v>
      </c>
      <c r="T617" s="380">
        <v>0.81940000000000002</v>
      </c>
      <c r="U617" s="379">
        <v>659</v>
      </c>
      <c r="V617" s="381">
        <v>0.8</v>
      </c>
      <c r="W617" s="381">
        <v>9.2600000000000002E-2</v>
      </c>
      <c r="X617" s="381">
        <v>0.20330000000000001</v>
      </c>
      <c r="Y617" s="140" t="s">
        <v>995</v>
      </c>
    </row>
    <row r="618" spans="1:25" ht="15" x14ac:dyDescent="0.25">
      <c r="A618" s="383" t="s">
        <v>298</v>
      </c>
      <c r="B618" s="383" t="s">
        <v>72</v>
      </c>
      <c r="C618" s="384">
        <v>162</v>
      </c>
      <c r="D618" s="384">
        <v>578</v>
      </c>
      <c r="E618" s="384">
        <v>119</v>
      </c>
      <c r="F618" s="384">
        <v>162</v>
      </c>
      <c r="G618" s="384">
        <v>104</v>
      </c>
      <c r="H618" s="384">
        <v>35</v>
      </c>
      <c r="I618" s="384">
        <v>5</v>
      </c>
      <c r="J618" s="384">
        <v>42</v>
      </c>
      <c r="K618" s="384">
        <v>110</v>
      </c>
      <c r="L618" s="384">
        <v>122</v>
      </c>
      <c r="M618" s="384">
        <v>5</v>
      </c>
      <c r="N618" s="384">
        <v>3</v>
      </c>
      <c r="O618" s="384">
        <v>15</v>
      </c>
      <c r="P618" s="384">
        <v>2</v>
      </c>
      <c r="Q618" s="385">
        <v>0.28029999999999999</v>
      </c>
      <c r="R618" s="385">
        <v>0.39710000000000001</v>
      </c>
      <c r="S618" s="385">
        <v>0.57609999999999995</v>
      </c>
      <c r="T618" s="385">
        <v>0.97319999999999995</v>
      </c>
      <c r="U618" s="384">
        <v>690</v>
      </c>
      <c r="V618" s="386">
        <v>0.625</v>
      </c>
      <c r="W618" s="386">
        <v>0.15939999999999999</v>
      </c>
      <c r="X618" s="386">
        <v>0.17680000000000001</v>
      </c>
      <c r="Y618" s="140" t="s">
        <v>995</v>
      </c>
    </row>
    <row r="619" spans="1:25" ht="15" x14ac:dyDescent="0.25">
      <c r="A619" s="378" t="s">
        <v>382</v>
      </c>
      <c r="B619" s="378" t="s">
        <v>76</v>
      </c>
      <c r="C619" s="379">
        <v>145</v>
      </c>
      <c r="D619" s="379">
        <v>507</v>
      </c>
      <c r="E619" s="379">
        <v>53</v>
      </c>
      <c r="F619" s="379">
        <v>142</v>
      </c>
      <c r="G619" s="379">
        <v>60</v>
      </c>
      <c r="H619" s="379">
        <v>27</v>
      </c>
      <c r="I619" s="379">
        <v>0</v>
      </c>
      <c r="J619" s="379">
        <v>14</v>
      </c>
      <c r="K619" s="379">
        <v>32</v>
      </c>
      <c r="L619" s="379">
        <v>110</v>
      </c>
      <c r="M619" s="379">
        <v>12</v>
      </c>
      <c r="N619" s="379">
        <v>1</v>
      </c>
      <c r="O619" s="379">
        <v>6</v>
      </c>
      <c r="P619" s="379">
        <v>5</v>
      </c>
      <c r="Q619" s="380">
        <v>0.28010000000000002</v>
      </c>
      <c r="R619" s="380">
        <v>0.32900000000000001</v>
      </c>
      <c r="S619" s="380">
        <v>0.41620000000000001</v>
      </c>
      <c r="T619" s="380">
        <v>0.74519999999999997</v>
      </c>
      <c r="U619" s="379">
        <v>544</v>
      </c>
      <c r="V619" s="381">
        <v>0.92310000000000003</v>
      </c>
      <c r="W619" s="381">
        <v>5.8799999999999998E-2</v>
      </c>
      <c r="X619" s="381">
        <v>0.20219999999999999</v>
      </c>
      <c r="Y619" s="140" t="s">
        <v>995</v>
      </c>
    </row>
    <row r="620" spans="1:25" ht="15" x14ac:dyDescent="0.25">
      <c r="A620" s="383" t="s">
        <v>356</v>
      </c>
      <c r="B620" s="383" t="s">
        <v>72</v>
      </c>
      <c r="C620" s="384">
        <v>104</v>
      </c>
      <c r="D620" s="384">
        <v>266</v>
      </c>
      <c r="E620" s="384">
        <v>32</v>
      </c>
      <c r="F620" s="384">
        <v>74</v>
      </c>
      <c r="G620" s="384">
        <v>28</v>
      </c>
      <c r="H620" s="384">
        <v>15</v>
      </c>
      <c r="I620" s="384">
        <v>2</v>
      </c>
      <c r="J620" s="384">
        <v>1</v>
      </c>
      <c r="K620" s="384">
        <v>25</v>
      </c>
      <c r="L620" s="384">
        <v>58</v>
      </c>
      <c r="M620" s="384">
        <v>19</v>
      </c>
      <c r="N620" s="384">
        <v>3</v>
      </c>
      <c r="O620" s="384">
        <v>1</v>
      </c>
      <c r="P620" s="384">
        <v>0</v>
      </c>
      <c r="Q620" s="385">
        <v>0.2782</v>
      </c>
      <c r="R620" s="385">
        <v>0.3402</v>
      </c>
      <c r="S620" s="385">
        <v>0.3609</v>
      </c>
      <c r="T620" s="385">
        <v>0.70109999999999995</v>
      </c>
      <c r="U620" s="384">
        <v>291</v>
      </c>
      <c r="V620" s="386">
        <v>0.86360000000000003</v>
      </c>
      <c r="W620" s="386">
        <v>8.5900000000000004E-2</v>
      </c>
      <c r="X620" s="386">
        <v>0.1993</v>
      </c>
      <c r="Y620" s="140" t="s">
        <v>995</v>
      </c>
    </row>
    <row r="621" spans="1:25" ht="15" x14ac:dyDescent="0.25">
      <c r="A621" s="378" t="s">
        <v>320</v>
      </c>
      <c r="B621" s="378" t="s">
        <v>67</v>
      </c>
      <c r="C621" s="379">
        <v>154</v>
      </c>
      <c r="D621" s="379">
        <v>498</v>
      </c>
      <c r="E621" s="379">
        <v>80</v>
      </c>
      <c r="F621" s="379">
        <v>138</v>
      </c>
      <c r="G621" s="379">
        <v>57</v>
      </c>
      <c r="H621" s="379">
        <v>32</v>
      </c>
      <c r="I621" s="379">
        <v>7</v>
      </c>
      <c r="J621" s="379">
        <v>17</v>
      </c>
      <c r="K621" s="379">
        <v>39</v>
      </c>
      <c r="L621" s="379">
        <v>106</v>
      </c>
      <c r="M621" s="379">
        <v>13</v>
      </c>
      <c r="N621" s="379">
        <v>2</v>
      </c>
      <c r="O621" s="379">
        <v>9</v>
      </c>
      <c r="P621" s="379">
        <v>7</v>
      </c>
      <c r="Q621" s="380">
        <v>0.27710000000000001</v>
      </c>
      <c r="R621" s="380">
        <v>0.3382</v>
      </c>
      <c r="S621" s="380">
        <v>0.47189999999999999</v>
      </c>
      <c r="T621" s="380">
        <v>0.81010000000000004</v>
      </c>
      <c r="U621" s="379">
        <v>544</v>
      </c>
      <c r="V621" s="381">
        <v>0.86670000000000003</v>
      </c>
      <c r="W621" s="381">
        <v>7.17E-2</v>
      </c>
      <c r="X621" s="381">
        <v>0.19489999999999999</v>
      </c>
      <c r="Y621" s="140" t="s">
        <v>995</v>
      </c>
    </row>
    <row r="622" spans="1:25" ht="15" x14ac:dyDescent="0.25">
      <c r="A622" s="378" t="s">
        <v>883</v>
      </c>
      <c r="B622" s="378" t="s">
        <v>74</v>
      </c>
      <c r="C622" s="379">
        <v>128</v>
      </c>
      <c r="D622" s="379">
        <v>318</v>
      </c>
      <c r="E622" s="379">
        <v>40</v>
      </c>
      <c r="F622" s="379">
        <v>88</v>
      </c>
      <c r="G622" s="379">
        <v>60</v>
      </c>
      <c r="H622" s="379">
        <v>28</v>
      </c>
      <c r="I622" s="379">
        <v>2</v>
      </c>
      <c r="J622" s="379">
        <v>13</v>
      </c>
      <c r="K622" s="379">
        <v>34</v>
      </c>
      <c r="L622" s="379">
        <v>60</v>
      </c>
      <c r="M622" s="379">
        <v>1</v>
      </c>
      <c r="N622" s="379">
        <v>4</v>
      </c>
      <c r="O622" s="379">
        <v>4</v>
      </c>
      <c r="P622" s="379">
        <v>3</v>
      </c>
      <c r="Q622" s="380">
        <v>0.2767</v>
      </c>
      <c r="R622" s="380">
        <v>0.35210000000000002</v>
      </c>
      <c r="S622" s="380">
        <v>0.5</v>
      </c>
      <c r="T622" s="380">
        <v>0.85209999999999997</v>
      </c>
      <c r="U622" s="379">
        <v>355</v>
      </c>
      <c r="V622" s="381">
        <v>0.2</v>
      </c>
      <c r="W622" s="381">
        <v>9.5799999999999996E-2</v>
      </c>
      <c r="X622" s="381">
        <v>0.16900000000000001</v>
      </c>
      <c r="Y622" s="140" t="s">
        <v>995</v>
      </c>
    </row>
    <row r="623" spans="1:25" ht="15" x14ac:dyDescent="0.25">
      <c r="A623" s="378" t="s">
        <v>647</v>
      </c>
      <c r="B623" s="378" t="s">
        <v>146</v>
      </c>
      <c r="C623" s="379">
        <v>109</v>
      </c>
      <c r="D623" s="379">
        <v>339</v>
      </c>
      <c r="E623" s="379">
        <v>43</v>
      </c>
      <c r="F623" s="379">
        <v>93</v>
      </c>
      <c r="G623" s="379">
        <v>33</v>
      </c>
      <c r="H623" s="379">
        <v>30</v>
      </c>
      <c r="I623" s="379">
        <v>2</v>
      </c>
      <c r="J623" s="379">
        <v>2</v>
      </c>
      <c r="K623" s="379">
        <v>38</v>
      </c>
      <c r="L623" s="379">
        <v>67</v>
      </c>
      <c r="M623" s="379">
        <v>24</v>
      </c>
      <c r="N623" s="379">
        <v>3</v>
      </c>
      <c r="O623" s="379">
        <v>3</v>
      </c>
      <c r="P623" s="379">
        <v>2</v>
      </c>
      <c r="Q623" s="380">
        <v>0.27433628318584069</v>
      </c>
      <c r="R623" s="380">
        <v>0.35092348284960423</v>
      </c>
      <c r="S623" s="380">
        <v>0.39233038348082594</v>
      </c>
      <c r="T623" s="380">
        <v>0.74325386633043022</v>
      </c>
      <c r="U623" s="379">
        <v>379</v>
      </c>
      <c r="V623" s="381">
        <v>0.88888888888888884</v>
      </c>
      <c r="W623" s="381">
        <v>0.10026385224274406</v>
      </c>
      <c r="X623" s="381">
        <v>0.17678100263852242</v>
      </c>
      <c r="Y623" s="140" t="s">
        <v>995</v>
      </c>
    </row>
    <row r="624" spans="1:25" ht="15" x14ac:dyDescent="0.25">
      <c r="A624" s="383" t="s">
        <v>939</v>
      </c>
      <c r="B624" s="383" t="s">
        <v>68</v>
      </c>
      <c r="C624" s="384">
        <v>139</v>
      </c>
      <c r="D624" s="384">
        <v>479</v>
      </c>
      <c r="E624" s="384">
        <v>57</v>
      </c>
      <c r="F624" s="384">
        <v>131</v>
      </c>
      <c r="G624" s="384">
        <v>67</v>
      </c>
      <c r="H624" s="384">
        <v>33</v>
      </c>
      <c r="I624" s="384">
        <v>0</v>
      </c>
      <c r="J624" s="384">
        <v>13</v>
      </c>
      <c r="K624" s="384">
        <v>23</v>
      </c>
      <c r="L624" s="384">
        <v>111</v>
      </c>
      <c r="M624" s="384">
        <v>16</v>
      </c>
      <c r="N624" s="384">
        <v>6</v>
      </c>
      <c r="O624" s="384">
        <v>6</v>
      </c>
      <c r="P624" s="384">
        <v>0</v>
      </c>
      <c r="Q624" s="385">
        <v>0.27348643006263046</v>
      </c>
      <c r="R624" s="385">
        <v>0.30677290836653387</v>
      </c>
      <c r="S624" s="385">
        <v>0.42379958246346555</v>
      </c>
      <c r="T624" s="385">
        <v>0.73057249082999942</v>
      </c>
      <c r="U624" s="384">
        <v>502</v>
      </c>
      <c r="V624" s="386">
        <v>0.72727272727272729</v>
      </c>
      <c r="W624" s="386">
        <v>4.5816733067729085E-2</v>
      </c>
      <c r="X624" s="386">
        <v>0.22111553784860558</v>
      </c>
      <c r="Y624" s="140" t="s">
        <v>995</v>
      </c>
    </row>
    <row r="625" spans="1:25" ht="15" x14ac:dyDescent="0.25">
      <c r="A625" s="378" t="s">
        <v>671</v>
      </c>
      <c r="B625" s="378" t="s">
        <v>64</v>
      </c>
      <c r="C625" s="379">
        <v>112</v>
      </c>
      <c r="D625" s="379">
        <v>264</v>
      </c>
      <c r="E625" s="379">
        <v>35</v>
      </c>
      <c r="F625" s="379">
        <v>72</v>
      </c>
      <c r="G625" s="379">
        <v>54</v>
      </c>
      <c r="H625" s="379">
        <v>25</v>
      </c>
      <c r="I625" s="379">
        <v>2</v>
      </c>
      <c r="J625" s="379">
        <v>14</v>
      </c>
      <c r="K625" s="379">
        <v>18</v>
      </c>
      <c r="L625" s="379">
        <v>75</v>
      </c>
      <c r="M625" s="379">
        <v>0</v>
      </c>
      <c r="N625" s="379">
        <v>2</v>
      </c>
      <c r="O625" s="379">
        <v>9</v>
      </c>
      <c r="P625" s="379">
        <v>2</v>
      </c>
      <c r="Q625" s="380">
        <v>0.2727</v>
      </c>
      <c r="R625" s="380">
        <v>0.32390000000000002</v>
      </c>
      <c r="S625" s="380">
        <v>0.54169999999999996</v>
      </c>
      <c r="T625" s="380">
        <v>0.86560000000000004</v>
      </c>
      <c r="U625" s="379">
        <v>284</v>
      </c>
      <c r="V625" s="381">
        <v>0</v>
      </c>
      <c r="W625" s="381">
        <v>6.3399999999999998E-2</v>
      </c>
      <c r="X625" s="381">
        <v>0.2641</v>
      </c>
      <c r="Y625" s="140" t="s">
        <v>995</v>
      </c>
    </row>
    <row r="626" spans="1:25" ht="15" x14ac:dyDescent="0.25">
      <c r="A626" s="383" t="s">
        <v>296</v>
      </c>
      <c r="B626" s="383" t="s">
        <v>70</v>
      </c>
      <c r="C626" s="384">
        <v>162</v>
      </c>
      <c r="D626" s="384">
        <v>625</v>
      </c>
      <c r="E626" s="384">
        <v>82</v>
      </c>
      <c r="F626" s="384">
        <v>170</v>
      </c>
      <c r="G626" s="384">
        <v>89</v>
      </c>
      <c r="H626" s="384">
        <v>30</v>
      </c>
      <c r="I626" s="384">
        <v>0</v>
      </c>
      <c r="J626" s="384">
        <v>24</v>
      </c>
      <c r="K626" s="384">
        <v>36</v>
      </c>
      <c r="L626" s="384">
        <v>141</v>
      </c>
      <c r="M626" s="384">
        <v>18</v>
      </c>
      <c r="N626" s="384">
        <v>5</v>
      </c>
      <c r="O626" s="384">
        <v>11</v>
      </c>
      <c r="P626" s="384">
        <v>6</v>
      </c>
      <c r="Q626" s="385">
        <v>0.27200000000000002</v>
      </c>
      <c r="R626" s="385">
        <v>0.31784107946026985</v>
      </c>
      <c r="S626" s="385">
        <v>0.43519999999999998</v>
      </c>
      <c r="T626" s="385">
        <v>0.75304107946026977</v>
      </c>
      <c r="U626" s="384">
        <v>667</v>
      </c>
      <c r="V626" s="386">
        <v>0.78260869565217395</v>
      </c>
      <c r="W626" s="386">
        <v>5.3973013493253376E-2</v>
      </c>
      <c r="X626" s="386">
        <v>0.21139430284857572</v>
      </c>
      <c r="Y626" s="140" t="s">
        <v>995</v>
      </c>
    </row>
    <row r="627" spans="1:25" ht="15" x14ac:dyDescent="0.25">
      <c r="A627" s="378" t="s">
        <v>882</v>
      </c>
      <c r="B627" s="378" t="s">
        <v>74</v>
      </c>
      <c r="C627" s="379">
        <v>107</v>
      </c>
      <c r="D627" s="379">
        <v>235</v>
      </c>
      <c r="E627" s="379">
        <v>36</v>
      </c>
      <c r="F627" s="379">
        <v>63</v>
      </c>
      <c r="G627" s="379">
        <v>34</v>
      </c>
      <c r="H627" s="379">
        <v>19</v>
      </c>
      <c r="I627" s="379">
        <v>0</v>
      </c>
      <c r="J627" s="379">
        <v>12</v>
      </c>
      <c r="K627" s="379">
        <v>19</v>
      </c>
      <c r="L627" s="379">
        <v>71</v>
      </c>
      <c r="M627" s="379">
        <v>0</v>
      </c>
      <c r="N627" s="379">
        <v>1</v>
      </c>
      <c r="O627" s="379">
        <v>4</v>
      </c>
      <c r="P627" s="379">
        <v>9</v>
      </c>
      <c r="Q627" s="380">
        <v>0.2681</v>
      </c>
      <c r="R627" s="380">
        <v>0.34599999999999997</v>
      </c>
      <c r="S627" s="380">
        <v>0.50209999999999999</v>
      </c>
      <c r="T627" s="380">
        <v>0.84809999999999997</v>
      </c>
      <c r="U627" s="379">
        <v>263</v>
      </c>
      <c r="V627" s="381">
        <v>0</v>
      </c>
      <c r="W627" s="381">
        <v>7.22E-2</v>
      </c>
      <c r="X627" s="381">
        <v>0.27</v>
      </c>
      <c r="Y627" s="140" t="s">
        <v>995</v>
      </c>
    </row>
    <row r="628" spans="1:25" ht="15" x14ac:dyDescent="0.25">
      <c r="A628" s="378" t="s">
        <v>327</v>
      </c>
      <c r="B628" s="378" t="s">
        <v>73</v>
      </c>
      <c r="C628" s="379">
        <v>161</v>
      </c>
      <c r="D628" s="379">
        <v>605</v>
      </c>
      <c r="E628" s="379">
        <v>113</v>
      </c>
      <c r="F628" s="379">
        <v>162</v>
      </c>
      <c r="G628" s="379">
        <v>72</v>
      </c>
      <c r="H628" s="379">
        <v>45</v>
      </c>
      <c r="I628" s="379">
        <v>6</v>
      </c>
      <c r="J628" s="379">
        <v>30</v>
      </c>
      <c r="K628" s="379">
        <v>71</v>
      </c>
      <c r="L628" s="379">
        <v>238</v>
      </c>
      <c r="M628" s="379">
        <v>86</v>
      </c>
      <c r="N628" s="379">
        <v>23</v>
      </c>
      <c r="O628" s="379">
        <v>8</v>
      </c>
      <c r="P628" s="379">
        <v>5</v>
      </c>
      <c r="Q628" s="380">
        <v>0.26779999999999998</v>
      </c>
      <c r="R628" s="380">
        <v>0.34949999999999998</v>
      </c>
      <c r="S628" s="380">
        <v>0.51070000000000004</v>
      </c>
      <c r="T628" s="380">
        <v>0.86019999999999996</v>
      </c>
      <c r="U628" s="379">
        <v>681</v>
      </c>
      <c r="V628" s="381">
        <v>0.78900000000000003</v>
      </c>
      <c r="W628" s="381">
        <v>0.1043</v>
      </c>
      <c r="X628" s="381">
        <v>0.34949999999999998</v>
      </c>
      <c r="Y628" s="140" t="s">
        <v>995</v>
      </c>
    </row>
    <row r="629" spans="1:25" ht="15" x14ac:dyDescent="0.25">
      <c r="A629" s="383" t="s">
        <v>306</v>
      </c>
      <c r="B629" s="383" t="s">
        <v>166</v>
      </c>
      <c r="C629" s="384">
        <v>162</v>
      </c>
      <c r="D629" s="384">
        <v>620</v>
      </c>
      <c r="E629" s="384">
        <v>110</v>
      </c>
      <c r="F629" s="384">
        <v>166</v>
      </c>
      <c r="G629" s="384">
        <v>82</v>
      </c>
      <c r="H629" s="384">
        <v>20</v>
      </c>
      <c r="I629" s="384">
        <v>7</v>
      </c>
      <c r="J629" s="384">
        <v>29</v>
      </c>
      <c r="K629" s="384">
        <v>101</v>
      </c>
      <c r="L629" s="384">
        <v>158</v>
      </c>
      <c r="M629" s="384">
        <v>44</v>
      </c>
      <c r="N629" s="384">
        <v>7</v>
      </c>
      <c r="O629" s="384">
        <v>9</v>
      </c>
      <c r="P629" s="384">
        <v>1</v>
      </c>
      <c r="Q629" s="385">
        <v>0.26769999999999999</v>
      </c>
      <c r="R629" s="385">
        <v>0.37119999999999997</v>
      </c>
      <c r="S629" s="385">
        <v>0.46289999999999998</v>
      </c>
      <c r="T629" s="385">
        <v>0.83409999999999995</v>
      </c>
      <c r="U629" s="384">
        <v>722</v>
      </c>
      <c r="V629" s="386">
        <v>0.86270000000000002</v>
      </c>
      <c r="W629" s="386">
        <v>0.1399</v>
      </c>
      <c r="X629" s="386">
        <v>0.21879999999999999</v>
      </c>
      <c r="Y629" s="140" t="s">
        <v>995</v>
      </c>
    </row>
    <row r="630" spans="1:25" ht="15" x14ac:dyDescent="0.25">
      <c r="A630" s="383" t="s">
        <v>940</v>
      </c>
      <c r="B630" s="383" t="s">
        <v>146</v>
      </c>
      <c r="C630" s="384">
        <v>144</v>
      </c>
      <c r="D630" s="384">
        <v>542</v>
      </c>
      <c r="E630" s="384">
        <v>62</v>
      </c>
      <c r="F630" s="384">
        <v>145</v>
      </c>
      <c r="G630" s="384">
        <v>74</v>
      </c>
      <c r="H630" s="384">
        <v>21</v>
      </c>
      <c r="I630" s="384">
        <v>0</v>
      </c>
      <c r="J630" s="384">
        <v>29</v>
      </c>
      <c r="K630" s="384">
        <v>30</v>
      </c>
      <c r="L630" s="384">
        <v>145</v>
      </c>
      <c r="M630" s="384">
        <v>29</v>
      </c>
      <c r="N630" s="384">
        <v>8</v>
      </c>
      <c r="O630" s="384">
        <v>7</v>
      </c>
      <c r="P630" s="384">
        <v>0</v>
      </c>
      <c r="Q630" s="385">
        <v>0.26750000000000002</v>
      </c>
      <c r="R630" s="385">
        <v>0.30590000000000001</v>
      </c>
      <c r="S630" s="385">
        <v>0.46679999999999999</v>
      </c>
      <c r="T630" s="385">
        <v>0.77270000000000005</v>
      </c>
      <c r="U630" s="384">
        <v>572</v>
      </c>
      <c r="V630" s="386">
        <v>0.78380000000000005</v>
      </c>
      <c r="W630" s="386">
        <v>5.2400000000000002E-2</v>
      </c>
      <c r="X630" s="386">
        <v>0.2535</v>
      </c>
      <c r="Y630" s="140" t="s">
        <v>995</v>
      </c>
    </row>
    <row r="631" spans="1:25" ht="15" x14ac:dyDescent="0.25">
      <c r="A631" s="378" t="s">
        <v>299</v>
      </c>
      <c r="B631" s="378" t="s">
        <v>72</v>
      </c>
      <c r="C631" s="379">
        <v>163</v>
      </c>
      <c r="D631" s="379">
        <v>622</v>
      </c>
      <c r="E631" s="379">
        <v>86</v>
      </c>
      <c r="F631" s="379">
        <v>166</v>
      </c>
      <c r="G631" s="379">
        <v>103</v>
      </c>
      <c r="H631" s="379">
        <v>42</v>
      </c>
      <c r="I631" s="379">
        <v>4</v>
      </c>
      <c r="J631" s="379">
        <v>30</v>
      </c>
      <c r="K631" s="379">
        <v>29</v>
      </c>
      <c r="L631" s="379">
        <v>139</v>
      </c>
      <c r="M631" s="379">
        <v>43</v>
      </c>
      <c r="N631" s="379">
        <v>11</v>
      </c>
      <c r="O631" s="379">
        <v>17</v>
      </c>
      <c r="P631" s="379">
        <v>1</v>
      </c>
      <c r="Q631" s="380">
        <v>0.26690000000000003</v>
      </c>
      <c r="R631" s="380">
        <v>0.30059999999999998</v>
      </c>
      <c r="S631" s="380">
        <v>0.49199999999999999</v>
      </c>
      <c r="T631" s="380">
        <v>0.79259999999999997</v>
      </c>
      <c r="U631" s="379">
        <v>652</v>
      </c>
      <c r="V631" s="381">
        <v>0.79630000000000001</v>
      </c>
      <c r="W631" s="381">
        <v>4.4499999999999998E-2</v>
      </c>
      <c r="X631" s="381">
        <v>0.2132</v>
      </c>
      <c r="Y631" s="140" t="s">
        <v>995</v>
      </c>
    </row>
    <row r="632" spans="1:25" ht="15" x14ac:dyDescent="0.25">
      <c r="A632" s="378" t="s">
        <v>304</v>
      </c>
      <c r="B632" s="378" t="s">
        <v>69</v>
      </c>
      <c r="C632" s="379">
        <v>152</v>
      </c>
      <c r="D632" s="379">
        <v>569</v>
      </c>
      <c r="E632" s="379">
        <v>71</v>
      </c>
      <c r="F632" s="379">
        <v>151</v>
      </c>
      <c r="G632" s="379">
        <v>65</v>
      </c>
      <c r="H632" s="379">
        <v>38</v>
      </c>
      <c r="I632" s="379">
        <v>5</v>
      </c>
      <c r="J632" s="379">
        <v>20</v>
      </c>
      <c r="K632" s="379">
        <v>29</v>
      </c>
      <c r="L632" s="379">
        <v>113</v>
      </c>
      <c r="M632" s="379">
        <v>2</v>
      </c>
      <c r="N632" s="379">
        <v>0</v>
      </c>
      <c r="O632" s="379">
        <v>12</v>
      </c>
      <c r="P632" s="379">
        <v>1</v>
      </c>
      <c r="Q632" s="380">
        <v>0.26540000000000002</v>
      </c>
      <c r="R632" s="380">
        <v>0.30220000000000002</v>
      </c>
      <c r="S632" s="380">
        <v>0.45519999999999999</v>
      </c>
      <c r="T632" s="380">
        <v>0.75739999999999996</v>
      </c>
      <c r="U632" s="379">
        <v>599</v>
      </c>
      <c r="V632" s="381">
        <v>1</v>
      </c>
      <c r="W632" s="381">
        <v>4.8399999999999999E-2</v>
      </c>
      <c r="X632" s="381">
        <v>0.18859999999999999</v>
      </c>
      <c r="Y632" s="140" t="s">
        <v>995</v>
      </c>
    </row>
    <row r="633" spans="1:25" ht="15" x14ac:dyDescent="0.25">
      <c r="A633" s="378" t="s">
        <v>915</v>
      </c>
      <c r="B633" s="378" t="s">
        <v>72</v>
      </c>
      <c r="C633" s="379">
        <v>133</v>
      </c>
      <c r="D633" s="379">
        <v>445</v>
      </c>
      <c r="E633" s="379">
        <v>70</v>
      </c>
      <c r="F633" s="379">
        <v>118</v>
      </c>
      <c r="G633" s="379">
        <v>47</v>
      </c>
      <c r="H633" s="379">
        <v>29</v>
      </c>
      <c r="I633" s="379">
        <v>0</v>
      </c>
      <c r="J633" s="379">
        <v>10</v>
      </c>
      <c r="K633" s="379">
        <v>54</v>
      </c>
      <c r="L633" s="379">
        <v>98</v>
      </c>
      <c r="M633" s="379">
        <v>0</v>
      </c>
      <c r="N633" s="379">
        <v>2</v>
      </c>
      <c r="O633" s="379">
        <v>9</v>
      </c>
      <c r="P633" s="379">
        <v>13</v>
      </c>
      <c r="Q633" s="380">
        <v>0.26519999999999999</v>
      </c>
      <c r="R633" s="380">
        <v>0.36130000000000001</v>
      </c>
      <c r="S633" s="380">
        <v>0.39779999999999999</v>
      </c>
      <c r="T633" s="380">
        <v>0.7591</v>
      </c>
      <c r="U633" s="379">
        <v>512</v>
      </c>
      <c r="V633" s="381">
        <v>0</v>
      </c>
      <c r="W633" s="381">
        <v>0.1055</v>
      </c>
      <c r="X633" s="381">
        <v>0.19139999999999999</v>
      </c>
      <c r="Y633" s="140" t="s">
        <v>995</v>
      </c>
    </row>
    <row r="634" spans="1:25" ht="15" x14ac:dyDescent="0.25">
      <c r="A634" s="378" t="s">
        <v>913</v>
      </c>
      <c r="B634" s="378" t="s">
        <v>72</v>
      </c>
      <c r="C634" s="379">
        <v>117</v>
      </c>
      <c r="D634" s="379">
        <v>331</v>
      </c>
      <c r="E634" s="379">
        <v>43</v>
      </c>
      <c r="F634" s="379">
        <v>87</v>
      </c>
      <c r="G634" s="379">
        <v>38</v>
      </c>
      <c r="H634" s="379">
        <v>19</v>
      </c>
      <c r="I634" s="379">
        <v>0</v>
      </c>
      <c r="J634" s="379">
        <v>12</v>
      </c>
      <c r="K634" s="379">
        <v>33</v>
      </c>
      <c r="L634" s="379">
        <v>63</v>
      </c>
      <c r="M634" s="379">
        <v>0</v>
      </c>
      <c r="N634" s="379">
        <v>2</v>
      </c>
      <c r="O634" s="379">
        <v>3</v>
      </c>
      <c r="P634" s="379">
        <v>16</v>
      </c>
      <c r="Q634" s="380">
        <v>0.26279999999999998</v>
      </c>
      <c r="R634" s="380">
        <v>0.3579</v>
      </c>
      <c r="S634" s="380">
        <v>0.42899999999999999</v>
      </c>
      <c r="T634" s="380">
        <v>0.78690000000000004</v>
      </c>
      <c r="U634" s="379">
        <v>380</v>
      </c>
      <c r="V634" s="381">
        <v>0</v>
      </c>
      <c r="W634" s="381">
        <v>8.6800000000000002E-2</v>
      </c>
      <c r="X634" s="381">
        <v>0.1658</v>
      </c>
      <c r="Y634" s="140" t="s">
        <v>995</v>
      </c>
    </row>
    <row r="635" spans="1:25" ht="15" x14ac:dyDescent="0.25">
      <c r="A635" s="378" t="s">
        <v>760</v>
      </c>
      <c r="B635" s="378" t="s">
        <v>73</v>
      </c>
      <c r="C635" s="379">
        <v>113</v>
      </c>
      <c r="D635" s="379">
        <v>282</v>
      </c>
      <c r="E635" s="379">
        <v>33</v>
      </c>
      <c r="F635" s="379">
        <v>74</v>
      </c>
      <c r="G635" s="379">
        <v>46</v>
      </c>
      <c r="H635" s="379">
        <v>15</v>
      </c>
      <c r="I635" s="379">
        <v>1</v>
      </c>
      <c r="J635" s="379">
        <v>6</v>
      </c>
      <c r="K635" s="379">
        <v>12</v>
      </c>
      <c r="L635" s="379">
        <v>60</v>
      </c>
      <c r="M635" s="379">
        <v>20</v>
      </c>
      <c r="N635" s="379">
        <v>4</v>
      </c>
      <c r="O635" s="379">
        <v>4</v>
      </c>
      <c r="P635" s="379">
        <v>1</v>
      </c>
      <c r="Q635" s="380">
        <v>0.26240000000000002</v>
      </c>
      <c r="R635" s="380">
        <v>0.2949</v>
      </c>
      <c r="S635" s="380">
        <v>0.38650000000000001</v>
      </c>
      <c r="T635" s="380">
        <v>0.68140000000000001</v>
      </c>
      <c r="U635" s="379">
        <v>295</v>
      </c>
      <c r="V635" s="381">
        <v>0.83330000000000004</v>
      </c>
      <c r="W635" s="381">
        <v>4.07E-2</v>
      </c>
      <c r="X635" s="381">
        <v>0.2034</v>
      </c>
      <c r="Y635" s="140" t="s">
        <v>995</v>
      </c>
    </row>
    <row r="636" spans="1:25" ht="15" x14ac:dyDescent="0.25">
      <c r="A636" s="383" t="s">
        <v>564</v>
      </c>
      <c r="B636" s="383" t="s">
        <v>67</v>
      </c>
      <c r="C636" s="384">
        <v>146</v>
      </c>
      <c r="D636" s="384">
        <v>500</v>
      </c>
      <c r="E636" s="384">
        <v>82</v>
      </c>
      <c r="F636" s="384">
        <v>131</v>
      </c>
      <c r="G636" s="384">
        <v>72</v>
      </c>
      <c r="H636" s="384">
        <v>20</v>
      </c>
      <c r="I636" s="384">
        <v>2</v>
      </c>
      <c r="J636" s="384">
        <v>30</v>
      </c>
      <c r="K636" s="384">
        <v>58</v>
      </c>
      <c r="L636" s="384">
        <v>115</v>
      </c>
      <c r="M636" s="384">
        <v>26</v>
      </c>
      <c r="N636" s="384">
        <v>6</v>
      </c>
      <c r="O636" s="384">
        <v>7</v>
      </c>
      <c r="P636" s="384">
        <v>1</v>
      </c>
      <c r="Q636" s="385">
        <v>0.26200000000000001</v>
      </c>
      <c r="R636" s="385">
        <v>0.33989999999999998</v>
      </c>
      <c r="S636" s="385">
        <v>0.49</v>
      </c>
      <c r="T636" s="385">
        <v>0.82989999999999997</v>
      </c>
      <c r="U636" s="384">
        <v>559</v>
      </c>
      <c r="V636" s="386">
        <v>0.8125</v>
      </c>
      <c r="W636" s="386">
        <v>0.1038</v>
      </c>
      <c r="X636" s="386">
        <v>0.20569999999999999</v>
      </c>
      <c r="Y636" s="140" t="s">
        <v>995</v>
      </c>
    </row>
    <row r="637" spans="1:25" ht="15" x14ac:dyDescent="0.25">
      <c r="A637" s="378" t="s">
        <v>384</v>
      </c>
      <c r="B637" s="378" t="s">
        <v>146</v>
      </c>
      <c r="C637" s="379">
        <v>154</v>
      </c>
      <c r="D637" s="379">
        <v>466</v>
      </c>
      <c r="E637" s="379">
        <v>49</v>
      </c>
      <c r="F637" s="379">
        <v>122</v>
      </c>
      <c r="G637" s="379">
        <v>54</v>
      </c>
      <c r="H637" s="379">
        <v>22</v>
      </c>
      <c r="I637" s="379">
        <v>2</v>
      </c>
      <c r="J637" s="379">
        <v>12</v>
      </c>
      <c r="K637" s="379">
        <v>10</v>
      </c>
      <c r="L637" s="379">
        <v>92</v>
      </c>
      <c r="M637" s="379">
        <v>22</v>
      </c>
      <c r="N637" s="379">
        <v>7</v>
      </c>
      <c r="O637" s="379">
        <v>12</v>
      </c>
      <c r="P637" s="379">
        <v>14</v>
      </c>
      <c r="Q637" s="380">
        <v>0.26179999999999998</v>
      </c>
      <c r="R637" s="380">
        <v>0.29799999999999999</v>
      </c>
      <c r="S637" s="380">
        <v>0.39479999999999998</v>
      </c>
      <c r="T637" s="380">
        <v>0.69279999999999997</v>
      </c>
      <c r="U637" s="379">
        <v>490</v>
      </c>
      <c r="V637" s="381">
        <v>0.75860000000000005</v>
      </c>
      <c r="W637" s="381">
        <v>2.0400000000000001E-2</v>
      </c>
      <c r="X637" s="381">
        <v>0.18779999999999999</v>
      </c>
      <c r="Y637" s="140" t="s">
        <v>995</v>
      </c>
    </row>
    <row r="638" spans="1:25" ht="15" x14ac:dyDescent="0.25">
      <c r="A638" s="378" t="s">
        <v>383</v>
      </c>
      <c r="B638" s="378" t="s">
        <v>64</v>
      </c>
      <c r="C638" s="379">
        <v>157</v>
      </c>
      <c r="D638" s="379">
        <v>528</v>
      </c>
      <c r="E638" s="379">
        <v>83</v>
      </c>
      <c r="F638" s="379">
        <v>138</v>
      </c>
      <c r="G638" s="379">
        <v>65</v>
      </c>
      <c r="H638" s="379">
        <v>37</v>
      </c>
      <c r="I638" s="379">
        <v>7</v>
      </c>
      <c r="J638" s="379">
        <v>22</v>
      </c>
      <c r="K638" s="379">
        <v>27</v>
      </c>
      <c r="L638" s="379">
        <v>126</v>
      </c>
      <c r="M638" s="379">
        <v>25</v>
      </c>
      <c r="N638" s="379">
        <v>7</v>
      </c>
      <c r="O638" s="379">
        <v>5</v>
      </c>
      <c r="P638" s="379">
        <v>1</v>
      </c>
      <c r="Q638" s="380">
        <v>0.26140000000000002</v>
      </c>
      <c r="R638" s="380">
        <v>0.29859999999999998</v>
      </c>
      <c r="S638" s="380">
        <v>0.48299999999999998</v>
      </c>
      <c r="T638" s="380">
        <v>0.78149999999999997</v>
      </c>
      <c r="U638" s="379">
        <v>556</v>
      </c>
      <c r="V638" s="381">
        <v>0.78129999999999999</v>
      </c>
      <c r="W638" s="381">
        <v>4.8599999999999997E-2</v>
      </c>
      <c r="X638" s="381">
        <v>0.2266</v>
      </c>
      <c r="Y638" s="140" t="s">
        <v>995</v>
      </c>
    </row>
    <row r="639" spans="1:25" ht="15" x14ac:dyDescent="0.25">
      <c r="A639" s="378" t="s">
        <v>513</v>
      </c>
      <c r="B639" s="378" t="s">
        <v>71</v>
      </c>
      <c r="C639" s="379">
        <v>162</v>
      </c>
      <c r="D639" s="379">
        <v>571</v>
      </c>
      <c r="E639" s="379">
        <v>65</v>
      </c>
      <c r="F639" s="379">
        <v>149</v>
      </c>
      <c r="G639" s="379">
        <v>64</v>
      </c>
      <c r="H639" s="379">
        <v>39</v>
      </c>
      <c r="I639" s="379">
        <v>0</v>
      </c>
      <c r="J639" s="379">
        <v>9</v>
      </c>
      <c r="K639" s="379">
        <v>44</v>
      </c>
      <c r="L639" s="379">
        <v>96</v>
      </c>
      <c r="M639" s="379">
        <v>45</v>
      </c>
      <c r="N639" s="379">
        <v>9</v>
      </c>
      <c r="O639" s="379">
        <v>7</v>
      </c>
      <c r="P639" s="379">
        <v>11</v>
      </c>
      <c r="Q639" s="380">
        <v>0.26090000000000002</v>
      </c>
      <c r="R639" s="380">
        <v>0.32590000000000002</v>
      </c>
      <c r="S639" s="380">
        <v>0.3765</v>
      </c>
      <c r="T639" s="380">
        <v>0.70240000000000002</v>
      </c>
      <c r="U639" s="379">
        <v>626</v>
      </c>
      <c r="V639" s="381">
        <v>0.83330000000000004</v>
      </c>
      <c r="W639" s="381">
        <v>7.0300000000000001E-2</v>
      </c>
      <c r="X639" s="381">
        <v>0.15340000000000001</v>
      </c>
      <c r="Y639" s="140" t="s">
        <v>995</v>
      </c>
    </row>
    <row r="640" spans="1:25" ht="15" x14ac:dyDescent="0.25">
      <c r="A640" s="378" t="s">
        <v>302</v>
      </c>
      <c r="B640" s="378" t="s">
        <v>147</v>
      </c>
      <c r="C640" s="379">
        <v>162</v>
      </c>
      <c r="D640" s="379">
        <v>610</v>
      </c>
      <c r="E640" s="379">
        <v>89</v>
      </c>
      <c r="F640" s="379">
        <v>159</v>
      </c>
      <c r="G640" s="379">
        <v>64</v>
      </c>
      <c r="H640" s="379">
        <v>37</v>
      </c>
      <c r="I640" s="379">
        <v>1</v>
      </c>
      <c r="J640" s="379">
        <v>24</v>
      </c>
      <c r="K640" s="379">
        <v>51</v>
      </c>
      <c r="L640" s="379">
        <v>141</v>
      </c>
      <c r="M640" s="379">
        <v>41</v>
      </c>
      <c r="N640" s="379">
        <v>6</v>
      </c>
      <c r="O640" s="379">
        <v>6</v>
      </c>
      <c r="P640" s="379">
        <v>15</v>
      </c>
      <c r="Q640" s="380">
        <v>0.26069999999999999</v>
      </c>
      <c r="R640" s="380">
        <v>0.33279999999999998</v>
      </c>
      <c r="S640" s="380">
        <v>0.44259999999999999</v>
      </c>
      <c r="T640" s="380">
        <v>0.77549999999999997</v>
      </c>
      <c r="U640" s="379">
        <v>676</v>
      </c>
      <c r="V640" s="381">
        <v>0.87229999999999996</v>
      </c>
      <c r="W640" s="381">
        <v>7.5399999999999995E-2</v>
      </c>
      <c r="X640" s="381">
        <v>0.20860000000000001</v>
      </c>
      <c r="Y640" s="140" t="s">
        <v>995</v>
      </c>
    </row>
    <row r="641" spans="1:25" ht="15" x14ac:dyDescent="0.25">
      <c r="A641" s="378" t="s">
        <v>941</v>
      </c>
      <c r="B641" s="378" t="s">
        <v>75</v>
      </c>
      <c r="C641" s="379">
        <v>110</v>
      </c>
      <c r="D641" s="379">
        <v>338</v>
      </c>
      <c r="E641" s="379">
        <v>48</v>
      </c>
      <c r="F641" s="379">
        <v>88</v>
      </c>
      <c r="G641" s="379">
        <v>41</v>
      </c>
      <c r="H641" s="379">
        <v>19</v>
      </c>
      <c r="I641" s="379">
        <v>1</v>
      </c>
      <c r="J641" s="379">
        <v>13</v>
      </c>
      <c r="K641" s="379">
        <v>28</v>
      </c>
      <c r="L641" s="379">
        <v>128</v>
      </c>
      <c r="M641" s="379">
        <v>13</v>
      </c>
      <c r="N641" s="379">
        <v>2</v>
      </c>
      <c r="O641" s="379">
        <v>6</v>
      </c>
      <c r="P641" s="379">
        <v>0</v>
      </c>
      <c r="Q641" s="380">
        <v>0.26035502958579881</v>
      </c>
      <c r="R641" s="380">
        <v>0.31693989071038253</v>
      </c>
      <c r="S641" s="380">
        <v>0.43786982248520712</v>
      </c>
      <c r="T641" s="380">
        <v>0.75480971319558965</v>
      </c>
      <c r="U641" s="379">
        <v>366</v>
      </c>
      <c r="V641" s="381">
        <v>0.8666666666666667</v>
      </c>
      <c r="W641" s="381">
        <v>7.650273224043716E-2</v>
      </c>
      <c r="X641" s="381">
        <v>0.34972677595628415</v>
      </c>
      <c r="Y641" s="140" t="s">
        <v>995</v>
      </c>
    </row>
    <row r="642" spans="1:25" ht="15" x14ac:dyDescent="0.25">
      <c r="A642" s="378" t="s">
        <v>947</v>
      </c>
      <c r="B642" s="378" t="s">
        <v>70</v>
      </c>
      <c r="C642" s="379">
        <v>93</v>
      </c>
      <c r="D642" s="379">
        <v>351</v>
      </c>
      <c r="E642" s="379">
        <v>50</v>
      </c>
      <c r="F642" s="379">
        <v>91</v>
      </c>
      <c r="G642" s="379">
        <v>32</v>
      </c>
      <c r="H642" s="379">
        <v>21</v>
      </c>
      <c r="I642" s="379">
        <v>4</v>
      </c>
      <c r="J642" s="379">
        <v>9</v>
      </c>
      <c r="K642" s="379">
        <v>23</v>
      </c>
      <c r="L642" s="379">
        <v>89</v>
      </c>
      <c r="M642" s="379">
        <v>21</v>
      </c>
      <c r="N642" s="379">
        <v>6</v>
      </c>
      <c r="O642" s="379">
        <v>4</v>
      </c>
      <c r="P642" s="379">
        <v>1</v>
      </c>
      <c r="Q642" s="380">
        <v>0.25925925925925924</v>
      </c>
      <c r="R642" s="380">
        <v>0.30666666666666664</v>
      </c>
      <c r="S642" s="380">
        <v>0.41880341880341881</v>
      </c>
      <c r="T642" s="380">
        <v>0.72547008547008551</v>
      </c>
      <c r="U642" s="379">
        <v>375</v>
      </c>
      <c r="V642" s="381">
        <v>0.77777777777777779</v>
      </c>
      <c r="W642" s="381">
        <v>6.133333333333333E-2</v>
      </c>
      <c r="X642" s="381">
        <v>0.23733333333333334</v>
      </c>
      <c r="Y642" s="140" t="s">
        <v>995</v>
      </c>
    </row>
    <row r="643" spans="1:25" ht="15" x14ac:dyDescent="0.25">
      <c r="A643" s="383" t="s">
        <v>890</v>
      </c>
      <c r="B643" s="383" t="s">
        <v>74</v>
      </c>
      <c r="C643" s="384">
        <v>124</v>
      </c>
      <c r="D643" s="384">
        <v>302</v>
      </c>
      <c r="E643" s="384">
        <v>38</v>
      </c>
      <c r="F643" s="384">
        <v>78</v>
      </c>
      <c r="G643" s="384">
        <v>34</v>
      </c>
      <c r="H643" s="384">
        <v>22</v>
      </c>
      <c r="I643" s="384">
        <v>0</v>
      </c>
      <c r="J643" s="384">
        <v>7</v>
      </c>
      <c r="K643" s="384">
        <v>15</v>
      </c>
      <c r="L643" s="384">
        <v>44</v>
      </c>
      <c r="M643" s="384">
        <v>13</v>
      </c>
      <c r="N643" s="384">
        <v>3</v>
      </c>
      <c r="O643" s="384">
        <v>2</v>
      </c>
      <c r="P643" s="384">
        <v>1</v>
      </c>
      <c r="Q643" s="385">
        <v>0.25829999999999997</v>
      </c>
      <c r="R643" s="385">
        <v>0.29559999999999997</v>
      </c>
      <c r="S643" s="385">
        <v>0.4007</v>
      </c>
      <c r="T643" s="385">
        <v>0.69630000000000003</v>
      </c>
      <c r="U643" s="384">
        <v>318</v>
      </c>
      <c r="V643" s="386">
        <v>0.8125</v>
      </c>
      <c r="W643" s="386">
        <v>4.7199999999999999E-2</v>
      </c>
      <c r="X643" s="386">
        <v>0.1384</v>
      </c>
      <c r="Y643" s="140" t="s">
        <v>995</v>
      </c>
    </row>
    <row r="644" spans="1:25" ht="15" x14ac:dyDescent="0.25">
      <c r="A644" s="378" t="s">
        <v>964</v>
      </c>
      <c r="B644" s="378" t="s">
        <v>166</v>
      </c>
      <c r="C644" s="379">
        <v>132</v>
      </c>
      <c r="D644" s="379">
        <v>349</v>
      </c>
      <c r="E644" s="379">
        <v>40</v>
      </c>
      <c r="F644" s="379">
        <v>90</v>
      </c>
      <c r="G644" s="379">
        <v>35</v>
      </c>
      <c r="H644" s="379">
        <v>26</v>
      </c>
      <c r="I644" s="379">
        <v>0</v>
      </c>
      <c r="J644" s="379">
        <v>9</v>
      </c>
      <c r="K644" s="379">
        <v>18</v>
      </c>
      <c r="L644" s="379">
        <v>47</v>
      </c>
      <c r="M644" s="379">
        <v>4</v>
      </c>
      <c r="N644" s="379">
        <v>0</v>
      </c>
      <c r="O644" s="379">
        <v>5</v>
      </c>
      <c r="P644" s="379">
        <v>14</v>
      </c>
      <c r="Q644" s="380">
        <v>0.25790000000000002</v>
      </c>
      <c r="R644" s="380">
        <v>0.32019999999999998</v>
      </c>
      <c r="S644" s="380">
        <v>0.40970000000000001</v>
      </c>
      <c r="T644" s="380">
        <v>0.73</v>
      </c>
      <c r="U644" s="379">
        <v>381</v>
      </c>
      <c r="V644" s="381">
        <v>1</v>
      </c>
      <c r="W644" s="381">
        <v>4.7199999999999999E-2</v>
      </c>
      <c r="X644" s="381">
        <v>0.1234</v>
      </c>
      <c r="Y644" s="140" t="s">
        <v>995</v>
      </c>
    </row>
    <row r="645" spans="1:25" ht="15" x14ac:dyDescent="0.25">
      <c r="A645" s="378" t="s">
        <v>329</v>
      </c>
      <c r="B645" s="378" t="s">
        <v>75</v>
      </c>
      <c r="C645" s="379">
        <v>141</v>
      </c>
      <c r="D645" s="379">
        <v>431</v>
      </c>
      <c r="E645" s="379">
        <v>49</v>
      </c>
      <c r="F645" s="379">
        <v>111</v>
      </c>
      <c r="G645" s="379">
        <v>41</v>
      </c>
      <c r="H645" s="379">
        <v>17</v>
      </c>
      <c r="I645" s="379">
        <v>12</v>
      </c>
      <c r="J645" s="379">
        <v>12</v>
      </c>
      <c r="K645" s="379">
        <v>26</v>
      </c>
      <c r="L645" s="379">
        <v>92</v>
      </c>
      <c r="M645" s="379">
        <v>15</v>
      </c>
      <c r="N645" s="379">
        <v>9</v>
      </c>
      <c r="O645" s="379">
        <v>4</v>
      </c>
      <c r="P645" s="379">
        <v>8</v>
      </c>
      <c r="Q645" s="380">
        <v>0.25750000000000001</v>
      </c>
      <c r="R645" s="380">
        <v>0.31180000000000002</v>
      </c>
      <c r="S645" s="380">
        <v>0.43619999999999998</v>
      </c>
      <c r="T645" s="380">
        <v>0.748</v>
      </c>
      <c r="U645" s="379">
        <v>465</v>
      </c>
      <c r="V645" s="381">
        <v>0.625</v>
      </c>
      <c r="W645" s="381">
        <v>5.5899999999999998E-2</v>
      </c>
      <c r="X645" s="381">
        <v>0.1978</v>
      </c>
      <c r="Y645" s="140" t="s">
        <v>995</v>
      </c>
    </row>
    <row r="646" spans="1:25" ht="15" x14ac:dyDescent="0.25">
      <c r="A646" s="378" t="s">
        <v>317</v>
      </c>
      <c r="B646" s="378" t="s">
        <v>73</v>
      </c>
      <c r="C646" s="379">
        <v>146</v>
      </c>
      <c r="D646" s="379">
        <v>505</v>
      </c>
      <c r="E646" s="379">
        <v>70</v>
      </c>
      <c r="F646" s="379">
        <v>130</v>
      </c>
      <c r="G646" s="379">
        <v>77</v>
      </c>
      <c r="H646" s="379">
        <v>28</v>
      </c>
      <c r="I646" s="379">
        <v>9</v>
      </c>
      <c r="J646" s="379">
        <v>21</v>
      </c>
      <c r="K646" s="379">
        <v>50</v>
      </c>
      <c r="L646" s="379">
        <v>144</v>
      </c>
      <c r="M646" s="379">
        <v>17</v>
      </c>
      <c r="N646" s="379">
        <v>11</v>
      </c>
      <c r="O646" s="379">
        <v>13</v>
      </c>
      <c r="P646" s="379">
        <v>5</v>
      </c>
      <c r="Q646" s="380">
        <v>0.25740000000000002</v>
      </c>
      <c r="R646" s="380">
        <v>0.33040000000000003</v>
      </c>
      <c r="S646" s="380">
        <v>0.4733</v>
      </c>
      <c r="T646" s="380">
        <v>0.80359999999999998</v>
      </c>
      <c r="U646" s="379">
        <v>560</v>
      </c>
      <c r="V646" s="381">
        <v>0.60709999999999997</v>
      </c>
      <c r="W646" s="381">
        <v>8.9300000000000004E-2</v>
      </c>
      <c r="X646" s="381">
        <v>0.2571</v>
      </c>
      <c r="Y646" s="140" t="s">
        <v>995</v>
      </c>
    </row>
    <row r="647" spans="1:25" ht="15" x14ac:dyDescent="0.25">
      <c r="A647" s="378" t="s">
        <v>563</v>
      </c>
      <c r="B647" s="378" t="s">
        <v>67</v>
      </c>
      <c r="C647" s="379">
        <v>95</v>
      </c>
      <c r="D647" s="379">
        <v>284</v>
      </c>
      <c r="E647" s="379">
        <v>32</v>
      </c>
      <c r="F647" s="379">
        <v>73</v>
      </c>
      <c r="G647" s="379">
        <v>32</v>
      </c>
      <c r="H647" s="379">
        <v>18</v>
      </c>
      <c r="I647" s="379">
        <v>2</v>
      </c>
      <c r="J647" s="379">
        <v>5</v>
      </c>
      <c r="K647" s="379">
        <v>18</v>
      </c>
      <c r="L647" s="379">
        <v>72</v>
      </c>
      <c r="M647" s="379">
        <v>29</v>
      </c>
      <c r="N647" s="379">
        <v>9</v>
      </c>
      <c r="O647" s="379">
        <v>3</v>
      </c>
      <c r="P647" s="379">
        <v>0</v>
      </c>
      <c r="Q647" s="380">
        <v>0.25700000000000001</v>
      </c>
      <c r="R647" s="380">
        <v>0.30130000000000001</v>
      </c>
      <c r="S647" s="380">
        <v>0.38729999999999998</v>
      </c>
      <c r="T647" s="380">
        <v>0.68859999999999999</v>
      </c>
      <c r="U647" s="379">
        <v>302</v>
      </c>
      <c r="V647" s="381">
        <v>0.76319999999999999</v>
      </c>
      <c r="W647" s="381">
        <v>5.96E-2</v>
      </c>
      <c r="X647" s="381">
        <v>0.2384</v>
      </c>
      <c r="Y647" s="140" t="s">
        <v>995</v>
      </c>
    </row>
    <row r="648" spans="1:25" ht="15" x14ac:dyDescent="0.25">
      <c r="A648" s="383" t="s">
        <v>321</v>
      </c>
      <c r="B648" s="383" t="s">
        <v>72</v>
      </c>
      <c r="C648" s="384">
        <v>158</v>
      </c>
      <c r="D648" s="384">
        <v>549</v>
      </c>
      <c r="E648" s="384">
        <v>83</v>
      </c>
      <c r="F648" s="384">
        <v>141</v>
      </c>
      <c r="G648" s="384">
        <v>102</v>
      </c>
      <c r="H648" s="384">
        <v>27</v>
      </c>
      <c r="I648" s="384">
        <v>1</v>
      </c>
      <c r="J648" s="384">
        <v>40</v>
      </c>
      <c r="K648" s="384">
        <v>48</v>
      </c>
      <c r="L648" s="384">
        <v>173</v>
      </c>
      <c r="M648" s="384">
        <v>9</v>
      </c>
      <c r="N648" s="384">
        <v>2</v>
      </c>
      <c r="O648" s="384">
        <v>13</v>
      </c>
      <c r="P648" s="384">
        <v>4</v>
      </c>
      <c r="Q648" s="385">
        <v>0.25679999999999997</v>
      </c>
      <c r="R648" s="385">
        <v>0.3211</v>
      </c>
      <c r="S648" s="385">
        <v>0.5282</v>
      </c>
      <c r="T648" s="385">
        <v>0.84940000000000004</v>
      </c>
      <c r="U648" s="384">
        <v>601</v>
      </c>
      <c r="V648" s="386">
        <v>0.81820000000000004</v>
      </c>
      <c r="W648" s="386">
        <v>7.9899999999999999E-2</v>
      </c>
      <c r="X648" s="386">
        <v>0.28789999999999999</v>
      </c>
      <c r="Y648" s="140" t="s">
        <v>995</v>
      </c>
    </row>
    <row r="649" spans="1:25" ht="15" x14ac:dyDescent="0.25">
      <c r="A649" s="383" t="s">
        <v>385</v>
      </c>
      <c r="B649" s="383" t="s">
        <v>64</v>
      </c>
      <c r="C649" s="384">
        <v>158</v>
      </c>
      <c r="D649" s="384">
        <v>538</v>
      </c>
      <c r="E649" s="384">
        <v>76</v>
      </c>
      <c r="F649" s="384">
        <v>138</v>
      </c>
      <c r="G649" s="384">
        <v>77</v>
      </c>
      <c r="H649" s="384">
        <v>30</v>
      </c>
      <c r="I649" s="384">
        <v>5</v>
      </c>
      <c r="J649" s="384">
        <v>27</v>
      </c>
      <c r="K649" s="384">
        <v>26</v>
      </c>
      <c r="L649" s="384">
        <v>130</v>
      </c>
      <c r="M649" s="384">
        <v>36</v>
      </c>
      <c r="N649" s="384">
        <v>9</v>
      </c>
      <c r="O649" s="384">
        <v>8</v>
      </c>
      <c r="P649" s="384">
        <v>13</v>
      </c>
      <c r="Q649" s="385">
        <v>0.25650000000000001</v>
      </c>
      <c r="R649" s="385">
        <v>0.30680000000000002</v>
      </c>
      <c r="S649" s="385">
        <v>0.48139999999999999</v>
      </c>
      <c r="T649" s="385">
        <v>0.78820000000000001</v>
      </c>
      <c r="U649" s="384">
        <v>577</v>
      </c>
      <c r="V649" s="386">
        <v>0.8</v>
      </c>
      <c r="W649" s="386">
        <v>4.5100000000000001E-2</v>
      </c>
      <c r="X649" s="386">
        <v>0.2253</v>
      </c>
      <c r="Y649" s="140" t="s">
        <v>995</v>
      </c>
    </row>
    <row r="650" spans="1:25" ht="15" x14ac:dyDescent="0.25">
      <c r="A650" s="383" t="s">
        <v>345</v>
      </c>
      <c r="B650" s="383" t="s">
        <v>68</v>
      </c>
      <c r="C650" s="384">
        <v>151</v>
      </c>
      <c r="D650" s="384">
        <v>425</v>
      </c>
      <c r="E650" s="384">
        <v>62</v>
      </c>
      <c r="F650" s="384">
        <v>109</v>
      </c>
      <c r="G650" s="384">
        <v>83</v>
      </c>
      <c r="H650" s="384">
        <v>38</v>
      </c>
      <c r="I650" s="384">
        <v>2</v>
      </c>
      <c r="J650" s="384">
        <v>23</v>
      </c>
      <c r="K650" s="384">
        <v>37</v>
      </c>
      <c r="L650" s="384">
        <v>135</v>
      </c>
      <c r="M650" s="384">
        <v>0</v>
      </c>
      <c r="N650" s="384">
        <v>2</v>
      </c>
      <c r="O650" s="384">
        <v>6</v>
      </c>
      <c r="P650" s="384">
        <v>4</v>
      </c>
      <c r="Q650" s="385">
        <v>0.25650000000000001</v>
      </c>
      <c r="R650" s="385">
        <v>0.32190000000000002</v>
      </c>
      <c r="S650" s="385">
        <v>0.51759999999999995</v>
      </c>
      <c r="T650" s="385">
        <v>0.83950000000000002</v>
      </c>
      <c r="U650" s="384">
        <v>466</v>
      </c>
      <c r="V650" s="386">
        <v>0</v>
      </c>
      <c r="W650" s="386">
        <v>7.9399999999999998E-2</v>
      </c>
      <c r="X650" s="386">
        <v>0.28970000000000001</v>
      </c>
      <c r="Y650" s="140" t="s">
        <v>995</v>
      </c>
    </row>
    <row r="651" spans="1:25" ht="15" x14ac:dyDescent="0.25">
      <c r="A651" s="378" t="s">
        <v>359</v>
      </c>
      <c r="B651" s="378" t="s">
        <v>67</v>
      </c>
      <c r="C651" s="379">
        <v>105</v>
      </c>
      <c r="D651" s="379">
        <v>269</v>
      </c>
      <c r="E651" s="379">
        <v>35</v>
      </c>
      <c r="F651" s="379">
        <v>69</v>
      </c>
      <c r="G651" s="379">
        <v>40</v>
      </c>
      <c r="H651" s="379">
        <v>16</v>
      </c>
      <c r="I651" s="379">
        <v>3</v>
      </c>
      <c r="J651" s="379">
        <v>11</v>
      </c>
      <c r="K651" s="379">
        <v>26</v>
      </c>
      <c r="L651" s="379">
        <v>64</v>
      </c>
      <c r="M651" s="379">
        <v>19</v>
      </c>
      <c r="N651" s="379">
        <v>1</v>
      </c>
      <c r="O651" s="379">
        <v>6</v>
      </c>
      <c r="P651" s="379">
        <v>4</v>
      </c>
      <c r="Q651" s="380">
        <v>0.25650000000000001</v>
      </c>
      <c r="R651" s="380">
        <v>0.33110000000000001</v>
      </c>
      <c r="S651" s="380">
        <v>0.46100000000000002</v>
      </c>
      <c r="T651" s="380">
        <v>0.79210000000000003</v>
      </c>
      <c r="U651" s="379">
        <v>299</v>
      </c>
      <c r="V651" s="381">
        <v>0.95</v>
      </c>
      <c r="W651" s="381">
        <v>8.6999999999999994E-2</v>
      </c>
      <c r="X651" s="381">
        <v>0.214</v>
      </c>
      <c r="Y651" s="140" t="s">
        <v>995</v>
      </c>
    </row>
    <row r="652" spans="1:25" ht="15" x14ac:dyDescent="0.25">
      <c r="A652" s="378" t="s">
        <v>330</v>
      </c>
      <c r="B652" s="378" t="s">
        <v>68</v>
      </c>
      <c r="C652" s="379">
        <v>162</v>
      </c>
      <c r="D652" s="379">
        <v>605</v>
      </c>
      <c r="E652" s="379">
        <v>82</v>
      </c>
      <c r="F652" s="379">
        <v>155</v>
      </c>
      <c r="G652" s="379">
        <v>99</v>
      </c>
      <c r="H652" s="379">
        <v>37</v>
      </c>
      <c r="I652" s="379">
        <v>0</v>
      </c>
      <c r="J652" s="379">
        <v>28</v>
      </c>
      <c r="K652" s="379">
        <v>63</v>
      </c>
      <c r="L652" s="379">
        <v>157</v>
      </c>
      <c r="M652" s="379">
        <v>3</v>
      </c>
      <c r="N652" s="379">
        <v>0</v>
      </c>
      <c r="O652" s="379">
        <v>10</v>
      </c>
      <c r="P652" s="379">
        <v>0</v>
      </c>
      <c r="Q652" s="380">
        <v>0.25619999999999998</v>
      </c>
      <c r="R652" s="380">
        <v>0.32629999999999998</v>
      </c>
      <c r="S652" s="380">
        <v>0.45619999999999999</v>
      </c>
      <c r="T652" s="380">
        <v>0.78249999999999997</v>
      </c>
      <c r="U652" s="379">
        <v>668</v>
      </c>
      <c r="V652" s="381">
        <v>1</v>
      </c>
      <c r="W652" s="381">
        <v>9.4299999999999995E-2</v>
      </c>
      <c r="X652" s="381">
        <v>0.23499999999999999</v>
      </c>
      <c r="Y652" s="140" t="s">
        <v>995</v>
      </c>
    </row>
    <row r="653" spans="1:25" ht="15" x14ac:dyDescent="0.25">
      <c r="A653" s="378" t="s">
        <v>786</v>
      </c>
      <c r="B653" s="378" t="s">
        <v>76</v>
      </c>
      <c r="C653" s="379">
        <v>119</v>
      </c>
      <c r="D653" s="379">
        <v>271</v>
      </c>
      <c r="E653" s="379">
        <v>60</v>
      </c>
      <c r="F653" s="379">
        <v>69</v>
      </c>
      <c r="G653" s="379">
        <v>40</v>
      </c>
      <c r="H653" s="379">
        <v>13</v>
      </c>
      <c r="I653" s="379">
        <v>0</v>
      </c>
      <c r="J653" s="379">
        <v>18</v>
      </c>
      <c r="K653" s="379">
        <v>44</v>
      </c>
      <c r="L653" s="379">
        <v>61</v>
      </c>
      <c r="M653" s="379">
        <v>32</v>
      </c>
      <c r="N653" s="379">
        <v>0</v>
      </c>
      <c r="O653" s="379">
        <v>5</v>
      </c>
      <c r="P653" s="379">
        <v>1</v>
      </c>
      <c r="Q653" s="380">
        <v>0.25459999999999999</v>
      </c>
      <c r="R653" s="380">
        <v>0.36080000000000001</v>
      </c>
      <c r="S653" s="380">
        <v>0.50180000000000002</v>
      </c>
      <c r="T653" s="380">
        <v>0.86260000000000003</v>
      </c>
      <c r="U653" s="379">
        <v>316</v>
      </c>
      <c r="V653" s="381">
        <v>1</v>
      </c>
      <c r="W653" s="381">
        <v>0.13919999999999999</v>
      </c>
      <c r="X653" s="381">
        <v>0.193</v>
      </c>
      <c r="Y653" s="140" t="s">
        <v>995</v>
      </c>
    </row>
    <row r="654" spans="1:25" ht="15" x14ac:dyDescent="0.25">
      <c r="A654" s="383" t="s">
        <v>361</v>
      </c>
      <c r="B654" s="383" t="s">
        <v>65</v>
      </c>
      <c r="C654" s="384">
        <v>159</v>
      </c>
      <c r="D654" s="384">
        <v>570</v>
      </c>
      <c r="E654" s="384">
        <v>72</v>
      </c>
      <c r="F654" s="384">
        <v>145</v>
      </c>
      <c r="G654" s="384">
        <v>51</v>
      </c>
      <c r="H654" s="384">
        <v>44</v>
      </c>
      <c r="I654" s="384">
        <v>1</v>
      </c>
      <c r="J654" s="384">
        <v>12</v>
      </c>
      <c r="K654" s="384">
        <v>50</v>
      </c>
      <c r="L654" s="384">
        <v>105</v>
      </c>
      <c r="M654" s="384">
        <v>4</v>
      </c>
      <c r="N654" s="384">
        <v>5</v>
      </c>
      <c r="O654" s="384">
        <v>5</v>
      </c>
      <c r="P654" s="384">
        <v>22</v>
      </c>
      <c r="Q654" s="385">
        <v>0.25440000000000002</v>
      </c>
      <c r="R654" s="385">
        <v>0.33800000000000002</v>
      </c>
      <c r="S654" s="385">
        <v>0.3982</v>
      </c>
      <c r="T654" s="385">
        <v>0.73629999999999995</v>
      </c>
      <c r="U654" s="384">
        <v>642</v>
      </c>
      <c r="V654" s="386">
        <v>0.44440000000000002</v>
      </c>
      <c r="W654" s="386">
        <v>7.7899999999999997E-2</v>
      </c>
      <c r="X654" s="386">
        <v>0.1636</v>
      </c>
      <c r="Y654" s="140" t="s">
        <v>995</v>
      </c>
    </row>
    <row r="655" spans="1:25" ht="15" x14ac:dyDescent="0.25">
      <c r="A655" s="383" t="s">
        <v>614</v>
      </c>
      <c r="B655" s="383" t="s">
        <v>65</v>
      </c>
      <c r="C655" s="384">
        <v>146</v>
      </c>
      <c r="D655" s="384">
        <v>405</v>
      </c>
      <c r="E655" s="384">
        <v>34</v>
      </c>
      <c r="F655" s="384">
        <v>103</v>
      </c>
      <c r="G655" s="384">
        <v>33</v>
      </c>
      <c r="H655" s="384">
        <v>21</v>
      </c>
      <c r="I655" s="384">
        <v>0</v>
      </c>
      <c r="J655" s="384">
        <v>7</v>
      </c>
      <c r="K655" s="384">
        <v>16</v>
      </c>
      <c r="L655" s="384">
        <v>101</v>
      </c>
      <c r="M655" s="384">
        <v>2</v>
      </c>
      <c r="N655" s="384">
        <v>1</v>
      </c>
      <c r="O655" s="384">
        <v>4</v>
      </c>
      <c r="P655" s="384">
        <v>5</v>
      </c>
      <c r="Q655" s="385">
        <v>0.25430000000000003</v>
      </c>
      <c r="R655" s="385">
        <v>0.29110000000000003</v>
      </c>
      <c r="S655" s="385">
        <v>0.35799999999999998</v>
      </c>
      <c r="T655" s="385">
        <v>0.64910000000000001</v>
      </c>
      <c r="U655" s="384">
        <v>426</v>
      </c>
      <c r="V655" s="386">
        <v>0.66669999999999996</v>
      </c>
      <c r="W655" s="386">
        <v>3.7600000000000001E-2</v>
      </c>
      <c r="X655" s="386">
        <v>0.23710000000000001</v>
      </c>
      <c r="Y655" s="140" t="s">
        <v>995</v>
      </c>
    </row>
    <row r="656" spans="1:25" ht="15" x14ac:dyDescent="0.25">
      <c r="A656" s="378" t="s">
        <v>703</v>
      </c>
      <c r="B656" s="378" t="s">
        <v>70</v>
      </c>
      <c r="C656" s="379">
        <v>101</v>
      </c>
      <c r="D656" s="379">
        <v>264</v>
      </c>
      <c r="E656" s="379">
        <v>26</v>
      </c>
      <c r="F656" s="379">
        <v>67</v>
      </c>
      <c r="G656" s="379">
        <v>19</v>
      </c>
      <c r="H656" s="379">
        <v>17</v>
      </c>
      <c r="I656" s="379">
        <v>0</v>
      </c>
      <c r="J656" s="379">
        <v>2</v>
      </c>
      <c r="K656" s="379">
        <v>5</v>
      </c>
      <c r="L656" s="379">
        <v>34</v>
      </c>
      <c r="M656" s="379">
        <v>3</v>
      </c>
      <c r="N656" s="379">
        <v>1</v>
      </c>
      <c r="O656" s="379">
        <v>2</v>
      </c>
      <c r="P656" s="379">
        <v>1</v>
      </c>
      <c r="Q656" s="380">
        <v>0.25380000000000003</v>
      </c>
      <c r="R656" s="380">
        <v>0.27039999999999997</v>
      </c>
      <c r="S656" s="380">
        <v>0.34089999999999998</v>
      </c>
      <c r="T656" s="380">
        <v>0.61129999999999995</v>
      </c>
      <c r="U656" s="379">
        <v>270</v>
      </c>
      <c r="V656" s="381">
        <v>0.75</v>
      </c>
      <c r="W656" s="381">
        <v>1.8499999999999999E-2</v>
      </c>
      <c r="X656" s="381">
        <v>0.12590000000000001</v>
      </c>
      <c r="Y656" s="140" t="s">
        <v>995</v>
      </c>
    </row>
    <row r="657" spans="1:25" ht="15" x14ac:dyDescent="0.25">
      <c r="A657" s="383" t="s">
        <v>325</v>
      </c>
      <c r="B657" s="383" t="s">
        <v>69</v>
      </c>
      <c r="C657" s="384">
        <v>141</v>
      </c>
      <c r="D657" s="384">
        <v>494</v>
      </c>
      <c r="E657" s="384">
        <v>58</v>
      </c>
      <c r="F657" s="384">
        <v>125</v>
      </c>
      <c r="G657" s="384">
        <v>65</v>
      </c>
      <c r="H657" s="384">
        <v>35</v>
      </c>
      <c r="I657" s="384">
        <v>1</v>
      </c>
      <c r="J657" s="384">
        <v>27</v>
      </c>
      <c r="K657" s="384">
        <v>46</v>
      </c>
      <c r="L657" s="384">
        <v>100</v>
      </c>
      <c r="M657" s="384">
        <v>1</v>
      </c>
      <c r="N657" s="384">
        <v>0</v>
      </c>
      <c r="O657" s="384">
        <v>6</v>
      </c>
      <c r="P657" s="384">
        <v>3</v>
      </c>
      <c r="Q657" s="385">
        <v>0.253</v>
      </c>
      <c r="R657" s="385">
        <v>0.32040000000000002</v>
      </c>
      <c r="S657" s="385">
        <v>0.4919</v>
      </c>
      <c r="T657" s="385">
        <v>0.81230000000000002</v>
      </c>
      <c r="U657" s="384">
        <v>543</v>
      </c>
      <c r="V657" s="386">
        <v>1</v>
      </c>
      <c r="W657" s="386">
        <v>8.4699999999999998E-2</v>
      </c>
      <c r="X657" s="386">
        <v>0.1842</v>
      </c>
      <c r="Y657" s="140" t="s">
        <v>995</v>
      </c>
    </row>
    <row r="658" spans="1:25" ht="15" x14ac:dyDescent="0.25">
      <c r="A658" s="378" t="s">
        <v>514</v>
      </c>
      <c r="B658" s="378" t="s">
        <v>71</v>
      </c>
      <c r="C658" s="379">
        <v>162</v>
      </c>
      <c r="D658" s="379">
        <v>626</v>
      </c>
      <c r="E658" s="379">
        <v>78</v>
      </c>
      <c r="F658" s="379">
        <v>158</v>
      </c>
      <c r="G658" s="379">
        <v>90</v>
      </c>
      <c r="H658" s="379">
        <v>42</v>
      </c>
      <c r="I658" s="379">
        <v>2</v>
      </c>
      <c r="J658" s="379">
        <v>27</v>
      </c>
      <c r="K658" s="379">
        <v>24</v>
      </c>
      <c r="L658" s="379">
        <v>160</v>
      </c>
      <c r="M658" s="379">
        <v>5</v>
      </c>
      <c r="N658" s="379">
        <v>3</v>
      </c>
      <c r="O658" s="379">
        <v>12</v>
      </c>
      <c r="P658" s="379">
        <v>2</v>
      </c>
      <c r="Q658" s="380">
        <v>0.25240000000000001</v>
      </c>
      <c r="R658" s="380">
        <v>0.28220000000000001</v>
      </c>
      <c r="S658" s="380">
        <v>0.45529999999999998</v>
      </c>
      <c r="T658" s="380">
        <v>0.73750000000000004</v>
      </c>
      <c r="U658" s="379">
        <v>652</v>
      </c>
      <c r="V658" s="381">
        <v>0.625</v>
      </c>
      <c r="W658" s="381">
        <v>3.6799999999999999E-2</v>
      </c>
      <c r="X658" s="381">
        <v>0.24540000000000001</v>
      </c>
      <c r="Y658" s="140" t="s">
        <v>995</v>
      </c>
    </row>
    <row r="659" spans="1:25" ht="15" x14ac:dyDescent="0.25">
      <c r="A659" s="378" t="s">
        <v>849</v>
      </c>
      <c r="B659" s="378" t="s">
        <v>75</v>
      </c>
      <c r="C659" s="379">
        <v>121</v>
      </c>
      <c r="D659" s="379">
        <v>309</v>
      </c>
      <c r="E659" s="379">
        <v>35</v>
      </c>
      <c r="F659" s="379">
        <v>78</v>
      </c>
      <c r="G659" s="379">
        <v>27</v>
      </c>
      <c r="H659" s="379">
        <v>10</v>
      </c>
      <c r="I659" s="379">
        <v>2</v>
      </c>
      <c r="J659" s="379">
        <v>6</v>
      </c>
      <c r="K659" s="379">
        <v>22</v>
      </c>
      <c r="L659" s="379">
        <v>75</v>
      </c>
      <c r="M659" s="379">
        <v>18</v>
      </c>
      <c r="N659" s="379">
        <v>4</v>
      </c>
      <c r="O659" s="379">
        <v>4</v>
      </c>
      <c r="P659" s="379">
        <v>1</v>
      </c>
      <c r="Q659" s="380">
        <v>0.25240000000000001</v>
      </c>
      <c r="R659" s="380">
        <v>0.30420000000000003</v>
      </c>
      <c r="S659" s="380">
        <v>0.35599999999999998</v>
      </c>
      <c r="T659" s="380">
        <v>0.66020000000000001</v>
      </c>
      <c r="U659" s="379">
        <v>332</v>
      </c>
      <c r="V659" s="381">
        <v>0.81820000000000004</v>
      </c>
      <c r="W659" s="381">
        <v>6.6299999999999998E-2</v>
      </c>
      <c r="X659" s="381">
        <v>0.22589999999999999</v>
      </c>
      <c r="Y659" s="140" t="s">
        <v>995</v>
      </c>
    </row>
    <row r="660" spans="1:25" ht="15" x14ac:dyDescent="0.25">
      <c r="A660" s="378" t="s">
        <v>309</v>
      </c>
      <c r="B660" s="378" t="s">
        <v>69</v>
      </c>
      <c r="C660" s="379">
        <v>160</v>
      </c>
      <c r="D660" s="379">
        <v>585</v>
      </c>
      <c r="E660" s="379">
        <v>87</v>
      </c>
      <c r="F660" s="379">
        <v>147</v>
      </c>
      <c r="G660" s="379">
        <v>73</v>
      </c>
      <c r="H660" s="379">
        <v>37</v>
      </c>
      <c r="I660" s="379">
        <v>0</v>
      </c>
      <c r="J660" s="379">
        <v>30</v>
      </c>
      <c r="K660" s="379">
        <v>59</v>
      </c>
      <c r="L660" s="379">
        <v>161</v>
      </c>
      <c r="M660" s="379">
        <v>18</v>
      </c>
      <c r="N660" s="379">
        <v>4</v>
      </c>
      <c r="O660" s="379">
        <v>7</v>
      </c>
      <c r="P660" s="379">
        <v>0</v>
      </c>
      <c r="Q660" s="380">
        <v>0.25130000000000002</v>
      </c>
      <c r="R660" s="380">
        <v>0.31990000000000002</v>
      </c>
      <c r="S660" s="380">
        <v>0.46839999999999998</v>
      </c>
      <c r="T660" s="380">
        <v>0.7883</v>
      </c>
      <c r="U660" s="379">
        <v>644</v>
      </c>
      <c r="V660" s="381">
        <v>0.81820000000000004</v>
      </c>
      <c r="W660" s="381">
        <v>9.1600000000000001E-2</v>
      </c>
      <c r="X660" s="381">
        <v>0.25</v>
      </c>
      <c r="Y660" s="140" t="s">
        <v>995</v>
      </c>
    </row>
    <row r="661" spans="1:25" ht="15" x14ac:dyDescent="0.25">
      <c r="A661" s="383" t="s">
        <v>616</v>
      </c>
      <c r="B661" s="383" t="s">
        <v>65</v>
      </c>
      <c r="C661" s="384">
        <v>160</v>
      </c>
      <c r="D661" s="384">
        <v>539</v>
      </c>
      <c r="E661" s="384">
        <v>57</v>
      </c>
      <c r="F661" s="384">
        <v>135</v>
      </c>
      <c r="G661" s="384">
        <v>70</v>
      </c>
      <c r="H661" s="384">
        <v>45</v>
      </c>
      <c r="I661" s="384">
        <v>1</v>
      </c>
      <c r="J661" s="384">
        <v>17</v>
      </c>
      <c r="K661" s="384">
        <v>36</v>
      </c>
      <c r="L661" s="384">
        <v>80</v>
      </c>
      <c r="M661" s="384">
        <v>4</v>
      </c>
      <c r="N661" s="384">
        <v>2</v>
      </c>
      <c r="O661" s="384">
        <v>13</v>
      </c>
      <c r="P661" s="384">
        <v>3</v>
      </c>
      <c r="Q661" s="385">
        <v>0.2505</v>
      </c>
      <c r="R661" s="385">
        <v>0.30099999999999999</v>
      </c>
      <c r="S661" s="385">
        <v>0.43230000000000002</v>
      </c>
      <c r="T661" s="385">
        <v>0.73329999999999995</v>
      </c>
      <c r="U661" s="384">
        <v>578</v>
      </c>
      <c r="V661" s="386">
        <v>0.66669999999999996</v>
      </c>
      <c r="W661" s="386">
        <v>6.2300000000000001E-2</v>
      </c>
      <c r="X661" s="386">
        <v>0.1384</v>
      </c>
      <c r="Y661" s="140" t="s">
        <v>995</v>
      </c>
    </row>
    <row r="662" spans="1:25" ht="15" x14ac:dyDescent="0.25">
      <c r="A662" s="383" t="s">
        <v>322</v>
      </c>
      <c r="B662" s="383" t="s">
        <v>71</v>
      </c>
      <c r="C662" s="384">
        <v>131</v>
      </c>
      <c r="D662" s="384">
        <v>396</v>
      </c>
      <c r="E662" s="384">
        <v>51</v>
      </c>
      <c r="F662" s="384">
        <v>99</v>
      </c>
      <c r="G662" s="384">
        <v>57</v>
      </c>
      <c r="H662" s="384">
        <v>33</v>
      </c>
      <c r="I662" s="384">
        <v>7</v>
      </c>
      <c r="J662" s="384">
        <v>14</v>
      </c>
      <c r="K662" s="384">
        <v>30</v>
      </c>
      <c r="L662" s="384">
        <v>118</v>
      </c>
      <c r="M662" s="384">
        <v>1</v>
      </c>
      <c r="N662" s="384">
        <v>2</v>
      </c>
      <c r="O662" s="384">
        <v>13</v>
      </c>
      <c r="P662" s="384">
        <v>1</v>
      </c>
      <c r="Q662" s="385">
        <v>0.25</v>
      </c>
      <c r="R662" s="385">
        <v>0.3044</v>
      </c>
      <c r="S662" s="385">
        <v>0.47470000000000001</v>
      </c>
      <c r="T662" s="385">
        <v>0.7792</v>
      </c>
      <c r="U662" s="384">
        <v>427</v>
      </c>
      <c r="V662" s="386">
        <v>0.33329999999999999</v>
      </c>
      <c r="W662" s="386">
        <v>7.0300000000000001E-2</v>
      </c>
      <c r="X662" s="386">
        <v>0.27629999999999999</v>
      </c>
      <c r="Y662" s="140" t="s">
        <v>995</v>
      </c>
    </row>
    <row r="663" spans="1:25" ht="15" x14ac:dyDescent="0.25">
      <c r="A663" s="378" t="s">
        <v>567</v>
      </c>
      <c r="B663" s="378" t="s">
        <v>67</v>
      </c>
      <c r="C663" s="379">
        <v>135</v>
      </c>
      <c r="D663" s="379">
        <v>494</v>
      </c>
      <c r="E663" s="379">
        <v>63</v>
      </c>
      <c r="F663" s="379">
        <v>123</v>
      </c>
      <c r="G663" s="379">
        <v>54</v>
      </c>
      <c r="H663" s="379">
        <v>20</v>
      </c>
      <c r="I663" s="379">
        <v>0</v>
      </c>
      <c r="J663" s="379">
        <v>20</v>
      </c>
      <c r="K663" s="379">
        <v>16</v>
      </c>
      <c r="L663" s="379">
        <v>110</v>
      </c>
      <c r="M663" s="379">
        <v>21</v>
      </c>
      <c r="N663" s="379">
        <v>6</v>
      </c>
      <c r="O663" s="379">
        <v>7</v>
      </c>
      <c r="P663" s="379">
        <v>3</v>
      </c>
      <c r="Q663" s="380">
        <v>0.249</v>
      </c>
      <c r="R663" s="380">
        <v>0.27679999999999999</v>
      </c>
      <c r="S663" s="380">
        <v>0.41089999999999999</v>
      </c>
      <c r="T663" s="380">
        <v>0.68769999999999998</v>
      </c>
      <c r="U663" s="379">
        <v>513</v>
      </c>
      <c r="V663" s="381">
        <v>0.77780000000000005</v>
      </c>
      <c r="W663" s="381">
        <v>3.1199999999999999E-2</v>
      </c>
      <c r="X663" s="381">
        <v>0.21440000000000001</v>
      </c>
      <c r="Y663" s="140" t="s">
        <v>995</v>
      </c>
    </row>
    <row r="664" spans="1:25" ht="15" x14ac:dyDescent="0.25">
      <c r="A664" s="378" t="s">
        <v>968</v>
      </c>
      <c r="B664" s="378" t="s">
        <v>166</v>
      </c>
      <c r="C664" s="379">
        <v>150</v>
      </c>
      <c r="D664" s="379">
        <v>471</v>
      </c>
      <c r="E664" s="379">
        <v>50</v>
      </c>
      <c r="F664" s="379">
        <v>117</v>
      </c>
      <c r="G664" s="379">
        <v>57</v>
      </c>
      <c r="H664" s="379">
        <v>22</v>
      </c>
      <c r="I664" s="379">
        <v>0</v>
      </c>
      <c r="J664" s="379">
        <v>21</v>
      </c>
      <c r="K664" s="379">
        <v>65</v>
      </c>
      <c r="L664" s="379">
        <v>119</v>
      </c>
      <c r="M664" s="379">
        <v>0</v>
      </c>
      <c r="N664" s="379">
        <v>0</v>
      </c>
      <c r="O664" s="379">
        <v>2</v>
      </c>
      <c r="P664" s="379">
        <v>3</v>
      </c>
      <c r="Q664" s="380">
        <v>0.24840000000000001</v>
      </c>
      <c r="R664" s="380">
        <v>0.34320000000000001</v>
      </c>
      <c r="S664" s="380">
        <v>0.4289</v>
      </c>
      <c r="T664" s="380">
        <v>0.77210000000000001</v>
      </c>
      <c r="U664" s="379">
        <v>539</v>
      </c>
      <c r="V664" s="381">
        <v>0</v>
      </c>
      <c r="W664" s="381">
        <v>0.1206</v>
      </c>
      <c r="X664" s="381">
        <v>0.2208</v>
      </c>
      <c r="Y664" s="140" t="s">
        <v>995</v>
      </c>
    </row>
    <row r="665" spans="1:25" ht="15" x14ac:dyDescent="0.25">
      <c r="A665" s="378" t="s">
        <v>323</v>
      </c>
      <c r="B665" s="378" t="s">
        <v>71</v>
      </c>
      <c r="C665" s="379">
        <v>154</v>
      </c>
      <c r="D665" s="379">
        <v>520</v>
      </c>
      <c r="E665" s="379">
        <v>67</v>
      </c>
      <c r="F665" s="379">
        <v>129</v>
      </c>
      <c r="G665" s="379">
        <v>49</v>
      </c>
      <c r="H665" s="379">
        <v>19</v>
      </c>
      <c r="I665" s="379">
        <v>8</v>
      </c>
      <c r="J665" s="379">
        <v>14</v>
      </c>
      <c r="K665" s="379">
        <v>42</v>
      </c>
      <c r="L665" s="379">
        <v>137</v>
      </c>
      <c r="M665" s="379">
        <v>43</v>
      </c>
      <c r="N665" s="379">
        <v>15</v>
      </c>
      <c r="O665" s="379">
        <v>6</v>
      </c>
      <c r="P665" s="379">
        <v>6</v>
      </c>
      <c r="Q665" s="380">
        <v>0.24809999999999999</v>
      </c>
      <c r="R665" s="380">
        <v>0.31159999999999999</v>
      </c>
      <c r="S665" s="380">
        <v>0.3962</v>
      </c>
      <c r="T665" s="380">
        <v>0.70779999999999998</v>
      </c>
      <c r="U665" s="379">
        <v>568</v>
      </c>
      <c r="V665" s="381">
        <v>0.74139999999999995</v>
      </c>
      <c r="W665" s="381">
        <v>7.3899999999999993E-2</v>
      </c>
      <c r="X665" s="381">
        <v>0.2412</v>
      </c>
      <c r="Y665" s="140" t="s">
        <v>995</v>
      </c>
    </row>
    <row r="666" spans="1:25" ht="15" x14ac:dyDescent="0.25">
      <c r="A666" s="378" t="s">
        <v>560</v>
      </c>
      <c r="B666" s="378" t="s">
        <v>67</v>
      </c>
      <c r="C666" s="379">
        <v>107</v>
      </c>
      <c r="D666" s="379">
        <v>266</v>
      </c>
      <c r="E666" s="379">
        <v>23</v>
      </c>
      <c r="F666" s="379">
        <v>66</v>
      </c>
      <c r="G666" s="379">
        <v>25</v>
      </c>
      <c r="H666" s="379">
        <v>14</v>
      </c>
      <c r="I666" s="379">
        <v>0</v>
      </c>
      <c r="J666" s="379">
        <v>3</v>
      </c>
      <c r="K666" s="379">
        <v>11</v>
      </c>
      <c r="L666" s="379">
        <v>55</v>
      </c>
      <c r="M666" s="379">
        <v>0</v>
      </c>
      <c r="N666" s="379">
        <v>0</v>
      </c>
      <c r="O666" s="379">
        <v>3</v>
      </c>
      <c r="P666" s="379">
        <v>1</v>
      </c>
      <c r="Q666" s="380">
        <v>0.24809999999999999</v>
      </c>
      <c r="R666" s="380">
        <v>0.28060000000000002</v>
      </c>
      <c r="S666" s="380">
        <v>0.33460000000000001</v>
      </c>
      <c r="T666" s="380">
        <v>0.61519999999999997</v>
      </c>
      <c r="U666" s="379">
        <v>278</v>
      </c>
      <c r="V666" s="381">
        <v>0</v>
      </c>
      <c r="W666" s="381">
        <v>3.9600000000000003E-2</v>
      </c>
      <c r="X666" s="381">
        <v>0.1978</v>
      </c>
      <c r="Y666" s="140" t="s">
        <v>995</v>
      </c>
    </row>
    <row r="667" spans="1:25" ht="15" x14ac:dyDescent="0.25">
      <c r="A667" s="383" t="s">
        <v>292</v>
      </c>
      <c r="B667" s="383" t="s">
        <v>73</v>
      </c>
      <c r="C667" s="384">
        <v>161</v>
      </c>
      <c r="D667" s="384">
        <v>617</v>
      </c>
      <c r="E667" s="384">
        <v>78</v>
      </c>
      <c r="F667" s="384">
        <v>153</v>
      </c>
      <c r="G667" s="384">
        <v>72</v>
      </c>
      <c r="H667" s="384">
        <v>37</v>
      </c>
      <c r="I667" s="384">
        <v>0</v>
      </c>
      <c r="J667" s="384">
        <v>13</v>
      </c>
      <c r="K667" s="384">
        <v>49</v>
      </c>
      <c r="L667" s="384">
        <v>158</v>
      </c>
      <c r="M667" s="384">
        <v>24</v>
      </c>
      <c r="N667" s="384">
        <v>12</v>
      </c>
      <c r="O667" s="384">
        <v>11</v>
      </c>
      <c r="P667" s="384">
        <v>6</v>
      </c>
      <c r="Q667" s="385">
        <v>0.248</v>
      </c>
      <c r="R667" s="385">
        <v>0.3095</v>
      </c>
      <c r="S667" s="385">
        <v>0.37119999999999997</v>
      </c>
      <c r="T667" s="385">
        <v>0.68069999999999997</v>
      </c>
      <c r="U667" s="384">
        <v>672</v>
      </c>
      <c r="V667" s="386">
        <v>0.66669999999999996</v>
      </c>
      <c r="W667" s="386">
        <v>7.2900000000000006E-2</v>
      </c>
      <c r="X667" s="386">
        <v>0.2351</v>
      </c>
      <c r="Y667" s="140" t="s">
        <v>995</v>
      </c>
    </row>
    <row r="668" spans="1:25" ht="15" x14ac:dyDescent="0.25">
      <c r="A668" s="383" t="s">
        <v>340</v>
      </c>
      <c r="B668" s="383" t="s">
        <v>64</v>
      </c>
      <c r="C668" s="384">
        <v>158</v>
      </c>
      <c r="D668" s="384">
        <v>548</v>
      </c>
      <c r="E668" s="384">
        <v>79</v>
      </c>
      <c r="F668" s="384">
        <v>135</v>
      </c>
      <c r="G668" s="384">
        <v>56</v>
      </c>
      <c r="H668" s="384">
        <v>32</v>
      </c>
      <c r="I668" s="384">
        <v>0</v>
      </c>
      <c r="J668" s="384">
        <v>20</v>
      </c>
      <c r="K668" s="384">
        <v>66</v>
      </c>
      <c r="L668" s="384">
        <v>104</v>
      </c>
      <c r="M668" s="384">
        <v>12</v>
      </c>
      <c r="N668" s="384">
        <v>4</v>
      </c>
      <c r="O668" s="384">
        <v>7</v>
      </c>
      <c r="P668" s="384">
        <v>18</v>
      </c>
      <c r="Q668" s="385">
        <v>0.24640000000000001</v>
      </c>
      <c r="R668" s="385">
        <v>0.34649999999999997</v>
      </c>
      <c r="S668" s="385">
        <v>0.41420000000000001</v>
      </c>
      <c r="T668" s="385">
        <v>0.76080000000000003</v>
      </c>
      <c r="U668" s="384">
        <v>632</v>
      </c>
      <c r="V668" s="386">
        <v>0.75</v>
      </c>
      <c r="W668" s="386">
        <v>0.10440000000000001</v>
      </c>
      <c r="X668" s="386">
        <v>0.1646</v>
      </c>
      <c r="Y668" s="140" t="s">
        <v>995</v>
      </c>
    </row>
    <row r="669" spans="1:25" ht="15" x14ac:dyDescent="0.25">
      <c r="A669" s="383" t="s">
        <v>679</v>
      </c>
      <c r="B669" s="383" t="s">
        <v>64</v>
      </c>
      <c r="C669" s="384">
        <v>119</v>
      </c>
      <c r="D669" s="384">
        <v>378</v>
      </c>
      <c r="E669" s="384">
        <v>53</v>
      </c>
      <c r="F669" s="384">
        <v>93</v>
      </c>
      <c r="G669" s="384">
        <v>53</v>
      </c>
      <c r="H669" s="384">
        <v>24</v>
      </c>
      <c r="I669" s="384">
        <v>2</v>
      </c>
      <c r="J669" s="384">
        <v>20</v>
      </c>
      <c r="K669" s="384">
        <v>36</v>
      </c>
      <c r="L669" s="384">
        <v>71</v>
      </c>
      <c r="M669" s="384">
        <v>1</v>
      </c>
      <c r="N669" s="384">
        <v>2</v>
      </c>
      <c r="O669" s="384">
        <v>7</v>
      </c>
      <c r="P669" s="384">
        <v>12</v>
      </c>
      <c r="Q669" s="385">
        <v>0.246</v>
      </c>
      <c r="R669" s="385">
        <v>0.33100000000000002</v>
      </c>
      <c r="S669" s="385">
        <v>0.4788</v>
      </c>
      <c r="T669" s="385">
        <v>0.80979999999999996</v>
      </c>
      <c r="U669" s="384">
        <v>426</v>
      </c>
      <c r="V669" s="386">
        <v>0.33329999999999999</v>
      </c>
      <c r="W669" s="386">
        <v>8.4500000000000006E-2</v>
      </c>
      <c r="X669" s="386">
        <v>0.16669999999999999</v>
      </c>
      <c r="Y669" s="140" t="s">
        <v>995</v>
      </c>
    </row>
    <row r="670" spans="1:25" ht="15" x14ac:dyDescent="0.25">
      <c r="A670" s="383" t="s">
        <v>343</v>
      </c>
      <c r="B670" s="383" t="s">
        <v>68</v>
      </c>
      <c r="C670" s="384">
        <v>162</v>
      </c>
      <c r="D670" s="384">
        <v>594</v>
      </c>
      <c r="E670" s="384">
        <v>82</v>
      </c>
      <c r="F670" s="384">
        <v>146</v>
      </c>
      <c r="G670" s="384">
        <v>95</v>
      </c>
      <c r="H670" s="384">
        <v>40</v>
      </c>
      <c r="I670" s="384">
        <v>0</v>
      </c>
      <c r="J670" s="384">
        <v>35</v>
      </c>
      <c r="K670" s="384">
        <v>63</v>
      </c>
      <c r="L670" s="384">
        <v>195</v>
      </c>
      <c r="M670" s="384">
        <v>0</v>
      </c>
      <c r="N670" s="384">
        <v>4</v>
      </c>
      <c r="O670" s="384">
        <v>14</v>
      </c>
      <c r="P670" s="384">
        <v>7</v>
      </c>
      <c r="Q670" s="385">
        <v>0.24579999999999999</v>
      </c>
      <c r="R670" s="385">
        <v>0.32529999999999998</v>
      </c>
      <c r="S670" s="385">
        <v>0.4899</v>
      </c>
      <c r="T670" s="385">
        <v>0.81520000000000004</v>
      </c>
      <c r="U670" s="384">
        <v>664</v>
      </c>
      <c r="V670" s="386">
        <v>0</v>
      </c>
      <c r="W670" s="386">
        <v>9.4899999999999998E-2</v>
      </c>
      <c r="X670" s="386">
        <v>0.29370000000000002</v>
      </c>
      <c r="Y670" s="140" t="s">
        <v>995</v>
      </c>
    </row>
    <row r="671" spans="1:25" ht="15" x14ac:dyDescent="0.25">
      <c r="A671" s="378" t="s">
        <v>856</v>
      </c>
      <c r="B671" s="378" t="s">
        <v>73</v>
      </c>
      <c r="C671" s="379">
        <v>141</v>
      </c>
      <c r="D671" s="379">
        <v>444</v>
      </c>
      <c r="E671" s="379">
        <v>59</v>
      </c>
      <c r="F671" s="379">
        <v>109</v>
      </c>
      <c r="G671" s="379">
        <v>47</v>
      </c>
      <c r="H671" s="379">
        <v>24</v>
      </c>
      <c r="I671" s="379">
        <v>4</v>
      </c>
      <c r="J671" s="379">
        <v>11</v>
      </c>
      <c r="K671" s="379">
        <v>52</v>
      </c>
      <c r="L671" s="379">
        <v>70</v>
      </c>
      <c r="M671" s="379">
        <v>23</v>
      </c>
      <c r="N671" s="379">
        <v>2</v>
      </c>
      <c r="O671" s="379">
        <v>8</v>
      </c>
      <c r="P671" s="379">
        <v>0</v>
      </c>
      <c r="Q671" s="380">
        <v>0.24549549549549549</v>
      </c>
      <c r="R671" s="380">
        <v>0.32459677419354838</v>
      </c>
      <c r="S671" s="380">
        <v>0.39189189189189189</v>
      </c>
      <c r="T671" s="380">
        <v>0.71648866608544026</v>
      </c>
      <c r="U671" s="379">
        <v>496</v>
      </c>
      <c r="V671" s="381">
        <v>0.92</v>
      </c>
      <c r="W671" s="381">
        <v>0.10483870967741936</v>
      </c>
      <c r="X671" s="381">
        <v>0.14112903225806453</v>
      </c>
      <c r="Y671" s="140" t="s">
        <v>995</v>
      </c>
    </row>
    <row r="672" spans="1:25" ht="15" x14ac:dyDescent="0.25">
      <c r="A672" s="378" t="s">
        <v>300</v>
      </c>
      <c r="B672" s="378" t="s">
        <v>67</v>
      </c>
      <c r="C672" s="379">
        <v>153</v>
      </c>
      <c r="D672" s="379">
        <v>567</v>
      </c>
      <c r="E672" s="379">
        <v>97</v>
      </c>
      <c r="F672" s="379">
        <v>139</v>
      </c>
      <c r="G672" s="379">
        <v>76</v>
      </c>
      <c r="H672" s="379">
        <v>14</v>
      </c>
      <c r="I672" s="379">
        <v>0</v>
      </c>
      <c r="J672" s="379">
        <v>45</v>
      </c>
      <c r="K672" s="379">
        <v>87</v>
      </c>
      <c r="L672" s="379">
        <v>198</v>
      </c>
      <c r="M672" s="379">
        <v>1</v>
      </c>
      <c r="N672" s="379">
        <v>6</v>
      </c>
      <c r="O672" s="379">
        <v>13</v>
      </c>
      <c r="P672" s="379">
        <v>2</v>
      </c>
      <c r="Q672" s="380">
        <v>0.24510000000000001</v>
      </c>
      <c r="R672" s="380">
        <v>0.34760000000000002</v>
      </c>
      <c r="S672" s="380">
        <v>0.50790000000000002</v>
      </c>
      <c r="T672" s="380">
        <v>0.85550000000000004</v>
      </c>
      <c r="U672" s="379">
        <v>656</v>
      </c>
      <c r="V672" s="381">
        <v>0.1429</v>
      </c>
      <c r="W672" s="381">
        <v>0.1326</v>
      </c>
      <c r="X672" s="381">
        <v>0.30180000000000001</v>
      </c>
      <c r="Y672" s="140" t="s">
        <v>995</v>
      </c>
    </row>
    <row r="673" spans="1:25" ht="15" x14ac:dyDescent="0.25">
      <c r="A673" s="378" t="s">
        <v>521</v>
      </c>
      <c r="B673" s="378" t="s">
        <v>71</v>
      </c>
      <c r="C673" s="379">
        <v>133</v>
      </c>
      <c r="D673" s="379">
        <v>290</v>
      </c>
      <c r="E673" s="379">
        <v>40</v>
      </c>
      <c r="F673" s="379">
        <v>71</v>
      </c>
      <c r="G673" s="379">
        <v>32</v>
      </c>
      <c r="H673" s="379">
        <v>24</v>
      </c>
      <c r="I673" s="379">
        <v>1</v>
      </c>
      <c r="J673" s="379">
        <v>5</v>
      </c>
      <c r="K673" s="379">
        <v>36</v>
      </c>
      <c r="L673" s="379">
        <v>45</v>
      </c>
      <c r="M673" s="379">
        <v>6</v>
      </c>
      <c r="N673" s="379">
        <v>2</v>
      </c>
      <c r="O673" s="379">
        <v>5</v>
      </c>
      <c r="P673" s="379">
        <v>3</v>
      </c>
      <c r="Q673" s="380">
        <v>0.24479999999999999</v>
      </c>
      <c r="R673" s="380">
        <v>0.33429999999999999</v>
      </c>
      <c r="S673" s="380">
        <v>0.38619999999999999</v>
      </c>
      <c r="T673" s="380">
        <v>0.72060000000000002</v>
      </c>
      <c r="U673" s="379">
        <v>329</v>
      </c>
      <c r="V673" s="381">
        <v>0.75</v>
      </c>
      <c r="W673" s="381">
        <v>0.1094</v>
      </c>
      <c r="X673" s="381">
        <v>0.1368</v>
      </c>
      <c r="Y673" s="140" t="s">
        <v>995</v>
      </c>
    </row>
    <row r="674" spans="1:25" ht="15" x14ac:dyDescent="0.25">
      <c r="A674" s="378" t="s">
        <v>702</v>
      </c>
      <c r="B674" s="378" t="s">
        <v>70</v>
      </c>
      <c r="C674" s="379">
        <v>119</v>
      </c>
      <c r="D674" s="379">
        <v>380</v>
      </c>
      <c r="E674" s="379">
        <v>52</v>
      </c>
      <c r="F674" s="379">
        <v>93</v>
      </c>
      <c r="G674" s="379">
        <v>47</v>
      </c>
      <c r="H674" s="379">
        <v>24</v>
      </c>
      <c r="I674" s="379">
        <v>0</v>
      </c>
      <c r="J674" s="379">
        <v>17</v>
      </c>
      <c r="K674" s="379">
        <v>13</v>
      </c>
      <c r="L674" s="379">
        <v>82</v>
      </c>
      <c r="M674" s="379">
        <v>15</v>
      </c>
      <c r="N674" s="379">
        <v>3</v>
      </c>
      <c r="O674" s="379">
        <v>1</v>
      </c>
      <c r="P674" s="379">
        <v>12</v>
      </c>
      <c r="Q674" s="380">
        <v>0.2447</v>
      </c>
      <c r="R674" s="380">
        <v>0.29139999999999999</v>
      </c>
      <c r="S674" s="380">
        <v>0.44209999999999999</v>
      </c>
      <c r="T674" s="380">
        <v>0.73350000000000004</v>
      </c>
      <c r="U674" s="379">
        <v>405</v>
      </c>
      <c r="V674" s="381">
        <v>0.83330000000000004</v>
      </c>
      <c r="W674" s="381">
        <v>3.2099999999999997E-2</v>
      </c>
      <c r="X674" s="381">
        <v>0.20250000000000001</v>
      </c>
      <c r="Y674" s="140" t="s">
        <v>995</v>
      </c>
    </row>
    <row r="675" spans="1:25" ht="15" x14ac:dyDescent="0.25">
      <c r="A675" s="378" t="s">
        <v>354</v>
      </c>
      <c r="B675" s="378" t="s">
        <v>64</v>
      </c>
      <c r="C675" s="379">
        <v>151</v>
      </c>
      <c r="D675" s="379">
        <v>393</v>
      </c>
      <c r="E675" s="379">
        <v>49</v>
      </c>
      <c r="F675" s="379">
        <v>96</v>
      </c>
      <c r="G675" s="379">
        <v>33</v>
      </c>
      <c r="H675" s="379">
        <v>19</v>
      </c>
      <c r="I675" s="379">
        <v>3</v>
      </c>
      <c r="J675" s="379">
        <v>5</v>
      </c>
      <c r="K675" s="379">
        <v>59</v>
      </c>
      <c r="L675" s="379">
        <v>130</v>
      </c>
      <c r="M675" s="379">
        <v>25</v>
      </c>
      <c r="N675" s="379">
        <v>4</v>
      </c>
      <c r="O675" s="379">
        <v>4</v>
      </c>
      <c r="P675" s="379">
        <v>1</v>
      </c>
      <c r="Q675" s="380">
        <v>0.24427480916030533</v>
      </c>
      <c r="R675" s="380">
        <v>0.3443708609271523</v>
      </c>
      <c r="S675" s="380">
        <v>0.34605597964376589</v>
      </c>
      <c r="T675" s="380">
        <v>0.69042684057091819</v>
      </c>
      <c r="U675" s="379">
        <v>453</v>
      </c>
      <c r="V675" s="381">
        <v>0.86206896551724133</v>
      </c>
      <c r="W675" s="381">
        <v>0.13024282560706402</v>
      </c>
      <c r="X675" s="381">
        <v>0.28697571743929362</v>
      </c>
      <c r="Y675" s="140" t="s">
        <v>995</v>
      </c>
    </row>
    <row r="676" spans="1:25" ht="15" x14ac:dyDescent="0.25">
      <c r="A676" s="378" t="s">
        <v>341</v>
      </c>
      <c r="B676" s="378" t="s">
        <v>67</v>
      </c>
      <c r="C676" s="379">
        <v>145</v>
      </c>
      <c r="D676" s="379">
        <v>515</v>
      </c>
      <c r="E676" s="379">
        <v>61</v>
      </c>
      <c r="F676" s="379">
        <v>125</v>
      </c>
      <c r="G676" s="379">
        <v>60</v>
      </c>
      <c r="H676" s="379">
        <v>41</v>
      </c>
      <c r="I676" s="379">
        <v>0</v>
      </c>
      <c r="J676" s="379">
        <v>20</v>
      </c>
      <c r="K676" s="379">
        <v>57</v>
      </c>
      <c r="L676" s="379">
        <v>140</v>
      </c>
      <c r="M676" s="379">
        <v>2</v>
      </c>
      <c r="N676" s="379">
        <v>0</v>
      </c>
      <c r="O676" s="379">
        <v>10</v>
      </c>
      <c r="P676" s="379">
        <v>2</v>
      </c>
      <c r="Q676" s="380">
        <v>0.24271844660194175</v>
      </c>
      <c r="R676" s="380">
        <v>0.32055749128919858</v>
      </c>
      <c r="S676" s="380">
        <v>0.43883495145631068</v>
      </c>
      <c r="T676" s="380">
        <v>0.75939244274550921</v>
      </c>
      <c r="U676" s="379">
        <v>574</v>
      </c>
      <c r="V676" s="381" t="s">
        <v>2027</v>
      </c>
      <c r="W676" s="381">
        <v>9.9303135888501745E-2</v>
      </c>
      <c r="X676" s="381">
        <v>0.24390243902439024</v>
      </c>
      <c r="Y676" s="140" t="s">
        <v>995</v>
      </c>
    </row>
    <row r="677" spans="1:25" ht="15" x14ac:dyDescent="0.25">
      <c r="A677" s="378" t="s">
        <v>704</v>
      </c>
      <c r="B677" s="378" t="s">
        <v>70</v>
      </c>
      <c r="C677" s="379">
        <v>132</v>
      </c>
      <c r="D677" s="379">
        <v>405</v>
      </c>
      <c r="E677" s="379">
        <v>61</v>
      </c>
      <c r="F677" s="379">
        <v>98</v>
      </c>
      <c r="G677" s="379">
        <v>67</v>
      </c>
      <c r="H677" s="379">
        <v>29</v>
      </c>
      <c r="I677" s="379">
        <v>0</v>
      </c>
      <c r="J677" s="379">
        <v>27</v>
      </c>
      <c r="K677" s="379">
        <v>48</v>
      </c>
      <c r="L677" s="379">
        <v>130</v>
      </c>
      <c r="M677" s="379">
        <v>0</v>
      </c>
      <c r="N677" s="379">
        <v>1</v>
      </c>
      <c r="O677" s="379">
        <v>10</v>
      </c>
      <c r="P677" s="379">
        <v>0</v>
      </c>
      <c r="Q677" s="380">
        <v>0.24199999999999999</v>
      </c>
      <c r="R677" s="380">
        <v>0.32229999999999998</v>
      </c>
      <c r="S677" s="380">
        <v>0.51359999999999995</v>
      </c>
      <c r="T677" s="380">
        <v>0.83589999999999998</v>
      </c>
      <c r="U677" s="379">
        <v>453</v>
      </c>
      <c r="V677" s="381">
        <v>0</v>
      </c>
      <c r="W677" s="381">
        <v>0.106</v>
      </c>
      <c r="X677" s="381">
        <v>0.28699999999999998</v>
      </c>
      <c r="Y677" s="140" t="s">
        <v>995</v>
      </c>
    </row>
    <row r="678" spans="1:25" ht="15" x14ac:dyDescent="0.25">
      <c r="A678" s="378" t="s">
        <v>349</v>
      </c>
      <c r="B678" s="378" t="s">
        <v>66</v>
      </c>
      <c r="C678" s="379">
        <v>141</v>
      </c>
      <c r="D678" s="379">
        <v>489</v>
      </c>
      <c r="E678" s="379">
        <v>63</v>
      </c>
      <c r="F678" s="379">
        <v>118</v>
      </c>
      <c r="G678" s="379">
        <v>34</v>
      </c>
      <c r="H678" s="379">
        <v>22</v>
      </c>
      <c r="I678" s="379">
        <v>0</v>
      </c>
      <c r="J678" s="379">
        <v>15</v>
      </c>
      <c r="K678" s="379">
        <v>42</v>
      </c>
      <c r="L678" s="379">
        <v>91</v>
      </c>
      <c r="M678" s="379">
        <v>32</v>
      </c>
      <c r="N678" s="379">
        <v>0</v>
      </c>
      <c r="O678" s="379">
        <v>3</v>
      </c>
      <c r="P678" s="379">
        <v>1</v>
      </c>
      <c r="Q678" s="380">
        <v>0.24129999999999999</v>
      </c>
      <c r="R678" s="380">
        <v>0.30259999999999998</v>
      </c>
      <c r="S678" s="380">
        <v>0.37830000000000003</v>
      </c>
      <c r="T678" s="380">
        <v>0.68100000000000005</v>
      </c>
      <c r="U678" s="379">
        <v>532</v>
      </c>
      <c r="V678" s="381">
        <v>1</v>
      </c>
      <c r="W678" s="381">
        <v>7.8899999999999998E-2</v>
      </c>
      <c r="X678" s="381">
        <v>0.1711</v>
      </c>
      <c r="Y678" s="140" t="s">
        <v>995</v>
      </c>
    </row>
    <row r="679" spans="1:25" ht="15" x14ac:dyDescent="0.25">
      <c r="A679" s="378" t="s">
        <v>852</v>
      </c>
      <c r="B679" s="378" t="s">
        <v>75</v>
      </c>
      <c r="C679" s="379">
        <v>145</v>
      </c>
      <c r="D679" s="379">
        <v>460</v>
      </c>
      <c r="E679" s="379">
        <v>42</v>
      </c>
      <c r="F679" s="379">
        <v>111</v>
      </c>
      <c r="G679" s="379">
        <v>53</v>
      </c>
      <c r="H679" s="379">
        <v>25</v>
      </c>
      <c r="I679" s="379">
        <v>4</v>
      </c>
      <c r="J679" s="379">
        <v>10</v>
      </c>
      <c r="K679" s="379">
        <v>20</v>
      </c>
      <c r="L679" s="379">
        <v>118</v>
      </c>
      <c r="M679" s="379">
        <v>7</v>
      </c>
      <c r="N679" s="379">
        <v>3</v>
      </c>
      <c r="O679" s="379">
        <v>3</v>
      </c>
      <c r="P679" s="379">
        <v>0</v>
      </c>
      <c r="Q679" s="380">
        <v>0.24129999999999999</v>
      </c>
      <c r="R679" s="380">
        <v>0.27289999999999998</v>
      </c>
      <c r="S679" s="380">
        <v>0.37830000000000003</v>
      </c>
      <c r="T679" s="380">
        <v>0.6512</v>
      </c>
      <c r="U679" s="379">
        <v>480</v>
      </c>
      <c r="V679" s="381">
        <v>0.7</v>
      </c>
      <c r="W679" s="381">
        <v>4.1700000000000001E-2</v>
      </c>
      <c r="X679" s="381">
        <v>0.24579999999999999</v>
      </c>
      <c r="Y679" s="140" t="s">
        <v>995</v>
      </c>
    </row>
    <row r="680" spans="1:25" ht="15" x14ac:dyDescent="0.25">
      <c r="A680" s="378" t="s">
        <v>848</v>
      </c>
      <c r="B680" s="378" t="s">
        <v>75</v>
      </c>
      <c r="C680" s="379">
        <v>120</v>
      </c>
      <c r="D680" s="379">
        <v>394</v>
      </c>
      <c r="E680" s="379">
        <v>39</v>
      </c>
      <c r="F680" s="379">
        <v>95</v>
      </c>
      <c r="G680" s="379">
        <v>55</v>
      </c>
      <c r="H680" s="379">
        <v>22</v>
      </c>
      <c r="I680" s="379">
        <v>3</v>
      </c>
      <c r="J680" s="379">
        <v>14</v>
      </c>
      <c r="K680" s="379">
        <v>10</v>
      </c>
      <c r="L680" s="379">
        <v>80</v>
      </c>
      <c r="M680" s="379">
        <v>0</v>
      </c>
      <c r="N680" s="379">
        <v>3</v>
      </c>
      <c r="O680" s="379">
        <v>2</v>
      </c>
      <c r="P680" s="379">
        <v>5</v>
      </c>
      <c r="Q680" s="380">
        <v>0.24110000000000001</v>
      </c>
      <c r="R680" s="380">
        <v>0.26889999999999997</v>
      </c>
      <c r="S680" s="380">
        <v>0.41880000000000001</v>
      </c>
      <c r="T680" s="380">
        <v>0.68769999999999998</v>
      </c>
      <c r="U680" s="379">
        <v>409</v>
      </c>
      <c r="V680" s="381">
        <v>0</v>
      </c>
      <c r="W680" s="381">
        <v>2.4400000000000002E-2</v>
      </c>
      <c r="X680" s="381">
        <v>0.1956</v>
      </c>
      <c r="Y680" s="140" t="s">
        <v>995</v>
      </c>
    </row>
    <row r="681" spans="1:25" ht="15" x14ac:dyDescent="0.25">
      <c r="A681" s="383" t="s">
        <v>350</v>
      </c>
      <c r="B681" s="383" t="s">
        <v>67</v>
      </c>
      <c r="C681" s="384">
        <v>122</v>
      </c>
      <c r="D681" s="384">
        <v>341</v>
      </c>
      <c r="E681" s="384">
        <v>47</v>
      </c>
      <c r="F681" s="384">
        <v>82</v>
      </c>
      <c r="G681" s="384">
        <v>52</v>
      </c>
      <c r="H681" s="384">
        <v>16</v>
      </c>
      <c r="I681" s="384">
        <v>3</v>
      </c>
      <c r="J681" s="384">
        <v>18</v>
      </c>
      <c r="K681" s="384">
        <v>42</v>
      </c>
      <c r="L681" s="384">
        <v>96</v>
      </c>
      <c r="M681" s="384">
        <v>8</v>
      </c>
      <c r="N681" s="384">
        <v>3</v>
      </c>
      <c r="O681" s="384">
        <v>4</v>
      </c>
      <c r="P681" s="384">
        <v>17</v>
      </c>
      <c r="Q681" s="385">
        <v>0.24049999999999999</v>
      </c>
      <c r="R681" s="385">
        <v>0.35249999999999998</v>
      </c>
      <c r="S681" s="385">
        <v>0.46329999999999999</v>
      </c>
      <c r="T681" s="385">
        <v>0.81579999999999997</v>
      </c>
      <c r="U681" s="384">
        <v>400</v>
      </c>
      <c r="V681" s="386">
        <v>0.72729999999999995</v>
      </c>
      <c r="W681" s="386">
        <v>0.105</v>
      </c>
      <c r="X681" s="386">
        <v>0.24</v>
      </c>
      <c r="Y681" s="140" t="s">
        <v>995</v>
      </c>
    </row>
    <row r="682" spans="1:25" ht="15" x14ac:dyDescent="0.25">
      <c r="A682" s="378" t="s">
        <v>705</v>
      </c>
      <c r="B682" s="378" t="s">
        <v>70</v>
      </c>
      <c r="C682" s="379">
        <v>144</v>
      </c>
      <c r="D682" s="379">
        <v>356</v>
      </c>
      <c r="E682" s="379">
        <v>38</v>
      </c>
      <c r="F682" s="379">
        <v>85</v>
      </c>
      <c r="G682" s="379">
        <v>43</v>
      </c>
      <c r="H682" s="379">
        <v>26</v>
      </c>
      <c r="I682" s="379">
        <v>2</v>
      </c>
      <c r="J682" s="379">
        <v>9</v>
      </c>
      <c r="K682" s="379">
        <v>19</v>
      </c>
      <c r="L682" s="379">
        <v>84</v>
      </c>
      <c r="M682" s="379">
        <v>2</v>
      </c>
      <c r="N682" s="379">
        <v>1</v>
      </c>
      <c r="O682" s="379">
        <v>6</v>
      </c>
      <c r="P682" s="379">
        <v>2</v>
      </c>
      <c r="Q682" s="380">
        <v>0.23880000000000001</v>
      </c>
      <c r="R682" s="380">
        <v>0.28120000000000001</v>
      </c>
      <c r="S682" s="380">
        <v>0.39889999999999998</v>
      </c>
      <c r="T682" s="380">
        <v>0.68</v>
      </c>
      <c r="U682" s="379">
        <v>377</v>
      </c>
      <c r="V682" s="381">
        <v>0.66669999999999996</v>
      </c>
      <c r="W682" s="381">
        <v>5.04E-2</v>
      </c>
      <c r="X682" s="381">
        <v>0.2228</v>
      </c>
      <c r="Y682" s="140" t="s">
        <v>995</v>
      </c>
    </row>
    <row r="683" spans="1:25" ht="15" x14ac:dyDescent="0.25">
      <c r="A683" s="378" t="s">
        <v>615</v>
      </c>
      <c r="B683" s="378" t="s">
        <v>65</v>
      </c>
      <c r="C683" s="379">
        <v>150</v>
      </c>
      <c r="D683" s="379">
        <v>465</v>
      </c>
      <c r="E683" s="379">
        <v>64</v>
      </c>
      <c r="F683" s="379">
        <v>111</v>
      </c>
      <c r="G683" s="379">
        <v>87</v>
      </c>
      <c r="H683" s="379">
        <v>21</v>
      </c>
      <c r="I683" s="379">
        <v>0</v>
      </c>
      <c r="J683" s="379">
        <v>30</v>
      </c>
      <c r="K683" s="379">
        <v>37</v>
      </c>
      <c r="L683" s="379">
        <v>118</v>
      </c>
      <c r="M683" s="379">
        <v>2</v>
      </c>
      <c r="N683" s="379">
        <v>2</v>
      </c>
      <c r="O683" s="379">
        <v>9</v>
      </c>
      <c r="P683" s="379">
        <v>4</v>
      </c>
      <c r="Q683" s="380">
        <v>0.2387</v>
      </c>
      <c r="R683" s="380">
        <v>0.3004</v>
      </c>
      <c r="S683" s="380">
        <v>0.47739999999999999</v>
      </c>
      <c r="T683" s="380">
        <v>0.77780000000000005</v>
      </c>
      <c r="U683" s="379">
        <v>506</v>
      </c>
      <c r="V683" s="381">
        <v>0.5</v>
      </c>
      <c r="W683" s="381">
        <v>7.3099999999999998E-2</v>
      </c>
      <c r="X683" s="381">
        <v>0.23319999999999999</v>
      </c>
      <c r="Y683" s="140" t="s">
        <v>995</v>
      </c>
    </row>
    <row r="684" spans="1:25" ht="15" x14ac:dyDescent="0.25">
      <c r="A684" s="378" t="s">
        <v>700</v>
      </c>
      <c r="B684" s="378" t="s">
        <v>70</v>
      </c>
      <c r="C684" s="379">
        <v>124</v>
      </c>
      <c r="D684" s="379">
        <v>440</v>
      </c>
      <c r="E684" s="379">
        <v>55</v>
      </c>
      <c r="F684" s="379">
        <v>105</v>
      </c>
      <c r="G684" s="379">
        <v>69</v>
      </c>
      <c r="H684" s="379">
        <v>35</v>
      </c>
      <c r="I684" s="379">
        <v>0</v>
      </c>
      <c r="J684" s="379">
        <v>22</v>
      </c>
      <c r="K684" s="379">
        <v>37</v>
      </c>
      <c r="L684" s="379">
        <v>114</v>
      </c>
      <c r="M684" s="379">
        <v>3</v>
      </c>
      <c r="N684" s="379">
        <v>0</v>
      </c>
      <c r="O684" s="379">
        <v>6</v>
      </c>
      <c r="P684" s="379">
        <v>2</v>
      </c>
      <c r="Q684" s="380">
        <v>0.23860000000000001</v>
      </c>
      <c r="R684" s="380">
        <v>0.30059999999999998</v>
      </c>
      <c r="S684" s="380">
        <v>0.46820000000000001</v>
      </c>
      <c r="T684" s="380">
        <v>0.76880000000000004</v>
      </c>
      <c r="U684" s="379">
        <v>479</v>
      </c>
      <c r="V684" s="381">
        <v>1</v>
      </c>
      <c r="W684" s="381">
        <v>7.7200000000000005E-2</v>
      </c>
      <c r="X684" s="381">
        <v>0.23799999999999999</v>
      </c>
      <c r="Y684" s="140" t="s">
        <v>995</v>
      </c>
    </row>
    <row r="685" spans="1:25" ht="15" x14ac:dyDescent="0.25">
      <c r="A685" s="383" t="s">
        <v>733</v>
      </c>
      <c r="B685" s="383" t="s">
        <v>66</v>
      </c>
      <c r="C685" s="384">
        <v>152</v>
      </c>
      <c r="D685" s="384">
        <v>440</v>
      </c>
      <c r="E685" s="384">
        <v>52</v>
      </c>
      <c r="F685" s="384">
        <v>105</v>
      </c>
      <c r="G685" s="384">
        <v>47</v>
      </c>
      <c r="H685" s="384">
        <v>13</v>
      </c>
      <c r="I685" s="384">
        <v>1</v>
      </c>
      <c r="J685" s="384">
        <v>17</v>
      </c>
      <c r="K685" s="384">
        <v>25</v>
      </c>
      <c r="L685" s="384">
        <v>116</v>
      </c>
      <c r="M685" s="384">
        <v>8</v>
      </c>
      <c r="N685" s="384">
        <v>2</v>
      </c>
      <c r="O685" s="384">
        <v>2</v>
      </c>
      <c r="P685" s="384">
        <v>3</v>
      </c>
      <c r="Q685" s="385">
        <v>0.23860000000000001</v>
      </c>
      <c r="R685" s="385">
        <v>0.28420000000000001</v>
      </c>
      <c r="S685" s="385">
        <v>0.3886</v>
      </c>
      <c r="T685" s="385">
        <v>0.67279999999999995</v>
      </c>
      <c r="U685" s="384">
        <v>468</v>
      </c>
      <c r="V685" s="386">
        <v>0.8</v>
      </c>
      <c r="W685" s="386">
        <v>5.3400000000000003E-2</v>
      </c>
      <c r="X685" s="386">
        <v>0.24790000000000001</v>
      </c>
      <c r="Y685" s="140" t="s">
        <v>995</v>
      </c>
    </row>
    <row r="686" spans="1:25" ht="15" x14ac:dyDescent="0.25">
      <c r="A686" s="378" t="s">
        <v>672</v>
      </c>
      <c r="B686" s="378" t="s">
        <v>64</v>
      </c>
      <c r="C686" s="379">
        <v>123</v>
      </c>
      <c r="D686" s="379">
        <v>386</v>
      </c>
      <c r="E686" s="379">
        <v>43</v>
      </c>
      <c r="F686" s="379">
        <v>92</v>
      </c>
      <c r="G686" s="379">
        <v>42</v>
      </c>
      <c r="H686" s="379">
        <v>27</v>
      </c>
      <c r="I686" s="379">
        <v>4</v>
      </c>
      <c r="J686" s="379">
        <v>14</v>
      </c>
      <c r="K686" s="379">
        <v>19</v>
      </c>
      <c r="L686" s="379">
        <v>100</v>
      </c>
      <c r="M686" s="379">
        <v>3</v>
      </c>
      <c r="N686" s="379">
        <v>2</v>
      </c>
      <c r="O686" s="379">
        <v>4</v>
      </c>
      <c r="P686" s="379">
        <v>1</v>
      </c>
      <c r="Q686" s="380">
        <v>0.23830000000000001</v>
      </c>
      <c r="R686" s="380">
        <v>0.27589999999999998</v>
      </c>
      <c r="S686" s="380">
        <v>0.43780000000000002</v>
      </c>
      <c r="T686" s="380">
        <v>0.7137</v>
      </c>
      <c r="U686" s="379">
        <v>406</v>
      </c>
      <c r="V686" s="381">
        <v>0.6</v>
      </c>
      <c r="W686" s="381">
        <v>4.6800000000000001E-2</v>
      </c>
      <c r="X686" s="381">
        <v>0.24629999999999999</v>
      </c>
      <c r="Y686" s="140" t="s">
        <v>995</v>
      </c>
    </row>
    <row r="687" spans="1:25" ht="15" x14ac:dyDescent="0.25">
      <c r="A687" s="378" t="s">
        <v>344</v>
      </c>
      <c r="B687" s="378" t="s">
        <v>74</v>
      </c>
      <c r="C687" s="379">
        <v>154</v>
      </c>
      <c r="D687" s="379">
        <v>565</v>
      </c>
      <c r="E687" s="379">
        <v>99</v>
      </c>
      <c r="F687" s="379">
        <v>134</v>
      </c>
      <c r="G687" s="379">
        <v>74</v>
      </c>
      <c r="H687" s="379">
        <v>36</v>
      </c>
      <c r="I687" s="379">
        <v>1</v>
      </c>
      <c r="J687" s="379">
        <v>23</v>
      </c>
      <c r="K687" s="379">
        <v>74</v>
      </c>
      <c r="L687" s="379">
        <v>182</v>
      </c>
      <c r="M687" s="379">
        <v>12</v>
      </c>
      <c r="N687" s="379">
        <v>5</v>
      </c>
      <c r="O687" s="379">
        <v>8</v>
      </c>
      <c r="P687" s="379">
        <v>2</v>
      </c>
      <c r="Q687" s="380">
        <v>0.23719999999999999</v>
      </c>
      <c r="R687" s="380">
        <v>0.3276</v>
      </c>
      <c r="S687" s="380">
        <v>0.42649999999999999</v>
      </c>
      <c r="T687" s="380">
        <v>0.75419999999999998</v>
      </c>
      <c r="U687" s="379">
        <v>641</v>
      </c>
      <c r="V687" s="381">
        <v>0.70589999999999997</v>
      </c>
      <c r="W687" s="381">
        <v>0.1154</v>
      </c>
      <c r="X687" s="381">
        <v>0.28389999999999999</v>
      </c>
      <c r="Y687" s="140" t="s">
        <v>995</v>
      </c>
    </row>
    <row r="688" spans="1:25" ht="15" x14ac:dyDescent="0.25">
      <c r="A688" s="378" t="s">
        <v>519</v>
      </c>
      <c r="B688" s="378" t="s">
        <v>71</v>
      </c>
      <c r="C688" s="379">
        <v>122</v>
      </c>
      <c r="D688" s="379">
        <v>329</v>
      </c>
      <c r="E688" s="379">
        <v>50</v>
      </c>
      <c r="F688" s="379">
        <v>78</v>
      </c>
      <c r="G688" s="379">
        <v>27</v>
      </c>
      <c r="H688" s="379">
        <v>24</v>
      </c>
      <c r="I688" s="379">
        <v>0</v>
      </c>
      <c r="J688" s="379">
        <v>7</v>
      </c>
      <c r="K688" s="379">
        <v>46</v>
      </c>
      <c r="L688" s="379">
        <v>87</v>
      </c>
      <c r="M688" s="379">
        <v>2</v>
      </c>
      <c r="N688" s="379">
        <v>0</v>
      </c>
      <c r="O688" s="379">
        <v>3</v>
      </c>
      <c r="P688" s="379">
        <v>1</v>
      </c>
      <c r="Q688" s="380">
        <v>0.23710000000000001</v>
      </c>
      <c r="R688" s="380">
        <v>0.33239999999999997</v>
      </c>
      <c r="S688" s="380">
        <v>0.37390000000000001</v>
      </c>
      <c r="T688" s="380">
        <v>0.70630000000000004</v>
      </c>
      <c r="U688" s="379">
        <v>376</v>
      </c>
      <c r="V688" s="381">
        <v>1</v>
      </c>
      <c r="W688" s="381">
        <v>0.12230000000000001</v>
      </c>
      <c r="X688" s="381">
        <v>0.23139999999999999</v>
      </c>
      <c r="Y688" s="140" t="s">
        <v>995</v>
      </c>
    </row>
    <row r="689" spans="1:25" ht="15" x14ac:dyDescent="0.25">
      <c r="A689" s="383" t="s">
        <v>518</v>
      </c>
      <c r="B689" s="383" t="s">
        <v>71</v>
      </c>
      <c r="C689" s="384">
        <v>130</v>
      </c>
      <c r="D689" s="384">
        <v>300</v>
      </c>
      <c r="E689" s="384">
        <v>43</v>
      </c>
      <c r="F689" s="384">
        <v>71</v>
      </c>
      <c r="G689" s="384">
        <v>42</v>
      </c>
      <c r="H689" s="384">
        <v>6</v>
      </c>
      <c r="I689" s="384">
        <v>0</v>
      </c>
      <c r="J689" s="384">
        <v>13</v>
      </c>
      <c r="K689" s="384">
        <v>15</v>
      </c>
      <c r="L689" s="384">
        <v>86</v>
      </c>
      <c r="M689" s="384">
        <v>9</v>
      </c>
      <c r="N689" s="384">
        <v>2</v>
      </c>
      <c r="O689" s="384">
        <v>2</v>
      </c>
      <c r="P689" s="384">
        <v>1</v>
      </c>
      <c r="Q689" s="385">
        <v>0.23669999999999999</v>
      </c>
      <c r="R689" s="385">
        <v>0.27529999999999999</v>
      </c>
      <c r="S689" s="385">
        <v>0.38669999999999999</v>
      </c>
      <c r="T689" s="385">
        <v>0.66200000000000003</v>
      </c>
      <c r="U689" s="384">
        <v>316</v>
      </c>
      <c r="V689" s="386">
        <v>0.81820000000000004</v>
      </c>
      <c r="W689" s="386">
        <v>4.7500000000000001E-2</v>
      </c>
      <c r="X689" s="386">
        <v>0.2722</v>
      </c>
      <c r="Y689" s="140" t="s">
        <v>995</v>
      </c>
    </row>
    <row r="690" spans="1:25" ht="15" x14ac:dyDescent="0.25">
      <c r="A690" s="383" t="s">
        <v>369</v>
      </c>
      <c r="B690" s="383" t="s">
        <v>72</v>
      </c>
      <c r="C690" s="384">
        <v>163</v>
      </c>
      <c r="D690" s="384">
        <v>588</v>
      </c>
      <c r="E690" s="384">
        <v>50</v>
      </c>
      <c r="F690" s="384">
        <v>139</v>
      </c>
      <c r="G690" s="384">
        <v>60</v>
      </c>
      <c r="H690" s="384">
        <v>32</v>
      </c>
      <c r="I690" s="384">
        <v>1</v>
      </c>
      <c r="J690" s="384">
        <v>19</v>
      </c>
      <c r="K690" s="384">
        <v>27</v>
      </c>
      <c r="L690" s="384">
        <v>147</v>
      </c>
      <c r="M690" s="384">
        <v>0</v>
      </c>
      <c r="N690" s="384">
        <v>3</v>
      </c>
      <c r="O690" s="384">
        <v>5</v>
      </c>
      <c r="P690" s="384">
        <v>15</v>
      </c>
      <c r="Q690" s="385">
        <v>0.2364</v>
      </c>
      <c r="R690" s="385">
        <v>0.2873</v>
      </c>
      <c r="S690" s="385">
        <v>0.39119999999999999</v>
      </c>
      <c r="T690" s="385">
        <v>0.67849999999999999</v>
      </c>
      <c r="U690" s="384">
        <v>630</v>
      </c>
      <c r="V690" s="386">
        <v>0</v>
      </c>
      <c r="W690" s="386">
        <v>4.2900000000000001E-2</v>
      </c>
      <c r="X690" s="386">
        <v>0.23330000000000001</v>
      </c>
      <c r="Y690" s="140" t="s">
        <v>995</v>
      </c>
    </row>
    <row r="691" spans="1:25" ht="15" x14ac:dyDescent="0.25">
      <c r="A691" s="378" t="s">
        <v>674</v>
      </c>
      <c r="B691" s="378" t="s">
        <v>64</v>
      </c>
      <c r="C691" s="379">
        <v>157</v>
      </c>
      <c r="D691" s="379">
        <v>542</v>
      </c>
      <c r="E691" s="379">
        <v>71</v>
      </c>
      <c r="F691" s="379">
        <v>128</v>
      </c>
      <c r="G691" s="379">
        <v>88</v>
      </c>
      <c r="H691" s="379">
        <v>38</v>
      </c>
      <c r="I691" s="379">
        <v>2</v>
      </c>
      <c r="J691" s="379">
        <v>27</v>
      </c>
      <c r="K691" s="379">
        <v>56</v>
      </c>
      <c r="L691" s="379">
        <v>91</v>
      </c>
      <c r="M691" s="379">
        <v>14</v>
      </c>
      <c r="N691" s="379">
        <v>3</v>
      </c>
      <c r="O691" s="379">
        <v>8</v>
      </c>
      <c r="P691" s="379">
        <v>8</v>
      </c>
      <c r="Q691" s="380">
        <v>0.23619999999999999</v>
      </c>
      <c r="R691" s="380">
        <v>0.31680000000000003</v>
      </c>
      <c r="S691" s="380">
        <v>0.46310000000000001</v>
      </c>
      <c r="T691" s="380">
        <v>0.77990000000000004</v>
      </c>
      <c r="U691" s="379">
        <v>606</v>
      </c>
      <c r="V691" s="381">
        <v>0.82350000000000001</v>
      </c>
      <c r="W691" s="381">
        <v>9.2399999999999996E-2</v>
      </c>
      <c r="X691" s="381">
        <v>0.1502</v>
      </c>
      <c r="Y691" s="140" t="s">
        <v>995</v>
      </c>
    </row>
    <row r="692" spans="1:25" ht="15" x14ac:dyDescent="0.25">
      <c r="A692" s="378" t="s">
        <v>565</v>
      </c>
      <c r="B692" s="378" t="s">
        <v>67</v>
      </c>
      <c r="C692" s="379">
        <v>143</v>
      </c>
      <c r="D692" s="379">
        <v>451</v>
      </c>
      <c r="E692" s="379">
        <v>45</v>
      </c>
      <c r="F692" s="379">
        <v>106</v>
      </c>
      <c r="G692" s="379">
        <v>58</v>
      </c>
      <c r="H692" s="379">
        <v>28</v>
      </c>
      <c r="I692" s="379">
        <v>2</v>
      </c>
      <c r="J692" s="379">
        <v>8</v>
      </c>
      <c r="K692" s="379">
        <v>24</v>
      </c>
      <c r="L692" s="379">
        <v>108</v>
      </c>
      <c r="M692" s="379">
        <v>7</v>
      </c>
      <c r="N692" s="379">
        <v>0</v>
      </c>
      <c r="O692" s="379">
        <v>7</v>
      </c>
      <c r="P692" s="379">
        <v>0</v>
      </c>
      <c r="Q692" s="380">
        <v>0.23499999999999999</v>
      </c>
      <c r="R692" s="380">
        <v>0.2737</v>
      </c>
      <c r="S692" s="380">
        <v>0.35920000000000002</v>
      </c>
      <c r="T692" s="380">
        <v>0.63290000000000002</v>
      </c>
      <c r="U692" s="379">
        <v>475</v>
      </c>
      <c r="V692" s="381">
        <v>1</v>
      </c>
      <c r="W692" s="381">
        <v>5.0500000000000003E-2</v>
      </c>
      <c r="X692" s="381">
        <v>0.22739999999999999</v>
      </c>
      <c r="Y692" s="140" t="s">
        <v>995</v>
      </c>
    </row>
    <row r="693" spans="1:25" ht="15" x14ac:dyDescent="0.25">
      <c r="A693" s="378" t="s">
        <v>308</v>
      </c>
      <c r="B693" s="378" t="s">
        <v>76</v>
      </c>
      <c r="C693" s="379">
        <v>161</v>
      </c>
      <c r="D693" s="379">
        <v>580</v>
      </c>
      <c r="E693" s="379">
        <v>66</v>
      </c>
      <c r="F693" s="379">
        <v>136</v>
      </c>
      <c r="G693" s="379">
        <v>69</v>
      </c>
      <c r="H693" s="379">
        <v>35</v>
      </c>
      <c r="I693" s="379">
        <v>0</v>
      </c>
      <c r="J693" s="379">
        <v>19</v>
      </c>
      <c r="K693" s="379">
        <v>33</v>
      </c>
      <c r="L693" s="379">
        <v>118</v>
      </c>
      <c r="M693" s="379">
        <v>24</v>
      </c>
      <c r="N693" s="379">
        <v>2</v>
      </c>
      <c r="O693" s="379">
        <v>9</v>
      </c>
      <c r="P693" s="379">
        <v>0</v>
      </c>
      <c r="Q693" s="380">
        <v>0.23449999999999999</v>
      </c>
      <c r="R693" s="380">
        <v>0.2757</v>
      </c>
      <c r="S693" s="380">
        <v>0.3931</v>
      </c>
      <c r="T693" s="380">
        <v>0.66879999999999995</v>
      </c>
      <c r="U693" s="379">
        <v>613</v>
      </c>
      <c r="V693" s="381">
        <v>0.92310000000000003</v>
      </c>
      <c r="W693" s="381">
        <v>5.3800000000000001E-2</v>
      </c>
      <c r="X693" s="381">
        <v>0.1925</v>
      </c>
      <c r="Y693" s="140" t="s">
        <v>995</v>
      </c>
    </row>
    <row r="694" spans="1:25" ht="15" x14ac:dyDescent="0.25">
      <c r="A694" s="378" t="s">
        <v>820</v>
      </c>
      <c r="B694" s="378" t="s">
        <v>147</v>
      </c>
      <c r="C694" s="379">
        <v>134</v>
      </c>
      <c r="D694" s="379">
        <v>453</v>
      </c>
      <c r="E694" s="379">
        <v>46</v>
      </c>
      <c r="F694" s="379">
        <v>106</v>
      </c>
      <c r="G694" s="379">
        <v>66</v>
      </c>
      <c r="H694" s="379">
        <v>32</v>
      </c>
      <c r="I694" s="379">
        <v>1</v>
      </c>
      <c r="J694" s="379">
        <v>15</v>
      </c>
      <c r="K694" s="379">
        <v>36</v>
      </c>
      <c r="L694" s="379">
        <v>120</v>
      </c>
      <c r="M694" s="379">
        <v>28</v>
      </c>
      <c r="N694" s="379">
        <v>13</v>
      </c>
      <c r="O694" s="379">
        <v>10</v>
      </c>
      <c r="P694" s="379">
        <v>5</v>
      </c>
      <c r="Q694" s="380">
        <v>0.23400000000000001</v>
      </c>
      <c r="R694" s="380">
        <v>0.29759999999999998</v>
      </c>
      <c r="S694" s="380">
        <v>0.40839999999999999</v>
      </c>
      <c r="T694" s="380">
        <v>0.70599999999999996</v>
      </c>
      <c r="U694" s="379">
        <v>494</v>
      </c>
      <c r="V694" s="381">
        <v>0.68289999999999995</v>
      </c>
      <c r="W694" s="381">
        <v>7.2900000000000006E-2</v>
      </c>
      <c r="X694" s="381">
        <v>0.2429</v>
      </c>
      <c r="Y694" s="140" t="s">
        <v>995</v>
      </c>
    </row>
    <row r="695" spans="1:25" ht="15" x14ac:dyDescent="0.25">
      <c r="A695" s="378" t="s">
        <v>316</v>
      </c>
      <c r="B695" s="378" t="s">
        <v>74</v>
      </c>
      <c r="C695" s="379">
        <v>156</v>
      </c>
      <c r="D695" s="379">
        <v>436</v>
      </c>
      <c r="E695" s="379">
        <v>81</v>
      </c>
      <c r="F695" s="379">
        <v>102</v>
      </c>
      <c r="G695" s="379">
        <v>62</v>
      </c>
      <c r="H695" s="379">
        <v>21</v>
      </c>
      <c r="I695" s="379">
        <v>13</v>
      </c>
      <c r="J695" s="379">
        <v>15</v>
      </c>
      <c r="K695" s="379">
        <v>60</v>
      </c>
      <c r="L695" s="379">
        <v>86</v>
      </c>
      <c r="M695" s="379">
        <v>36</v>
      </c>
      <c r="N695" s="379">
        <v>8</v>
      </c>
      <c r="O695" s="379">
        <v>9</v>
      </c>
      <c r="P695" s="379">
        <v>8</v>
      </c>
      <c r="Q695" s="380">
        <v>0.2339</v>
      </c>
      <c r="R695" s="380">
        <v>0.33729999999999999</v>
      </c>
      <c r="S695" s="380">
        <v>0.44500000000000001</v>
      </c>
      <c r="T695" s="380">
        <v>0.7823</v>
      </c>
      <c r="U695" s="379">
        <v>504</v>
      </c>
      <c r="V695" s="381">
        <v>0.81820000000000004</v>
      </c>
      <c r="W695" s="381">
        <v>0.11899999999999999</v>
      </c>
      <c r="X695" s="381">
        <v>0.1706</v>
      </c>
      <c r="Y695" s="140" t="s">
        <v>995</v>
      </c>
    </row>
    <row r="696" spans="1:25" ht="15" x14ac:dyDescent="0.25">
      <c r="A696" s="378" t="s">
        <v>328</v>
      </c>
      <c r="B696" s="378" t="s">
        <v>147</v>
      </c>
      <c r="C696" s="379">
        <v>148</v>
      </c>
      <c r="D696" s="379">
        <v>449</v>
      </c>
      <c r="E696" s="379">
        <v>57</v>
      </c>
      <c r="F696" s="379">
        <v>105</v>
      </c>
      <c r="G696" s="379">
        <v>47</v>
      </c>
      <c r="H696" s="379">
        <v>20</v>
      </c>
      <c r="I696" s="379">
        <v>5</v>
      </c>
      <c r="J696" s="379">
        <v>15</v>
      </c>
      <c r="K696" s="379">
        <v>44</v>
      </c>
      <c r="L696" s="379">
        <v>126</v>
      </c>
      <c r="M696" s="379">
        <v>34</v>
      </c>
      <c r="N696" s="379">
        <v>5</v>
      </c>
      <c r="O696" s="379">
        <v>5</v>
      </c>
      <c r="P696" s="379">
        <v>3</v>
      </c>
      <c r="Q696" s="380">
        <v>0.2339</v>
      </c>
      <c r="R696" s="380">
        <v>0.30649999999999999</v>
      </c>
      <c r="S696" s="380">
        <v>0.40089999999999998</v>
      </c>
      <c r="T696" s="380">
        <v>0.70730000000000004</v>
      </c>
      <c r="U696" s="379">
        <v>496</v>
      </c>
      <c r="V696" s="381">
        <v>0.87180000000000002</v>
      </c>
      <c r="W696" s="381">
        <v>8.8700000000000001E-2</v>
      </c>
      <c r="X696" s="381">
        <v>0.254</v>
      </c>
      <c r="Y696" s="140" t="s">
        <v>995</v>
      </c>
    </row>
    <row r="697" spans="1:25" ht="15" x14ac:dyDescent="0.25">
      <c r="A697" s="383" t="s">
        <v>764</v>
      </c>
      <c r="B697" s="383" t="s">
        <v>73</v>
      </c>
      <c r="C697" s="384">
        <v>148</v>
      </c>
      <c r="D697" s="384">
        <v>408</v>
      </c>
      <c r="E697" s="384">
        <v>60</v>
      </c>
      <c r="F697" s="384">
        <v>95</v>
      </c>
      <c r="G697" s="384">
        <v>83</v>
      </c>
      <c r="H697" s="384">
        <v>14</v>
      </c>
      <c r="I697" s="384">
        <v>0</v>
      </c>
      <c r="J697" s="384">
        <v>31</v>
      </c>
      <c r="K697" s="384">
        <v>43</v>
      </c>
      <c r="L697" s="384">
        <v>148</v>
      </c>
      <c r="M697" s="384">
        <v>5</v>
      </c>
      <c r="N697" s="384">
        <v>0</v>
      </c>
      <c r="O697" s="384">
        <v>9</v>
      </c>
      <c r="P697" s="384">
        <v>6</v>
      </c>
      <c r="Q697" s="385">
        <v>0.23280000000000001</v>
      </c>
      <c r="R697" s="385">
        <v>0.31509999999999999</v>
      </c>
      <c r="S697" s="385">
        <v>0.49509999999999998</v>
      </c>
      <c r="T697" s="385">
        <v>0.81020000000000003</v>
      </c>
      <c r="U697" s="384">
        <v>457</v>
      </c>
      <c r="V697" s="386">
        <v>1</v>
      </c>
      <c r="W697" s="386">
        <v>9.4100000000000003E-2</v>
      </c>
      <c r="X697" s="386">
        <v>0.32390000000000002</v>
      </c>
      <c r="Y697" s="140" t="s">
        <v>995</v>
      </c>
    </row>
    <row r="698" spans="1:25" ht="15" x14ac:dyDescent="0.25">
      <c r="A698" s="383" t="s">
        <v>701</v>
      </c>
      <c r="B698" s="383" t="s">
        <v>70</v>
      </c>
      <c r="C698" s="384">
        <v>97</v>
      </c>
      <c r="D698" s="384">
        <v>246</v>
      </c>
      <c r="E698" s="384">
        <v>29</v>
      </c>
      <c r="F698" s="384">
        <v>57</v>
      </c>
      <c r="G698" s="384">
        <v>34</v>
      </c>
      <c r="H698" s="384">
        <v>10</v>
      </c>
      <c r="I698" s="384">
        <v>0</v>
      </c>
      <c r="J698" s="384">
        <v>13</v>
      </c>
      <c r="K698" s="384">
        <v>24</v>
      </c>
      <c r="L698" s="384">
        <v>53</v>
      </c>
      <c r="M698" s="384">
        <v>1</v>
      </c>
      <c r="N698" s="384">
        <v>1</v>
      </c>
      <c r="O698" s="384">
        <v>4</v>
      </c>
      <c r="P698" s="384">
        <v>1</v>
      </c>
      <c r="Q698" s="385">
        <v>0.23169999999999999</v>
      </c>
      <c r="R698" s="385">
        <v>0.30259999999999998</v>
      </c>
      <c r="S698" s="385">
        <v>0.43090000000000001</v>
      </c>
      <c r="T698" s="385">
        <v>0.73350000000000004</v>
      </c>
      <c r="U698" s="384">
        <v>271</v>
      </c>
      <c r="V698" s="386">
        <v>0.5</v>
      </c>
      <c r="W698" s="386">
        <v>8.8599999999999998E-2</v>
      </c>
      <c r="X698" s="386">
        <v>0.1956</v>
      </c>
      <c r="Y698" s="140" t="s">
        <v>995</v>
      </c>
    </row>
    <row r="699" spans="1:25" ht="15" x14ac:dyDescent="0.25">
      <c r="A699" s="383" t="s">
        <v>318</v>
      </c>
      <c r="B699" s="383" t="s">
        <v>166</v>
      </c>
      <c r="C699" s="384">
        <v>157</v>
      </c>
      <c r="D699" s="384">
        <v>527</v>
      </c>
      <c r="E699" s="384">
        <v>82</v>
      </c>
      <c r="F699" s="384">
        <v>122</v>
      </c>
      <c r="G699" s="384">
        <v>68</v>
      </c>
      <c r="H699" s="384">
        <v>43</v>
      </c>
      <c r="I699" s="384">
        <v>0</v>
      </c>
      <c r="J699" s="384">
        <v>19</v>
      </c>
      <c r="K699" s="384">
        <v>76</v>
      </c>
      <c r="L699" s="384">
        <v>174</v>
      </c>
      <c r="M699" s="384">
        <v>29</v>
      </c>
      <c r="N699" s="384">
        <v>13</v>
      </c>
      <c r="O699" s="384">
        <v>8</v>
      </c>
      <c r="P699" s="384">
        <v>17</v>
      </c>
      <c r="Q699" s="385">
        <v>0.23149905123339659</v>
      </c>
      <c r="R699" s="385">
        <v>0.34677419354838712</v>
      </c>
      <c r="S699" s="385">
        <v>0.42125237191650855</v>
      </c>
      <c r="T699" s="385">
        <v>0.76802656546489567</v>
      </c>
      <c r="U699" s="384">
        <v>620</v>
      </c>
      <c r="V699" s="386">
        <v>0.69047619047619047</v>
      </c>
      <c r="W699" s="386">
        <v>0.12258064516129032</v>
      </c>
      <c r="X699" s="386">
        <v>0.28064516129032258</v>
      </c>
      <c r="Y699" s="140" t="s">
        <v>995</v>
      </c>
    </row>
    <row r="700" spans="1:25" ht="15" x14ac:dyDescent="0.25">
      <c r="A700" s="378" t="s">
        <v>315</v>
      </c>
      <c r="B700" s="378" t="s">
        <v>73</v>
      </c>
      <c r="C700" s="379">
        <v>160</v>
      </c>
      <c r="D700" s="379">
        <v>572</v>
      </c>
      <c r="E700" s="379">
        <v>89</v>
      </c>
      <c r="F700" s="379">
        <v>132</v>
      </c>
      <c r="G700" s="379">
        <v>74</v>
      </c>
      <c r="H700" s="379">
        <v>46</v>
      </c>
      <c r="I700" s="379">
        <v>2</v>
      </c>
      <c r="J700" s="379">
        <v>23</v>
      </c>
      <c r="K700" s="379">
        <v>60</v>
      </c>
      <c r="L700" s="379">
        <v>176</v>
      </c>
      <c r="M700" s="379">
        <v>23</v>
      </c>
      <c r="N700" s="379">
        <v>6</v>
      </c>
      <c r="O700" s="379">
        <v>8</v>
      </c>
      <c r="P700" s="379">
        <v>3</v>
      </c>
      <c r="Q700" s="380">
        <v>0.23080000000000001</v>
      </c>
      <c r="R700" s="380">
        <v>0.30709999999999998</v>
      </c>
      <c r="S700" s="380">
        <v>0.43880000000000002</v>
      </c>
      <c r="T700" s="380">
        <v>0.74590000000000001</v>
      </c>
      <c r="U700" s="379">
        <v>635</v>
      </c>
      <c r="V700" s="381">
        <v>0.79310000000000003</v>
      </c>
      <c r="W700" s="381">
        <v>9.4500000000000001E-2</v>
      </c>
      <c r="X700" s="381">
        <v>0.2772</v>
      </c>
      <c r="Y700" s="140" t="s">
        <v>995</v>
      </c>
    </row>
    <row r="701" spans="1:25" ht="15" x14ac:dyDescent="0.25">
      <c r="A701" s="378" t="s">
        <v>562</v>
      </c>
      <c r="B701" s="378" t="s">
        <v>67</v>
      </c>
      <c r="C701" s="379">
        <v>97</v>
      </c>
      <c r="D701" s="379">
        <v>260</v>
      </c>
      <c r="E701" s="379">
        <v>24</v>
      </c>
      <c r="F701" s="379">
        <v>60</v>
      </c>
      <c r="G701" s="379">
        <v>17</v>
      </c>
      <c r="H701" s="379">
        <v>14</v>
      </c>
      <c r="I701" s="379">
        <v>1</v>
      </c>
      <c r="J701" s="379">
        <v>2</v>
      </c>
      <c r="K701" s="379">
        <v>12</v>
      </c>
      <c r="L701" s="379">
        <v>61</v>
      </c>
      <c r="M701" s="379">
        <v>4</v>
      </c>
      <c r="N701" s="379">
        <v>3</v>
      </c>
      <c r="O701" s="379">
        <v>5</v>
      </c>
      <c r="P701" s="379">
        <v>8</v>
      </c>
      <c r="Q701" s="380">
        <v>0.23080000000000001</v>
      </c>
      <c r="R701" s="380">
        <v>0.28570000000000001</v>
      </c>
      <c r="S701" s="380">
        <v>0.31540000000000001</v>
      </c>
      <c r="T701" s="380">
        <v>0.60109999999999997</v>
      </c>
      <c r="U701" s="379">
        <v>280</v>
      </c>
      <c r="V701" s="381">
        <v>0.57140000000000002</v>
      </c>
      <c r="W701" s="381">
        <v>4.2900000000000001E-2</v>
      </c>
      <c r="X701" s="381">
        <v>0.21790000000000001</v>
      </c>
      <c r="Y701" s="140" t="s">
        <v>995</v>
      </c>
    </row>
    <row r="702" spans="1:25" ht="15" x14ac:dyDescent="0.25">
      <c r="A702" s="378" t="s">
        <v>367</v>
      </c>
      <c r="B702" s="378" t="s">
        <v>69</v>
      </c>
      <c r="C702" s="379">
        <v>148</v>
      </c>
      <c r="D702" s="379">
        <v>560</v>
      </c>
      <c r="E702" s="379">
        <v>69</v>
      </c>
      <c r="F702" s="379">
        <v>129</v>
      </c>
      <c r="G702" s="379">
        <v>70</v>
      </c>
      <c r="H702" s="379">
        <v>22</v>
      </c>
      <c r="I702" s="379">
        <v>5</v>
      </c>
      <c r="J702" s="379">
        <v>28</v>
      </c>
      <c r="K702" s="379">
        <v>42</v>
      </c>
      <c r="L702" s="379">
        <v>127</v>
      </c>
      <c r="M702" s="379">
        <v>34</v>
      </c>
      <c r="N702" s="379">
        <v>5</v>
      </c>
      <c r="O702" s="379">
        <v>8</v>
      </c>
      <c r="P702" s="379">
        <v>3</v>
      </c>
      <c r="Q702" s="380">
        <v>0.23039999999999999</v>
      </c>
      <c r="R702" s="380">
        <v>0.28760000000000002</v>
      </c>
      <c r="S702" s="380">
        <v>0.4375</v>
      </c>
      <c r="T702" s="380">
        <v>0.72509999999999997</v>
      </c>
      <c r="U702" s="379">
        <v>605</v>
      </c>
      <c r="V702" s="381">
        <v>0.87180000000000002</v>
      </c>
      <c r="W702" s="381">
        <v>6.9400000000000003E-2</v>
      </c>
      <c r="X702" s="381">
        <v>0.2099</v>
      </c>
      <c r="Y702" s="140" t="s">
        <v>995</v>
      </c>
    </row>
    <row r="703" spans="1:25" ht="15" x14ac:dyDescent="0.25">
      <c r="A703" s="378" t="s">
        <v>937</v>
      </c>
      <c r="B703" s="378" t="s">
        <v>146</v>
      </c>
      <c r="C703" s="379">
        <v>130</v>
      </c>
      <c r="D703" s="379">
        <v>301</v>
      </c>
      <c r="E703" s="379">
        <v>39</v>
      </c>
      <c r="F703" s="379">
        <v>69</v>
      </c>
      <c r="G703" s="379">
        <v>32</v>
      </c>
      <c r="H703" s="379">
        <v>17</v>
      </c>
      <c r="I703" s="379">
        <v>1</v>
      </c>
      <c r="J703" s="379">
        <v>11</v>
      </c>
      <c r="K703" s="379">
        <v>44</v>
      </c>
      <c r="L703" s="379">
        <v>81</v>
      </c>
      <c r="M703" s="379">
        <v>7</v>
      </c>
      <c r="N703" s="379">
        <v>2</v>
      </c>
      <c r="O703" s="379">
        <v>6</v>
      </c>
      <c r="P703" s="379">
        <v>8</v>
      </c>
      <c r="Q703" s="380">
        <v>0.22919999999999999</v>
      </c>
      <c r="R703" s="380">
        <v>0.34279999999999999</v>
      </c>
      <c r="S703" s="380">
        <v>0.40200000000000002</v>
      </c>
      <c r="T703" s="380">
        <v>0.74480000000000002</v>
      </c>
      <c r="U703" s="379">
        <v>353</v>
      </c>
      <c r="V703" s="381">
        <v>0.77780000000000005</v>
      </c>
      <c r="W703" s="381">
        <v>0.1246</v>
      </c>
      <c r="X703" s="381">
        <v>0.22950000000000001</v>
      </c>
      <c r="Y703" s="140" t="s">
        <v>995</v>
      </c>
    </row>
    <row r="704" spans="1:25" ht="15" x14ac:dyDescent="0.25">
      <c r="A704" s="383" t="s">
        <v>294</v>
      </c>
      <c r="B704" s="383" t="s">
        <v>75</v>
      </c>
      <c r="C704" s="384">
        <v>159</v>
      </c>
      <c r="D704" s="384">
        <v>630</v>
      </c>
      <c r="E704" s="384">
        <v>50</v>
      </c>
      <c r="F704" s="384">
        <v>144</v>
      </c>
      <c r="G704" s="384">
        <v>49</v>
      </c>
      <c r="H704" s="384">
        <v>30</v>
      </c>
      <c r="I704" s="384">
        <v>3</v>
      </c>
      <c r="J704" s="384">
        <v>0</v>
      </c>
      <c r="K704" s="384">
        <v>17</v>
      </c>
      <c r="L704" s="384">
        <v>48</v>
      </c>
      <c r="M704" s="384">
        <v>7</v>
      </c>
      <c r="N704" s="384">
        <v>4</v>
      </c>
      <c r="O704" s="384">
        <v>4</v>
      </c>
      <c r="P704" s="384">
        <v>2</v>
      </c>
      <c r="Q704" s="385">
        <v>0.2286</v>
      </c>
      <c r="R704" s="385">
        <v>0.25119999999999998</v>
      </c>
      <c r="S704" s="385">
        <v>0.28570000000000001</v>
      </c>
      <c r="T704" s="385">
        <v>0.53690000000000004</v>
      </c>
      <c r="U704" s="384">
        <v>649</v>
      </c>
      <c r="V704" s="386">
        <v>0.63639999999999997</v>
      </c>
      <c r="W704" s="386">
        <v>2.6200000000000001E-2</v>
      </c>
      <c r="X704" s="386">
        <v>7.3999999999999996E-2</v>
      </c>
      <c r="Y704" s="140" t="s">
        <v>995</v>
      </c>
    </row>
    <row r="705" spans="1:25" ht="15" x14ac:dyDescent="0.25">
      <c r="A705" s="383" t="s">
        <v>892</v>
      </c>
      <c r="B705" s="383" t="s">
        <v>74</v>
      </c>
      <c r="C705" s="384">
        <v>119</v>
      </c>
      <c r="D705" s="384">
        <v>250</v>
      </c>
      <c r="E705" s="384">
        <v>36</v>
      </c>
      <c r="F705" s="384">
        <v>57</v>
      </c>
      <c r="G705" s="384">
        <v>52</v>
      </c>
      <c r="H705" s="384">
        <v>20</v>
      </c>
      <c r="I705" s="384">
        <v>1</v>
      </c>
      <c r="J705" s="384">
        <v>12</v>
      </c>
      <c r="K705" s="384">
        <v>24</v>
      </c>
      <c r="L705" s="384">
        <v>49</v>
      </c>
      <c r="M705" s="384">
        <v>0</v>
      </c>
      <c r="N705" s="384">
        <v>0</v>
      </c>
      <c r="O705" s="384">
        <v>4</v>
      </c>
      <c r="P705" s="384">
        <v>3</v>
      </c>
      <c r="Q705" s="385">
        <v>0.22800000000000001</v>
      </c>
      <c r="R705" s="385">
        <v>0.30320000000000003</v>
      </c>
      <c r="S705" s="385">
        <v>0.46</v>
      </c>
      <c r="T705" s="385">
        <v>0.76319999999999999</v>
      </c>
      <c r="U705" s="384">
        <v>277</v>
      </c>
      <c r="V705" s="386">
        <v>0</v>
      </c>
      <c r="W705" s="386">
        <v>8.6599999999999996E-2</v>
      </c>
      <c r="X705" s="386">
        <v>0.1769</v>
      </c>
      <c r="Y705" s="140" t="s">
        <v>995</v>
      </c>
    </row>
    <row r="706" spans="1:25" ht="15" x14ac:dyDescent="0.25">
      <c r="A706" s="378" t="s">
        <v>851</v>
      </c>
      <c r="B706" s="378" t="s">
        <v>75</v>
      </c>
      <c r="C706" s="379">
        <v>108</v>
      </c>
      <c r="D706" s="379">
        <v>259</v>
      </c>
      <c r="E706" s="379">
        <v>21</v>
      </c>
      <c r="F706" s="379">
        <v>59</v>
      </c>
      <c r="G706" s="379">
        <v>28</v>
      </c>
      <c r="H706" s="379">
        <v>17</v>
      </c>
      <c r="I706" s="379">
        <v>1</v>
      </c>
      <c r="J706" s="379">
        <v>4</v>
      </c>
      <c r="K706" s="379">
        <v>8</v>
      </c>
      <c r="L706" s="379">
        <v>59</v>
      </c>
      <c r="M706" s="379">
        <v>3</v>
      </c>
      <c r="N706" s="379">
        <v>1</v>
      </c>
      <c r="O706" s="379">
        <v>2</v>
      </c>
      <c r="P706" s="379">
        <v>3</v>
      </c>
      <c r="Q706" s="380">
        <v>0.2278</v>
      </c>
      <c r="R706" s="380">
        <v>0.25929999999999997</v>
      </c>
      <c r="S706" s="380">
        <v>0.34749999999999998</v>
      </c>
      <c r="T706" s="380">
        <v>0.60670000000000002</v>
      </c>
      <c r="U706" s="379">
        <v>270</v>
      </c>
      <c r="V706" s="381">
        <v>0.75</v>
      </c>
      <c r="W706" s="381">
        <v>2.9600000000000001E-2</v>
      </c>
      <c r="X706" s="381">
        <v>0.2185</v>
      </c>
      <c r="Y706" s="140" t="s">
        <v>995</v>
      </c>
    </row>
    <row r="707" spans="1:25" ht="15" x14ac:dyDescent="0.25">
      <c r="A707" s="378" t="s">
        <v>590</v>
      </c>
      <c r="B707" s="378" t="s">
        <v>69</v>
      </c>
      <c r="C707" s="379">
        <v>138</v>
      </c>
      <c r="D707" s="379">
        <v>502</v>
      </c>
      <c r="E707" s="379">
        <v>62</v>
      </c>
      <c r="F707" s="379">
        <v>114</v>
      </c>
      <c r="G707" s="379">
        <v>50</v>
      </c>
      <c r="H707" s="379">
        <v>19</v>
      </c>
      <c r="I707" s="379">
        <v>1</v>
      </c>
      <c r="J707" s="379">
        <v>16</v>
      </c>
      <c r="K707" s="379">
        <v>44</v>
      </c>
      <c r="L707" s="379">
        <v>116</v>
      </c>
      <c r="M707" s="379">
        <v>32</v>
      </c>
      <c r="N707" s="379">
        <v>7</v>
      </c>
      <c r="O707" s="379">
        <v>9</v>
      </c>
      <c r="P707" s="379">
        <v>1</v>
      </c>
      <c r="Q707" s="380">
        <v>0.2271</v>
      </c>
      <c r="R707" s="380">
        <v>0.29070000000000001</v>
      </c>
      <c r="S707" s="380">
        <v>0.36449999999999999</v>
      </c>
      <c r="T707" s="380">
        <v>0.6552</v>
      </c>
      <c r="U707" s="379">
        <v>547</v>
      </c>
      <c r="V707" s="381">
        <v>0.82050000000000001</v>
      </c>
      <c r="W707" s="381">
        <v>8.0399999999999999E-2</v>
      </c>
      <c r="X707" s="381">
        <v>0.21210000000000001</v>
      </c>
      <c r="Y707" s="140" t="s">
        <v>995</v>
      </c>
    </row>
    <row r="708" spans="1:25" ht="15" x14ac:dyDescent="0.25">
      <c r="A708" s="378" t="s">
        <v>289</v>
      </c>
      <c r="B708" s="378" t="s">
        <v>65</v>
      </c>
      <c r="C708" s="379">
        <v>161</v>
      </c>
      <c r="D708" s="379">
        <v>657</v>
      </c>
      <c r="E708" s="379">
        <v>91</v>
      </c>
      <c r="F708" s="379">
        <v>149</v>
      </c>
      <c r="G708" s="379">
        <v>80</v>
      </c>
      <c r="H708" s="379">
        <v>32</v>
      </c>
      <c r="I708" s="379">
        <v>10</v>
      </c>
      <c r="J708" s="379">
        <v>25</v>
      </c>
      <c r="K708" s="379">
        <v>34</v>
      </c>
      <c r="L708" s="379">
        <v>178</v>
      </c>
      <c r="M708" s="379">
        <v>28</v>
      </c>
      <c r="N708" s="379">
        <v>4</v>
      </c>
      <c r="O708" s="379">
        <v>9</v>
      </c>
      <c r="P708" s="379">
        <v>1</v>
      </c>
      <c r="Q708" s="380">
        <v>0.2268</v>
      </c>
      <c r="R708" s="380">
        <v>0.26590000000000003</v>
      </c>
      <c r="S708" s="380">
        <v>0.42009999999999997</v>
      </c>
      <c r="T708" s="380">
        <v>0.68600000000000005</v>
      </c>
      <c r="U708" s="379">
        <v>692</v>
      </c>
      <c r="V708" s="381">
        <v>0.875</v>
      </c>
      <c r="W708" s="381">
        <v>4.9099999999999998E-2</v>
      </c>
      <c r="X708" s="381">
        <v>0.25719999999999998</v>
      </c>
      <c r="Y708" s="140" t="s">
        <v>995</v>
      </c>
    </row>
    <row r="709" spans="1:25" ht="15" x14ac:dyDescent="0.25">
      <c r="A709" s="378" t="s">
        <v>378</v>
      </c>
      <c r="B709" s="378" t="s">
        <v>73</v>
      </c>
      <c r="C709" s="379">
        <v>146</v>
      </c>
      <c r="D709" s="379">
        <v>485</v>
      </c>
      <c r="E709" s="379">
        <v>46</v>
      </c>
      <c r="F709" s="379">
        <v>110</v>
      </c>
      <c r="G709" s="379">
        <v>47</v>
      </c>
      <c r="H709" s="379">
        <v>22</v>
      </c>
      <c r="I709" s="379">
        <v>0</v>
      </c>
      <c r="J709" s="379">
        <v>6</v>
      </c>
      <c r="K709" s="379">
        <v>47</v>
      </c>
      <c r="L709" s="379">
        <v>77</v>
      </c>
      <c r="M709" s="379">
        <v>0</v>
      </c>
      <c r="N709" s="379">
        <v>4</v>
      </c>
      <c r="O709" s="379">
        <v>4</v>
      </c>
      <c r="P709" s="379">
        <v>1</v>
      </c>
      <c r="Q709" s="380">
        <v>0.2268</v>
      </c>
      <c r="R709" s="380">
        <v>0.2964</v>
      </c>
      <c r="S709" s="380">
        <v>0.30930000000000002</v>
      </c>
      <c r="T709" s="380">
        <v>0.60570000000000002</v>
      </c>
      <c r="U709" s="379">
        <v>533</v>
      </c>
      <c r="V709" s="381">
        <v>0</v>
      </c>
      <c r="W709" s="381">
        <v>8.8200000000000001E-2</v>
      </c>
      <c r="X709" s="381">
        <v>0.14449999999999999</v>
      </c>
      <c r="Y709" s="140" t="s">
        <v>995</v>
      </c>
    </row>
    <row r="710" spans="1:25" ht="15" x14ac:dyDescent="0.25">
      <c r="A710" s="383" t="s">
        <v>353</v>
      </c>
      <c r="B710" s="383" t="s">
        <v>146</v>
      </c>
      <c r="C710" s="384">
        <v>116</v>
      </c>
      <c r="D710" s="384">
        <v>353</v>
      </c>
      <c r="E710" s="384">
        <v>50</v>
      </c>
      <c r="F710" s="384">
        <v>80</v>
      </c>
      <c r="G710" s="384">
        <v>19</v>
      </c>
      <c r="H710" s="384">
        <v>20</v>
      </c>
      <c r="I710" s="384">
        <v>3</v>
      </c>
      <c r="J710" s="384">
        <v>4</v>
      </c>
      <c r="K710" s="384">
        <v>25</v>
      </c>
      <c r="L710" s="384">
        <v>77</v>
      </c>
      <c r="M710" s="384">
        <v>31</v>
      </c>
      <c r="N710" s="384">
        <v>2</v>
      </c>
      <c r="O710" s="384">
        <v>2</v>
      </c>
      <c r="P710" s="384">
        <v>0</v>
      </c>
      <c r="Q710" s="385">
        <v>0.22662889518413598</v>
      </c>
      <c r="R710" s="385">
        <v>0.27777777777777779</v>
      </c>
      <c r="S710" s="385">
        <v>0.33427762039660058</v>
      </c>
      <c r="T710" s="385">
        <v>0.61205539817437837</v>
      </c>
      <c r="U710" s="384">
        <v>378</v>
      </c>
      <c r="V710" s="386">
        <v>0.93939393939393945</v>
      </c>
      <c r="W710" s="386">
        <v>6.6137566137566134E-2</v>
      </c>
      <c r="X710" s="386">
        <v>0.20370370370370369</v>
      </c>
      <c r="Y710" s="140" t="s">
        <v>995</v>
      </c>
    </row>
    <row r="711" spans="1:25" ht="15" x14ac:dyDescent="0.25">
      <c r="A711" s="378" t="s">
        <v>351</v>
      </c>
      <c r="B711" s="378" t="s">
        <v>166</v>
      </c>
      <c r="C711" s="379">
        <v>134</v>
      </c>
      <c r="D711" s="379">
        <v>340</v>
      </c>
      <c r="E711" s="379">
        <v>41</v>
      </c>
      <c r="F711" s="379">
        <v>77</v>
      </c>
      <c r="G711" s="379">
        <v>26</v>
      </c>
      <c r="H711" s="379">
        <v>23</v>
      </c>
      <c r="I711" s="379">
        <v>0</v>
      </c>
      <c r="J711" s="379">
        <v>5</v>
      </c>
      <c r="K711" s="379">
        <v>22</v>
      </c>
      <c r="L711" s="379">
        <v>107</v>
      </c>
      <c r="M711" s="379">
        <v>26</v>
      </c>
      <c r="N711" s="379">
        <v>0</v>
      </c>
      <c r="O711" s="379">
        <v>2</v>
      </c>
      <c r="P711" s="379">
        <v>0</v>
      </c>
      <c r="Q711" s="380">
        <v>0.22650000000000001</v>
      </c>
      <c r="R711" s="380">
        <v>0.27350000000000002</v>
      </c>
      <c r="S711" s="380">
        <v>0.3382</v>
      </c>
      <c r="T711" s="380">
        <v>0.61170000000000002</v>
      </c>
      <c r="U711" s="379">
        <v>362</v>
      </c>
      <c r="V711" s="381">
        <v>1</v>
      </c>
      <c r="W711" s="381">
        <v>6.08E-2</v>
      </c>
      <c r="X711" s="381">
        <v>0.29559999999999997</v>
      </c>
      <c r="Y711" s="140" t="s">
        <v>995</v>
      </c>
    </row>
    <row r="712" spans="1:25" ht="15" x14ac:dyDescent="0.25">
      <c r="A712" s="383" t="s">
        <v>355</v>
      </c>
      <c r="B712" s="383" t="s">
        <v>73</v>
      </c>
      <c r="C712" s="384">
        <v>159</v>
      </c>
      <c r="D712" s="384">
        <v>561</v>
      </c>
      <c r="E712" s="384">
        <v>61</v>
      </c>
      <c r="F712" s="384">
        <v>127</v>
      </c>
      <c r="G712" s="384">
        <v>54</v>
      </c>
      <c r="H712" s="384">
        <v>24</v>
      </c>
      <c r="I712" s="384">
        <v>1</v>
      </c>
      <c r="J712" s="384">
        <v>10</v>
      </c>
      <c r="K712" s="384">
        <v>14</v>
      </c>
      <c r="L712" s="384">
        <v>119</v>
      </c>
      <c r="M712" s="384">
        <v>38</v>
      </c>
      <c r="N712" s="384">
        <v>8</v>
      </c>
      <c r="O712" s="384">
        <v>8</v>
      </c>
      <c r="P712" s="384">
        <v>13</v>
      </c>
      <c r="Q712" s="385">
        <v>0.22639999999999999</v>
      </c>
      <c r="R712" s="385">
        <v>0.26190000000000002</v>
      </c>
      <c r="S712" s="385">
        <v>0.32619999999999999</v>
      </c>
      <c r="T712" s="385">
        <v>0.58809999999999996</v>
      </c>
      <c r="U712" s="384">
        <v>588</v>
      </c>
      <c r="V712" s="386">
        <v>0.82609999999999995</v>
      </c>
      <c r="W712" s="386">
        <v>2.3800000000000002E-2</v>
      </c>
      <c r="X712" s="386">
        <v>0.2024</v>
      </c>
      <c r="Y712" s="140" t="s">
        <v>995</v>
      </c>
    </row>
    <row r="713" spans="1:25" ht="15" x14ac:dyDescent="0.25">
      <c r="A713" s="378" t="s">
        <v>516</v>
      </c>
      <c r="B713" s="378" t="s">
        <v>71</v>
      </c>
      <c r="C713" s="379">
        <v>134</v>
      </c>
      <c r="D713" s="379">
        <v>402</v>
      </c>
      <c r="E713" s="379">
        <v>57</v>
      </c>
      <c r="F713" s="379">
        <v>91</v>
      </c>
      <c r="G713" s="379">
        <v>57</v>
      </c>
      <c r="H713" s="379">
        <v>15</v>
      </c>
      <c r="I713" s="379">
        <v>2</v>
      </c>
      <c r="J713" s="379">
        <v>20</v>
      </c>
      <c r="K713" s="379">
        <v>35</v>
      </c>
      <c r="L713" s="379">
        <v>118</v>
      </c>
      <c r="M713" s="379">
        <v>17</v>
      </c>
      <c r="N713" s="379">
        <v>1</v>
      </c>
      <c r="O713" s="379">
        <v>6</v>
      </c>
      <c r="P713" s="379">
        <v>2</v>
      </c>
      <c r="Q713" s="380">
        <v>0.22639999999999999</v>
      </c>
      <c r="R713" s="380">
        <v>0.29160000000000003</v>
      </c>
      <c r="S713" s="380">
        <v>0.4229</v>
      </c>
      <c r="T713" s="380">
        <v>0.71450000000000002</v>
      </c>
      <c r="U713" s="379">
        <v>439</v>
      </c>
      <c r="V713" s="381">
        <v>0.94440000000000002</v>
      </c>
      <c r="W713" s="381">
        <v>7.9699999999999993E-2</v>
      </c>
      <c r="X713" s="381">
        <v>0.26879999999999998</v>
      </c>
      <c r="Y713" s="140" t="s">
        <v>995</v>
      </c>
    </row>
    <row r="714" spans="1:25" ht="15" x14ac:dyDescent="0.25">
      <c r="A714" s="378" t="s">
        <v>326</v>
      </c>
      <c r="B714" s="378" t="s">
        <v>66</v>
      </c>
      <c r="C714" s="379">
        <v>151</v>
      </c>
      <c r="D714" s="379">
        <v>517</v>
      </c>
      <c r="E714" s="379">
        <v>51</v>
      </c>
      <c r="F714" s="379">
        <v>117</v>
      </c>
      <c r="G714" s="379">
        <v>73</v>
      </c>
      <c r="H714" s="379">
        <v>30</v>
      </c>
      <c r="I714" s="379">
        <v>2</v>
      </c>
      <c r="J714" s="379">
        <v>17</v>
      </c>
      <c r="K714" s="379">
        <v>34</v>
      </c>
      <c r="L714" s="379">
        <v>121</v>
      </c>
      <c r="M714" s="379">
        <v>22</v>
      </c>
      <c r="N714" s="379">
        <v>3</v>
      </c>
      <c r="O714" s="379">
        <v>6</v>
      </c>
      <c r="P714" s="379">
        <v>0</v>
      </c>
      <c r="Q714" s="380">
        <v>0.2263</v>
      </c>
      <c r="R714" s="380">
        <v>0.27400000000000002</v>
      </c>
      <c r="S714" s="380">
        <v>0.39069999999999999</v>
      </c>
      <c r="T714" s="380">
        <v>0.66479999999999995</v>
      </c>
      <c r="U714" s="379">
        <v>551</v>
      </c>
      <c r="V714" s="381">
        <v>0.88</v>
      </c>
      <c r="W714" s="381">
        <v>6.1699999999999998E-2</v>
      </c>
      <c r="X714" s="381">
        <v>0.21959999999999999</v>
      </c>
      <c r="Y714" s="140" t="s">
        <v>995</v>
      </c>
    </row>
    <row r="715" spans="1:25" ht="15" x14ac:dyDescent="0.25">
      <c r="A715" s="378" t="s">
        <v>358</v>
      </c>
      <c r="B715" s="378" t="s">
        <v>147</v>
      </c>
      <c r="C715" s="379">
        <v>161</v>
      </c>
      <c r="D715" s="379">
        <v>528</v>
      </c>
      <c r="E715" s="379">
        <v>56</v>
      </c>
      <c r="F715" s="379">
        <v>119</v>
      </c>
      <c r="G715" s="379">
        <v>31</v>
      </c>
      <c r="H715" s="379">
        <v>16</v>
      </c>
      <c r="I715" s="379">
        <v>5</v>
      </c>
      <c r="J715" s="379">
        <v>8</v>
      </c>
      <c r="K715" s="379">
        <v>48</v>
      </c>
      <c r="L715" s="379">
        <v>128</v>
      </c>
      <c r="M715" s="379">
        <v>53</v>
      </c>
      <c r="N715" s="379">
        <v>9</v>
      </c>
      <c r="O715" s="379">
        <v>5</v>
      </c>
      <c r="P715" s="379">
        <v>0</v>
      </c>
      <c r="Q715" s="380">
        <v>0.22539999999999999</v>
      </c>
      <c r="R715" s="380">
        <v>0.28989999999999999</v>
      </c>
      <c r="S715" s="380">
        <v>0.3201</v>
      </c>
      <c r="T715" s="380">
        <v>0.61</v>
      </c>
      <c r="U715" s="379">
        <v>576</v>
      </c>
      <c r="V715" s="381">
        <v>0.8548</v>
      </c>
      <c r="W715" s="381">
        <v>8.3299999999999999E-2</v>
      </c>
      <c r="X715" s="381">
        <v>0.22220000000000001</v>
      </c>
      <c r="Y715" s="140" t="s">
        <v>995</v>
      </c>
    </row>
    <row r="716" spans="1:25" ht="15" x14ac:dyDescent="0.25">
      <c r="A716" s="378" t="s">
        <v>566</v>
      </c>
      <c r="B716" s="378" t="s">
        <v>67</v>
      </c>
      <c r="C716" s="379">
        <v>120</v>
      </c>
      <c r="D716" s="379">
        <v>342</v>
      </c>
      <c r="E716" s="379">
        <v>43</v>
      </c>
      <c r="F716" s="379">
        <v>77</v>
      </c>
      <c r="G716" s="379">
        <v>50</v>
      </c>
      <c r="H716" s="379">
        <v>12</v>
      </c>
      <c r="I716" s="379">
        <v>0</v>
      </c>
      <c r="J716" s="379">
        <v>26</v>
      </c>
      <c r="K716" s="379">
        <v>31</v>
      </c>
      <c r="L716" s="379">
        <v>96</v>
      </c>
      <c r="M716" s="379">
        <v>0</v>
      </c>
      <c r="N716" s="379">
        <v>0</v>
      </c>
      <c r="O716" s="379">
        <v>6</v>
      </c>
      <c r="P716" s="379">
        <v>1</v>
      </c>
      <c r="Q716" s="380">
        <v>0.22509999999999999</v>
      </c>
      <c r="R716" s="380">
        <v>0.29139999999999999</v>
      </c>
      <c r="S716" s="380">
        <v>0.48830000000000001</v>
      </c>
      <c r="T716" s="380">
        <v>0.77969999999999995</v>
      </c>
      <c r="U716" s="379">
        <v>374</v>
      </c>
      <c r="V716" s="381">
        <v>0</v>
      </c>
      <c r="W716" s="381">
        <v>8.2900000000000001E-2</v>
      </c>
      <c r="X716" s="381">
        <v>0.25669999999999998</v>
      </c>
      <c r="Y716" s="140" t="s">
        <v>995</v>
      </c>
    </row>
    <row r="717" spans="1:25" ht="15" x14ac:dyDescent="0.25">
      <c r="A717" s="378" t="s">
        <v>621</v>
      </c>
      <c r="B717" s="378" t="s">
        <v>65</v>
      </c>
      <c r="C717" s="379">
        <v>161</v>
      </c>
      <c r="D717" s="379">
        <v>547</v>
      </c>
      <c r="E717" s="379">
        <v>63</v>
      </c>
      <c r="F717" s="379">
        <v>123</v>
      </c>
      <c r="G717" s="379">
        <v>79</v>
      </c>
      <c r="H717" s="379">
        <v>34</v>
      </c>
      <c r="I717" s="379">
        <v>0</v>
      </c>
      <c r="J717" s="379">
        <v>29</v>
      </c>
      <c r="K717" s="379">
        <v>52</v>
      </c>
      <c r="L717" s="379">
        <v>115</v>
      </c>
      <c r="M717" s="379">
        <v>8</v>
      </c>
      <c r="N717" s="379">
        <v>2</v>
      </c>
      <c r="O717" s="379">
        <v>10</v>
      </c>
      <c r="P717" s="379">
        <v>2</v>
      </c>
      <c r="Q717" s="380">
        <v>0.22489999999999999</v>
      </c>
      <c r="R717" s="380">
        <v>0.29449999999999998</v>
      </c>
      <c r="S717" s="380">
        <v>0.4461</v>
      </c>
      <c r="T717" s="380">
        <v>0.74060000000000004</v>
      </c>
      <c r="U717" s="379">
        <v>601</v>
      </c>
      <c r="V717" s="381">
        <v>0.8</v>
      </c>
      <c r="W717" s="381">
        <v>8.6499999999999994E-2</v>
      </c>
      <c r="X717" s="381">
        <v>0.1913</v>
      </c>
      <c r="Y717" s="140" t="s">
        <v>995</v>
      </c>
    </row>
    <row r="718" spans="1:25" ht="15" x14ac:dyDescent="0.25">
      <c r="A718" s="378" t="s">
        <v>817</v>
      </c>
      <c r="B718" s="378" t="s">
        <v>147</v>
      </c>
      <c r="C718" s="379">
        <v>107</v>
      </c>
      <c r="D718" s="379">
        <v>303</v>
      </c>
      <c r="E718" s="379">
        <v>34</v>
      </c>
      <c r="F718" s="379">
        <v>68</v>
      </c>
      <c r="G718" s="379">
        <v>45</v>
      </c>
      <c r="H718" s="379">
        <v>14</v>
      </c>
      <c r="I718" s="379">
        <v>1</v>
      </c>
      <c r="J718" s="379">
        <v>15</v>
      </c>
      <c r="K718" s="379">
        <v>12</v>
      </c>
      <c r="L718" s="379">
        <v>61</v>
      </c>
      <c r="M718" s="379">
        <v>2</v>
      </c>
      <c r="N718" s="379">
        <v>0</v>
      </c>
      <c r="O718" s="379">
        <v>6</v>
      </c>
      <c r="P718" s="379">
        <v>2</v>
      </c>
      <c r="Q718" s="380">
        <v>0.22439999999999999</v>
      </c>
      <c r="R718" s="380">
        <v>0.25869999999999999</v>
      </c>
      <c r="S718" s="380">
        <v>0.42570000000000002</v>
      </c>
      <c r="T718" s="380">
        <v>0.68440000000000001</v>
      </c>
      <c r="U718" s="379">
        <v>317</v>
      </c>
      <c r="V718" s="381">
        <v>1</v>
      </c>
      <c r="W718" s="381">
        <v>3.7900000000000003E-2</v>
      </c>
      <c r="X718" s="381">
        <v>0.19239999999999999</v>
      </c>
      <c r="Y718" s="140" t="s">
        <v>995</v>
      </c>
    </row>
    <row r="719" spans="1:25" ht="15" x14ac:dyDescent="0.25">
      <c r="A719" s="378" t="s">
        <v>790</v>
      </c>
      <c r="B719" s="378" t="s">
        <v>76</v>
      </c>
      <c r="C719" s="379">
        <v>162</v>
      </c>
      <c r="D719" s="379">
        <v>522</v>
      </c>
      <c r="E719" s="379">
        <v>70</v>
      </c>
      <c r="F719" s="379">
        <v>117</v>
      </c>
      <c r="G719" s="379">
        <v>71</v>
      </c>
      <c r="H719" s="379">
        <v>25</v>
      </c>
      <c r="I719" s="379">
        <v>1</v>
      </c>
      <c r="J719" s="379">
        <v>33</v>
      </c>
      <c r="K719" s="379">
        <v>59</v>
      </c>
      <c r="L719" s="379">
        <v>163</v>
      </c>
      <c r="M719" s="379">
        <v>9</v>
      </c>
      <c r="N719" s="379">
        <v>3</v>
      </c>
      <c r="O719" s="379">
        <v>8</v>
      </c>
      <c r="P719" s="379">
        <v>5</v>
      </c>
      <c r="Q719" s="380">
        <v>0.22409999999999999</v>
      </c>
      <c r="R719" s="380">
        <v>0.30890000000000001</v>
      </c>
      <c r="S719" s="380">
        <v>0.46550000000000002</v>
      </c>
      <c r="T719" s="380">
        <v>0.77439999999999998</v>
      </c>
      <c r="U719" s="379">
        <v>586</v>
      </c>
      <c r="V719" s="381">
        <v>0.75</v>
      </c>
      <c r="W719" s="381">
        <v>0.1007</v>
      </c>
      <c r="X719" s="381">
        <v>0.2782</v>
      </c>
      <c r="Y719" s="140" t="s">
        <v>995</v>
      </c>
    </row>
    <row r="720" spans="1:25" ht="15" x14ac:dyDescent="0.25">
      <c r="A720" s="378" t="s">
        <v>675</v>
      </c>
      <c r="B720" s="378" t="s">
        <v>64</v>
      </c>
      <c r="C720" s="379">
        <v>153</v>
      </c>
      <c r="D720" s="379">
        <v>404</v>
      </c>
      <c r="E720" s="379">
        <v>45</v>
      </c>
      <c r="F720" s="379">
        <v>90</v>
      </c>
      <c r="G720" s="379">
        <v>36</v>
      </c>
      <c r="H720" s="379">
        <v>34</v>
      </c>
      <c r="I720" s="379">
        <v>0</v>
      </c>
      <c r="J720" s="379">
        <v>11</v>
      </c>
      <c r="K720" s="379">
        <v>27</v>
      </c>
      <c r="L720" s="379">
        <v>88</v>
      </c>
      <c r="M720" s="379">
        <v>19</v>
      </c>
      <c r="N720" s="379">
        <v>0</v>
      </c>
      <c r="O720" s="379">
        <v>3</v>
      </c>
      <c r="P720" s="379">
        <v>14</v>
      </c>
      <c r="Q720" s="380">
        <v>0.2228</v>
      </c>
      <c r="R720" s="380">
        <v>0.2944</v>
      </c>
      <c r="S720" s="380">
        <v>0.3886</v>
      </c>
      <c r="T720" s="380">
        <v>0.68300000000000005</v>
      </c>
      <c r="U720" s="379">
        <v>445</v>
      </c>
      <c r="V720" s="381">
        <v>1</v>
      </c>
      <c r="W720" s="381">
        <v>6.0699999999999997E-2</v>
      </c>
      <c r="X720" s="381">
        <v>0.1978</v>
      </c>
      <c r="Y720" s="140" t="s">
        <v>995</v>
      </c>
    </row>
    <row r="721" spans="1:25" ht="15" x14ac:dyDescent="0.25">
      <c r="A721" s="383" t="s">
        <v>730</v>
      </c>
      <c r="B721" s="383" t="s">
        <v>66</v>
      </c>
      <c r="C721" s="384">
        <v>113</v>
      </c>
      <c r="D721" s="384">
        <v>368</v>
      </c>
      <c r="E721" s="384">
        <v>32</v>
      </c>
      <c r="F721" s="384">
        <v>82</v>
      </c>
      <c r="G721" s="384">
        <v>27</v>
      </c>
      <c r="H721" s="384">
        <v>20</v>
      </c>
      <c r="I721" s="384">
        <v>2</v>
      </c>
      <c r="J721" s="384">
        <v>7</v>
      </c>
      <c r="K721" s="384">
        <v>34</v>
      </c>
      <c r="L721" s="384">
        <v>77</v>
      </c>
      <c r="M721" s="384">
        <v>2</v>
      </c>
      <c r="N721" s="384">
        <v>0</v>
      </c>
      <c r="O721" s="384">
        <v>4</v>
      </c>
      <c r="P721" s="384">
        <v>1</v>
      </c>
      <c r="Q721" s="385">
        <v>0.2228</v>
      </c>
      <c r="R721" s="385">
        <v>0.2903</v>
      </c>
      <c r="S721" s="385">
        <v>0.34510000000000002</v>
      </c>
      <c r="T721" s="385">
        <v>0.63539999999999996</v>
      </c>
      <c r="U721" s="384">
        <v>403</v>
      </c>
      <c r="V721" s="386">
        <v>1</v>
      </c>
      <c r="W721" s="386">
        <v>8.4400000000000003E-2</v>
      </c>
      <c r="X721" s="386">
        <v>0.19109999999999999</v>
      </c>
      <c r="Y721" s="140" t="s">
        <v>995</v>
      </c>
    </row>
    <row r="722" spans="1:25" ht="15" x14ac:dyDescent="0.25">
      <c r="A722" s="378" t="s">
        <v>966</v>
      </c>
      <c r="B722" s="378" t="s">
        <v>166</v>
      </c>
      <c r="C722" s="379">
        <v>123</v>
      </c>
      <c r="D722" s="379">
        <v>355</v>
      </c>
      <c r="E722" s="379">
        <v>39</v>
      </c>
      <c r="F722" s="379">
        <v>79</v>
      </c>
      <c r="G722" s="379">
        <v>36</v>
      </c>
      <c r="H722" s="379">
        <v>16</v>
      </c>
      <c r="I722" s="379">
        <v>1</v>
      </c>
      <c r="J722" s="379">
        <v>14</v>
      </c>
      <c r="K722" s="379">
        <v>30</v>
      </c>
      <c r="L722" s="379">
        <v>101</v>
      </c>
      <c r="M722" s="379">
        <v>10</v>
      </c>
      <c r="N722" s="379">
        <v>1</v>
      </c>
      <c r="O722" s="379">
        <v>8</v>
      </c>
      <c r="P722" s="379">
        <v>4</v>
      </c>
      <c r="Q722" s="380">
        <v>0.2225</v>
      </c>
      <c r="R722" s="380">
        <v>0.29049999999999998</v>
      </c>
      <c r="S722" s="380">
        <v>0.39150000000000001</v>
      </c>
      <c r="T722" s="380">
        <v>0.68200000000000005</v>
      </c>
      <c r="U722" s="379">
        <v>389</v>
      </c>
      <c r="V722" s="381">
        <v>0.90910000000000002</v>
      </c>
      <c r="W722" s="381">
        <v>7.7100000000000002E-2</v>
      </c>
      <c r="X722" s="381">
        <v>0.2596</v>
      </c>
      <c r="Y722" s="140" t="s">
        <v>995</v>
      </c>
    </row>
    <row r="723" spans="1:25" ht="15" x14ac:dyDescent="0.25">
      <c r="A723" s="378" t="s">
        <v>380</v>
      </c>
      <c r="B723" s="378" t="s">
        <v>75</v>
      </c>
      <c r="C723" s="379">
        <v>155</v>
      </c>
      <c r="D723" s="379">
        <v>531</v>
      </c>
      <c r="E723" s="379">
        <v>48</v>
      </c>
      <c r="F723" s="379">
        <v>118</v>
      </c>
      <c r="G723" s="379">
        <v>33</v>
      </c>
      <c r="H723" s="379">
        <v>21</v>
      </c>
      <c r="I723" s="379">
        <v>0</v>
      </c>
      <c r="J723" s="379">
        <v>8</v>
      </c>
      <c r="K723" s="379">
        <v>25</v>
      </c>
      <c r="L723" s="379">
        <v>97</v>
      </c>
      <c r="M723" s="379">
        <v>3</v>
      </c>
      <c r="N723" s="379">
        <v>4</v>
      </c>
      <c r="O723" s="379">
        <v>3</v>
      </c>
      <c r="P723" s="379">
        <v>5</v>
      </c>
      <c r="Q723" s="380">
        <v>0.22220000000000001</v>
      </c>
      <c r="R723" s="380">
        <v>0.26379999999999998</v>
      </c>
      <c r="S723" s="380">
        <v>0.307</v>
      </c>
      <c r="T723" s="380">
        <v>0.57079999999999997</v>
      </c>
      <c r="U723" s="379">
        <v>561</v>
      </c>
      <c r="V723" s="381">
        <v>0.42859999999999998</v>
      </c>
      <c r="W723" s="381">
        <v>4.4600000000000001E-2</v>
      </c>
      <c r="X723" s="381">
        <v>0.1729</v>
      </c>
      <c r="Y723" s="140" t="s">
        <v>995</v>
      </c>
    </row>
    <row r="724" spans="1:25" ht="15" x14ac:dyDescent="0.25">
      <c r="A724" s="383" t="s">
        <v>967</v>
      </c>
      <c r="B724" s="383" t="s">
        <v>166</v>
      </c>
      <c r="C724" s="384">
        <v>134</v>
      </c>
      <c r="D724" s="384">
        <v>383</v>
      </c>
      <c r="E724" s="384">
        <v>57</v>
      </c>
      <c r="F724" s="384">
        <v>85</v>
      </c>
      <c r="G724" s="384">
        <v>68</v>
      </c>
      <c r="H724" s="384">
        <v>24</v>
      </c>
      <c r="I724" s="384">
        <v>3</v>
      </c>
      <c r="J724" s="384">
        <v>22</v>
      </c>
      <c r="K724" s="384">
        <v>34</v>
      </c>
      <c r="L724" s="384">
        <v>107</v>
      </c>
      <c r="M724" s="384">
        <v>12</v>
      </c>
      <c r="N724" s="384">
        <v>3</v>
      </c>
      <c r="O724" s="384">
        <v>10</v>
      </c>
      <c r="P724" s="384">
        <v>3</v>
      </c>
      <c r="Q724" s="385">
        <v>0.22189999999999999</v>
      </c>
      <c r="R724" s="385">
        <v>0.29049999999999998</v>
      </c>
      <c r="S724" s="385">
        <v>0.47260000000000002</v>
      </c>
      <c r="T724" s="385">
        <v>0.7631</v>
      </c>
      <c r="U724" s="384">
        <v>420</v>
      </c>
      <c r="V724" s="386">
        <v>0.8</v>
      </c>
      <c r="W724" s="386">
        <v>8.1000000000000003E-2</v>
      </c>
      <c r="X724" s="386">
        <v>0.25480000000000003</v>
      </c>
      <c r="Y724" s="140" t="s">
        <v>995</v>
      </c>
    </row>
    <row r="725" spans="1:25" ht="15" x14ac:dyDescent="0.25">
      <c r="A725" s="378" t="s">
        <v>676</v>
      </c>
      <c r="B725" s="378" t="s">
        <v>64</v>
      </c>
      <c r="C725" s="379">
        <v>132</v>
      </c>
      <c r="D725" s="379">
        <v>460</v>
      </c>
      <c r="E725" s="379">
        <v>64</v>
      </c>
      <c r="F725" s="379">
        <v>102</v>
      </c>
      <c r="G725" s="379">
        <v>58</v>
      </c>
      <c r="H725" s="379">
        <v>31</v>
      </c>
      <c r="I725" s="379">
        <v>3</v>
      </c>
      <c r="J725" s="379">
        <v>20</v>
      </c>
      <c r="K725" s="379">
        <v>41</v>
      </c>
      <c r="L725" s="379">
        <v>112</v>
      </c>
      <c r="M725" s="379">
        <v>0</v>
      </c>
      <c r="N725" s="379">
        <v>0</v>
      </c>
      <c r="O725" s="379">
        <v>9</v>
      </c>
      <c r="P725" s="379">
        <v>0</v>
      </c>
      <c r="Q725" s="380">
        <v>0.22170000000000001</v>
      </c>
      <c r="R725" s="380">
        <v>0.28539999999999999</v>
      </c>
      <c r="S725" s="380">
        <v>0.43259999999999998</v>
      </c>
      <c r="T725" s="380">
        <v>0.71799999999999997</v>
      </c>
      <c r="U725" s="379">
        <v>501</v>
      </c>
      <c r="V725" s="381">
        <v>0</v>
      </c>
      <c r="W725" s="381">
        <v>8.1799999999999998E-2</v>
      </c>
      <c r="X725" s="381">
        <v>0.22359999999999999</v>
      </c>
      <c r="Y725" s="140" t="s">
        <v>995</v>
      </c>
    </row>
    <row r="726" spans="1:25" ht="15" x14ac:dyDescent="0.25">
      <c r="A726" s="378" t="s">
        <v>594</v>
      </c>
      <c r="B726" s="378" t="s">
        <v>69</v>
      </c>
      <c r="C726" s="379">
        <v>137</v>
      </c>
      <c r="D726" s="379">
        <v>456</v>
      </c>
      <c r="E726" s="379">
        <v>39</v>
      </c>
      <c r="F726" s="379">
        <v>101</v>
      </c>
      <c r="G726" s="379">
        <v>48</v>
      </c>
      <c r="H726" s="379">
        <v>24</v>
      </c>
      <c r="I726" s="379">
        <v>1</v>
      </c>
      <c r="J726" s="379">
        <v>10</v>
      </c>
      <c r="K726" s="379">
        <v>34</v>
      </c>
      <c r="L726" s="379">
        <v>112</v>
      </c>
      <c r="M726" s="379">
        <v>12</v>
      </c>
      <c r="N726" s="379">
        <v>3</v>
      </c>
      <c r="O726" s="379">
        <v>5</v>
      </c>
      <c r="P726" s="379">
        <v>3</v>
      </c>
      <c r="Q726" s="380">
        <v>0.2215</v>
      </c>
      <c r="R726" s="380">
        <v>0.27989999999999998</v>
      </c>
      <c r="S726" s="380">
        <v>0.34429999999999999</v>
      </c>
      <c r="T726" s="380">
        <v>0.62419999999999998</v>
      </c>
      <c r="U726" s="379">
        <v>493</v>
      </c>
      <c r="V726" s="381">
        <v>0.8</v>
      </c>
      <c r="W726" s="381">
        <v>6.9000000000000006E-2</v>
      </c>
      <c r="X726" s="381">
        <v>0.22720000000000001</v>
      </c>
      <c r="Y726" s="140" t="s">
        <v>995</v>
      </c>
    </row>
    <row r="727" spans="1:25" ht="15" x14ac:dyDescent="0.25">
      <c r="A727" s="378" t="s">
        <v>515</v>
      </c>
      <c r="B727" s="378" t="s">
        <v>71</v>
      </c>
      <c r="C727" s="379">
        <v>103</v>
      </c>
      <c r="D727" s="379">
        <v>267</v>
      </c>
      <c r="E727" s="379">
        <v>31</v>
      </c>
      <c r="F727" s="379">
        <v>59</v>
      </c>
      <c r="G727" s="379">
        <v>20</v>
      </c>
      <c r="H727" s="379">
        <v>14</v>
      </c>
      <c r="I727" s="379">
        <v>0</v>
      </c>
      <c r="J727" s="379">
        <v>5</v>
      </c>
      <c r="K727" s="379">
        <v>19</v>
      </c>
      <c r="L727" s="379">
        <v>61</v>
      </c>
      <c r="M727" s="379">
        <v>14</v>
      </c>
      <c r="N727" s="379">
        <v>3</v>
      </c>
      <c r="O727" s="379">
        <v>3</v>
      </c>
      <c r="P727" s="379">
        <v>1</v>
      </c>
      <c r="Q727" s="380">
        <v>0.221</v>
      </c>
      <c r="R727" s="380">
        <v>0.27529999999999999</v>
      </c>
      <c r="S727" s="380">
        <v>0.3296</v>
      </c>
      <c r="T727" s="380">
        <v>0.6048</v>
      </c>
      <c r="U727" s="379">
        <v>287</v>
      </c>
      <c r="V727" s="381">
        <v>0.82350000000000001</v>
      </c>
      <c r="W727" s="381">
        <v>6.6199999999999995E-2</v>
      </c>
      <c r="X727" s="381">
        <v>0.21249999999999999</v>
      </c>
      <c r="Y727" s="140" t="s">
        <v>995</v>
      </c>
    </row>
    <row r="728" spans="1:25" ht="15" x14ac:dyDescent="0.25">
      <c r="A728" s="378" t="s">
        <v>855</v>
      </c>
      <c r="B728" s="378" t="s">
        <v>75</v>
      </c>
      <c r="C728" s="379">
        <v>75</v>
      </c>
      <c r="D728" s="379">
        <v>231</v>
      </c>
      <c r="E728" s="379">
        <v>23</v>
      </c>
      <c r="F728" s="379">
        <v>51</v>
      </c>
      <c r="G728" s="379">
        <v>14</v>
      </c>
      <c r="H728" s="379">
        <v>10</v>
      </c>
      <c r="I728" s="379">
        <v>5</v>
      </c>
      <c r="J728" s="379">
        <v>3</v>
      </c>
      <c r="K728" s="379">
        <v>30</v>
      </c>
      <c r="L728" s="379">
        <v>72</v>
      </c>
      <c r="M728" s="379">
        <v>15</v>
      </c>
      <c r="N728" s="379">
        <v>2</v>
      </c>
      <c r="O728" s="379">
        <v>3</v>
      </c>
      <c r="P728" s="379">
        <v>1</v>
      </c>
      <c r="Q728" s="380">
        <v>0.2208</v>
      </c>
      <c r="R728" s="380">
        <v>0.313</v>
      </c>
      <c r="S728" s="380">
        <v>0.3463</v>
      </c>
      <c r="T728" s="380">
        <v>0.6593</v>
      </c>
      <c r="U728" s="379">
        <v>262</v>
      </c>
      <c r="V728" s="381">
        <v>0.88239999999999996</v>
      </c>
      <c r="W728" s="381">
        <v>0.1145</v>
      </c>
      <c r="X728" s="381">
        <v>0.27479999999999999</v>
      </c>
      <c r="Y728" s="140" t="s">
        <v>995</v>
      </c>
    </row>
    <row r="729" spans="1:25" ht="15" x14ac:dyDescent="0.25">
      <c r="A729" s="378" t="s">
        <v>517</v>
      </c>
      <c r="B729" s="378" t="s">
        <v>71</v>
      </c>
      <c r="C729" s="379">
        <v>99</v>
      </c>
      <c r="D729" s="379">
        <v>245</v>
      </c>
      <c r="E729" s="379">
        <v>29</v>
      </c>
      <c r="F729" s="379">
        <v>54</v>
      </c>
      <c r="G729" s="379">
        <v>33</v>
      </c>
      <c r="H729" s="379">
        <v>7</v>
      </c>
      <c r="I729" s="379">
        <v>3</v>
      </c>
      <c r="J729" s="379">
        <v>9</v>
      </c>
      <c r="K729" s="379">
        <v>21</v>
      </c>
      <c r="L729" s="379">
        <v>57</v>
      </c>
      <c r="M729" s="379">
        <v>0</v>
      </c>
      <c r="N729" s="379">
        <v>0</v>
      </c>
      <c r="O729" s="379">
        <v>3</v>
      </c>
      <c r="P729" s="379">
        <v>7</v>
      </c>
      <c r="Q729" s="380">
        <v>0.22040000000000001</v>
      </c>
      <c r="R729" s="380">
        <v>0.3004</v>
      </c>
      <c r="S729" s="380">
        <v>0.38369999999999999</v>
      </c>
      <c r="T729" s="380">
        <v>0.68400000000000005</v>
      </c>
      <c r="U729" s="379">
        <v>273</v>
      </c>
      <c r="V729" s="381">
        <v>0</v>
      </c>
      <c r="W729" s="381">
        <v>7.6899999999999996E-2</v>
      </c>
      <c r="X729" s="381">
        <v>0.20880000000000001</v>
      </c>
      <c r="Y729" s="140" t="s">
        <v>995</v>
      </c>
    </row>
    <row r="730" spans="1:25" ht="15" x14ac:dyDescent="0.25">
      <c r="A730" s="378" t="s">
        <v>942</v>
      </c>
      <c r="B730" s="378" t="s">
        <v>146</v>
      </c>
      <c r="C730" s="379">
        <v>156</v>
      </c>
      <c r="D730" s="379">
        <v>497</v>
      </c>
      <c r="E730" s="379">
        <v>52</v>
      </c>
      <c r="F730" s="379">
        <v>109</v>
      </c>
      <c r="G730" s="379">
        <v>66</v>
      </c>
      <c r="H730" s="379">
        <v>22</v>
      </c>
      <c r="I730" s="379">
        <v>2</v>
      </c>
      <c r="J730" s="379">
        <v>24</v>
      </c>
      <c r="K730" s="379">
        <v>61</v>
      </c>
      <c r="L730" s="379">
        <v>122</v>
      </c>
      <c r="M730" s="379">
        <v>4</v>
      </c>
      <c r="N730" s="379">
        <v>0</v>
      </c>
      <c r="O730" s="379">
        <v>7</v>
      </c>
      <c r="P730" s="379">
        <v>1</v>
      </c>
      <c r="Q730" s="380">
        <v>0.21931589537223339</v>
      </c>
      <c r="R730" s="380">
        <v>0.30590339892665475</v>
      </c>
      <c r="S730" s="380">
        <v>0.4164989939637827</v>
      </c>
      <c r="T730" s="380">
        <v>0.72240239289043751</v>
      </c>
      <c r="U730" s="379">
        <v>559</v>
      </c>
      <c r="V730" s="381">
        <v>1</v>
      </c>
      <c r="W730" s="381">
        <v>0.10912343470483005</v>
      </c>
      <c r="X730" s="381">
        <v>0.21824686940966009</v>
      </c>
      <c r="Y730" s="140" t="s">
        <v>995</v>
      </c>
    </row>
    <row r="731" spans="1:25" ht="15" x14ac:dyDescent="0.25">
      <c r="A731" s="378" t="s">
        <v>569</v>
      </c>
      <c r="B731" s="378" t="s">
        <v>67</v>
      </c>
      <c r="C731" s="379">
        <v>114</v>
      </c>
      <c r="D731" s="379">
        <v>242</v>
      </c>
      <c r="E731" s="379">
        <v>30</v>
      </c>
      <c r="F731" s="379">
        <v>53</v>
      </c>
      <c r="G731" s="379">
        <v>23</v>
      </c>
      <c r="H731" s="379">
        <v>15</v>
      </c>
      <c r="I731" s="379">
        <v>2</v>
      </c>
      <c r="J731" s="379">
        <v>3</v>
      </c>
      <c r="K731" s="379">
        <v>10</v>
      </c>
      <c r="L731" s="379">
        <v>26</v>
      </c>
      <c r="M731" s="379">
        <v>10</v>
      </c>
      <c r="N731" s="379">
        <v>1</v>
      </c>
      <c r="O731" s="379">
        <v>2</v>
      </c>
      <c r="P731" s="379">
        <v>2</v>
      </c>
      <c r="Q731" s="380">
        <v>0.219</v>
      </c>
      <c r="R731" s="380">
        <v>0.25590000000000002</v>
      </c>
      <c r="S731" s="380">
        <v>0.3347</v>
      </c>
      <c r="T731" s="380">
        <v>0.59060000000000001</v>
      </c>
      <c r="U731" s="379">
        <v>254</v>
      </c>
      <c r="V731" s="381">
        <v>0.90910000000000002</v>
      </c>
      <c r="W731" s="381">
        <v>3.9399999999999998E-2</v>
      </c>
      <c r="X731" s="381">
        <v>0.1024</v>
      </c>
      <c r="Y731" s="140" t="s">
        <v>995</v>
      </c>
    </row>
    <row r="732" spans="1:25" ht="15" x14ac:dyDescent="0.25">
      <c r="A732" s="378" t="s">
        <v>731</v>
      </c>
      <c r="B732" s="378" t="s">
        <v>66</v>
      </c>
      <c r="C732" s="379">
        <v>135</v>
      </c>
      <c r="D732" s="379">
        <v>399</v>
      </c>
      <c r="E732" s="379">
        <v>44</v>
      </c>
      <c r="F732" s="379">
        <v>87</v>
      </c>
      <c r="G732" s="379">
        <v>46</v>
      </c>
      <c r="H732" s="379">
        <v>29</v>
      </c>
      <c r="I732" s="379">
        <v>1</v>
      </c>
      <c r="J732" s="379">
        <v>12</v>
      </c>
      <c r="K732" s="379">
        <v>23</v>
      </c>
      <c r="L732" s="379">
        <v>92</v>
      </c>
      <c r="M732" s="379">
        <v>7</v>
      </c>
      <c r="N732" s="379">
        <v>4</v>
      </c>
      <c r="O732" s="379">
        <v>2</v>
      </c>
      <c r="P732" s="379">
        <v>5</v>
      </c>
      <c r="Q732" s="380">
        <v>0.218</v>
      </c>
      <c r="R732" s="380">
        <v>0.26929999999999998</v>
      </c>
      <c r="S732" s="380">
        <v>0.38600000000000001</v>
      </c>
      <c r="T732" s="380">
        <v>0.65529999999999999</v>
      </c>
      <c r="U732" s="379">
        <v>427</v>
      </c>
      <c r="V732" s="381">
        <v>0.63639999999999997</v>
      </c>
      <c r="W732" s="381">
        <v>5.3900000000000003E-2</v>
      </c>
      <c r="X732" s="381">
        <v>0.2155</v>
      </c>
      <c r="Y732" s="140" t="s">
        <v>995</v>
      </c>
    </row>
    <row r="733" spans="1:25" ht="15" x14ac:dyDescent="0.25">
      <c r="A733" s="378" t="s">
        <v>365</v>
      </c>
      <c r="B733" s="378" t="s">
        <v>70</v>
      </c>
      <c r="C733" s="379">
        <v>158</v>
      </c>
      <c r="D733" s="379">
        <v>473</v>
      </c>
      <c r="E733" s="379">
        <v>51</v>
      </c>
      <c r="F733" s="379">
        <v>103</v>
      </c>
      <c r="G733" s="379">
        <v>84</v>
      </c>
      <c r="H733" s="379">
        <v>22</v>
      </c>
      <c r="I733" s="379">
        <v>0</v>
      </c>
      <c r="J733" s="379">
        <v>30</v>
      </c>
      <c r="K733" s="379">
        <v>34</v>
      </c>
      <c r="L733" s="379">
        <v>123</v>
      </c>
      <c r="M733" s="379">
        <v>1</v>
      </c>
      <c r="N733" s="379">
        <v>1</v>
      </c>
      <c r="O733" s="379">
        <v>11</v>
      </c>
      <c r="P733" s="379">
        <v>27</v>
      </c>
      <c r="Q733" s="380">
        <v>0.21779999999999999</v>
      </c>
      <c r="R733" s="380">
        <v>0.30709999999999998</v>
      </c>
      <c r="S733" s="380">
        <v>0.45450000000000002</v>
      </c>
      <c r="T733" s="380">
        <v>0.76170000000000004</v>
      </c>
      <c r="U733" s="379">
        <v>534</v>
      </c>
      <c r="V733" s="381">
        <v>0.5</v>
      </c>
      <c r="W733" s="381">
        <v>6.3700000000000007E-2</v>
      </c>
      <c r="X733" s="381">
        <v>0.2303</v>
      </c>
      <c r="Y733" s="140" t="s">
        <v>995</v>
      </c>
    </row>
    <row r="734" spans="1:25" ht="15" x14ac:dyDescent="0.25">
      <c r="A734" s="383" t="s">
        <v>571</v>
      </c>
      <c r="B734" s="383" t="s">
        <v>67</v>
      </c>
      <c r="C734" s="384">
        <v>104</v>
      </c>
      <c r="D734" s="384">
        <v>303</v>
      </c>
      <c r="E734" s="384">
        <v>37</v>
      </c>
      <c r="F734" s="384">
        <v>66</v>
      </c>
      <c r="G734" s="384">
        <v>37</v>
      </c>
      <c r="H734" s="384">
        <v>8</v>
      </c>
      <c r="I734" s="384">
        <v>2</v>
      </c>
      <c r="J734" s="384">
        <v>18</v>
      </c>
      <c r="K734" s="384">
        <v>19</v>
      </c>
      <c r="L734" s="384">
        <v>95</v>
      </c>
      <c r="M734" s="384">
        <v>4</v>
      </c>
      <c r="N734" s="384">
        <v>3</v>
      </c>
      <c r="O734" s="384">
        <v>6</v>
      </c>
      <c r="P734" s="384">
        <v>0</v>
      </c>
      <c r="Q734" s="385">
        <v>0.21779999999999999</v>
      </c>
      <c r="R734" s="385">
        <v>0.26400000000000001</v>
      </c>
      <c r="S734" s="385">
        <v>0.43559999999999999</v>
      </c>
      <c r="T734" s="385">
        <v>0.6996</v>
      </c>
      <c r="U734" s="384">
        <v>322</v>
      </c>
      <c r="V734" s="386">
        <v>0.57140000000000002</v>
      </c>
      <c r="W734" s="386">
        <v>5.8999999999999997E-2</v>
      </c>
      <c r="X734" s="386">
        <v>0.29499999999999998</v>
      </c>
      <c r="Y734" s="140" t="s">
        <v>995</v>
      </c>
    </row>
    <row r="735" spans="1:25" ht="15" x14ac:dyDescent="0.25">
      <c r="A735" s="378" t="s">
        <v>885</v>
      </c>
      <c r="B735" s="378" t="s">
        <v>74</v>
      </c>
      <c r="C735" s="379">
        <v>118</v>
      </c>
      <c r="D735" s="379">
        <v>249</v>
      </c>
      <c r="E735" s="379">
        <v>15</v>
      </c>
      <c r="F735" s="379">
        <v>54</v>
      </c>
      <c r="G735" s="379">
        <v>26</v>
      </c>
      <c r="H735" s="379">
        <v>14</v>
      </c>
      <c r="I735" s="379">
        <v>1</v>
      </c>
      <c r="J735" s="379">
        <v>2</v>
      </c>
      <c r="K735" s="379">
        <v>13</v>
      </c>
      <c r="L735" s="379">
        <v>74</v>
      </c>
      <c r="M735" s="379">
        <v>0</v>
      </c>
      <c r="N735" s="379">
        <v>3</v>
      </c>
      <c r="O735" s="379">
        <v>3</v>
      </c>
      <c r="P735" s="379">
        <v>8</v>
      </c>
      <c r="Q735" s="380">
        <v>0.21690000000000001</v>
      </c>
      <c r="R735" s="380">
        <v>0.27779999999999999</v>
      </c>
      <c r="S735" s="380">
        <v>0.30520000000000003</v>
      </c>
      <c r="T735" s="380">
        <v>0.58299999999999996</v>
      </c>
      <c r="U735" s="379">
        <v>270</v>
      </c>
      <c r="V735" s="381">
        <v>0</v>
      </c>
      <c r="W735" s="381">
        <v>4.8099999999999997E-2</v>
      </c>
      <c r="X735" s="381">
        <v>0.27410000000000001</v>
      </c>
      <c r="Y735" s="140" t="s">
        <v>995</v>
      </c>
    </row>
    <row r="736" spans="1:25" ht="15" x14ac:dyDescent="0.25">
      <c r="A736" s="378" t="s">
        <v>965</v>
      </c>
      <c r="B736" s="378" t="s">
        <v>166</v>
      </c>
      <c r="C736" s="379">
        <v>140</v>
      </c>
      <c r="D736" s="379">
        <v>405</v>
      </c>
      <c r="E736" s="379">
        <v>33</v>
      </c>
      <c r="F736" s="379">
        <v>87</v>
      </c>
      <c r="G736" s="379">
        <v>36</v>
      </c>
      <c r="H736" s="379">
        <v>19</v>
      </c>
      <c r="I736" s="379">
        <v>5</v>
      </c>
      <c r="J736" s="379">
        <v>4</v>
      </c>
      <c r="K736" s="379">
        <v>40</v>
      </c>
      <c r="L736" s="379">
        <v>106</v>
      </c>
      <c r="M736" s="379">
        <v>5</v>
      </c>
      <c r="N736" s="379">
        <v>3</v>
      </c>
      <c r="O736" s="379">
        <v>5</v>
      </c>
      <c r="P736" s="379">
        <v>3</v>
      </c>
      <c r="Q736" s="380">
        <v>0.21479999999999999</v>
      </c>
      <c r="R736" s="380">
        <v>0.29020000000000001</v>
      </c>
      <c r="S736" s="380">
        <v>0.316</v>
      </c>
      <c r="T736" s="380">
        <v>0.60619999999999996</v>
      </c>
      <c r="U736" s="379">
        <v>448</v>
      </c>
      <c r="V736" s="381">
        <v>0.625</v>
      </c>
      <c r="W736" s="381">
        <v>8.9300000000000004E-2</v>
      </c>
      <c r="X736" s="381">
        <v>0.2366</v>
      </c>
      <c r="Y736" s="140" t="s">
        <v>995</v>
      </c>
    </row>
    <row r="737" spans="1:25" ht="15" x14ac:dyDescent="0.25">
      <c r="A737" s="378" t="s">
        <v>888</v>
      </c>
      <c r="B737" s="378" t="s">
        <v>74</v>
      </c>
      <c r="C737" s="379">
        <v>121</v>
      </c>
      <c r="D737" s="379">
        <v>275</v>
      </c>
      <c r="E737" s="379">
        <v>34</v>
      </c>
      <c r="F737" s="379">
        <v>59</v>
      </c>
      <c r="G737" s="379">
        <v>28</v>
      </c>
      <c r="H737" s="379">
        <v>13</v>
      </c>
      <c r="I737" s="379">
        <v>2</v>
      </c>
      <c r="J737" s="379">
        <v>5</v>
      </c>
      <c r="K737" s="379">
        <v>20</v>
      </c>
      <c r="L737" s="379">
        <v>63</v>
      </c>
      <c r="M737" s="379">
        <v>13</v>
      </c>
      <c r="N737" s="379">
        <v>0</v>
      </c>
      <c r="O737" s="379">
        <v>4</v>
      </c>
      <c r="P737" s="379">
        <v>2</v>
      </c>
      <c r="Q737" s="380">
        <v>0.2145</v>
      </c>
      <c r="R737" s="380">
        <v>0.2727</v>
      </c>
      <c r="S737" s="380">
        <v>0.33090000000000003</v>
      </c>
      <c r="T737" s="380">
        <v>0.60360000000000003</v>
      </c>
      <c r="U737" s="379">
        <v>297</v>
      </c>
      <c r="V737" s="381">
        <v>1</v>
      </c>
      <c r="W737" s="381">
        <v>6.7299999999999999E-2</v>
      </c>
      <c r="X737" s="381">
        <v>0.21210000000000001</v>
      </c>
      <c r="Y737" s="140" t="s">
        <v>995</v>
      </c>
    </row>
    <row r="738" spans="1:25" ht="15" x14ac:dyDescent="0.25">
      <c r="A738" s="378" t="s">
        <v>889</v>
      </c>
      <c r="B738" s="378" t="s">
        <v>74</v>
      </c>
      <c r="C738" s="379">
        <v>144</v>
      </c>
      <c r="D738" s="379">
        <v>355</v>
      </c>
      <c r="E738" s="379">
        <v>41</v>
      </c>
      <c r="F738" s="379">
        <v>76</v>
      </c>
      <c r="G738" s="379">
        <v>40</v>
      </c>
      <c r="H738" s="379">
        <v>13</v>
      </c>
      <c r="I738" s="379">
        <v>2</v>
      </c>
      <c r="J738" s="379">
        <v>15</v>
      </c>
      <c r="K738" s="379">
        <v>37</v>
      </c>
      <c r="L738" s="379">
        <v>135</v>
      </c>
      <c r="M738" s="379">
        <v>23</v>
      </c>
      <c r="N738" s="379">
        <v>2</v>
      </c>
      <c r="O738" s="379">
        <v>3</v>
      </c>
      <c r="P738" s="379">
        <v>1</v>
      </c>
      <c r="Q738" s="380">
        <v>0.21410000000000001</v>
      </c>
      <c r="R738" s="380">
        <v>0.29010000000000002</v>
      </c>
      <c r="S738" s="380">
        <v>0.38869999999999999</v>
      </c>
      <c r="T738" s="380">
        <v>0.67879999999999996</v>
      </c>
      <c r="U738" s="379">
        <v>393</v>
      </c>
      <c r="V738" s="381">
        <v>0.92</v>
      </c>
      <c r="W738" s="381">
        <v>9.4100000000000003E-2</v>
      </c>
      <c r="X738" s="381">
        <v>0.34350000000000003</v>
      </c>
      <c r="Y738" s="140" t="s">
        <v>995</v>
      </c>
    </row>
    <row r="739" spans="1:25" ht="15" x14ac:dyDescent="0.25">
      <c r="A739" s="378" t="s">
        <v>586</v>
      </c>
      <c r="B739" s="378" t="s">
        <v>69</v>
      </c>
      <c r="C739" s="379">
        <v>80</v>
      </c>
      <c r="D739" s="379">
        <v>229</v>
      </c>
      <c r="E739" s="379">
        <v>30</v>
      </c>
      <c r="F739" s="379">
        <v>49</v>
      </c>
      <c r="G739" s="379">
        <v>24</v>
      </c>
      <c r="H739" s="379">
        <v>9</v>
      </c>
      <c r="I739" s="379">
        <v>1</v>
      </c>
      <c r="J739" s="379">
        <v>9</v>
      </c>
      <c r="K739" s="379">
        <v>21</v>
      </c>
      <c r="L739" s="379">
        <v>62</v>
      </c>
      <c r="M739" s="379">
        <v>8</v>
      </c>
      <c r="N739" s="379">
        <v>1</v>
      </c>
      <c r="O739" s="379">
        <v>2</v>
      </c>
      <c r="P739" s="379">
        <v>2</v>
      </c>
      <c r="Q739" s="380">
        <v>0.214</v>
      </c>
      <c r="R739" s="380">
        <v>0.28570000000000001</v>
      </c>
      <c r="S739" s="380">
        <v>0.37990000000000002</v>
      </c>
      <c r="T739" s="380">
        <v>0.66559999999999997</v>
      </c>
      <c r="U739" s="379">
        <v>252</v>
      </c>
      <c r="V739" s="381">
        <v>0.88890000000000002</v>
      </c>
      <c r="W739" s="381">
        <v>8.3299999999999999E-2</v>
      </c>
      <c r="X739" s="381">
        <v>0.246</v>
      </c>
      <c r="Y739" s="140" t="s">
        <v>995</v>
      </c>
    </row>
    <row r="740" spans="1:25" ht="15" x14ac:dyDescent="0.25">
      <c r="A740" s="383" t="s">
        <v>891</v>
      </c>
      <c r="B740" s="383" t="s">
        <v>74</v>
      </c>
      <c r="C740" s="384">
        <v>110</v>
      </c>
      <c r="D740" s="384">
        <v>281</v>
      </c>
      <c r="E740" s="384">
        <v>32</v>
      </c>
      <c r="F740" s="384">
        <v>60</v>
      </c>
      <c r="G740" s="384">
        <v>40</v>
      </c>
      <c r="H740" s="384">
        <v>11</v>
      </c>
      <c r="I740" s="384">
        <v>0</v>
      </c>
      <c r="J740" s="384">
        <v>8</v>
      </c>
      <c r="K740" s="384">
        <v>17</v>
      </c>
      <c r="L740" s="384">
        <v>60</v>
      </c>
      <c r="M740" s="384">
        <v>3</v>
      </c>
      <c r="N740" s="384">
        <v>0</v>
      </c>
      <c r="O740" s="384">
        <v>3</v>
      </c>
      <c r="P740" s="384">
        <v>4</v>
      </c>
      <c r="Q740" s="385">
        <v>0.2135</v>
      </c>
      <c r="R740" s="385">
        <v>0.26819999999999999</v>
      </c>
      <c r="S740" s="385">
        <v>0.33810000000000001</v>
      </c>
      <c r="T740" s="385">
        <v>0.60629999999999995</v>
      </c>
      <c r="U740" s="384">
        <v>302</v>
      </c>
      <c r="V740" s="386">
        <v>1</v>
      </c>
      <c r="W740" s="386">
        <v>5.6300000000000003E-2</v>
      </c>
      <c r="X740" s="386">
        <v>0.19869999999999999</v>
      </c>
      <c r="Y740" s="140" t="s">
        <v>995</v>
      </c>
    </row>
    <row r="741" spans="1:25" ht="15" x14ac:dyDescent="0.25">
      <c r="A741" s="383" t="s">
        <v>787</v>
      </c>
      <c r="B741" s="383" t="s">
        <v>76</v>
      </c>
      <c r="C741" s="384">
        <v>84</v>
      </c>
      <c r="D741" s="384">
        <v>225</v>
      </c>
      <c r="E741" s="384">
        <v>30</v>
      </c>
      <c r="F741" s="384">
        <v>48</v>
      </c>
      <c r="G741" s="384">
        <v>22</v>
      </c>
      <c r="H741" s="384">
        <v>6</v>
      </c>
      <c r="I741" s="384">
        <v>1</v>
      </c>
      <c r="J741" s="384">
        <v>7</v>
      </c>
      <c r="K741" s="384">
        <v>26</v>
      </c>
      <c r="L741" s="384">
        <v>51</v>
      </c>
      <c r="M741" s="384">
        <v>16</v>
      </c>
      <c r="N741" s="384">
        <v>2</v>
      </c>
      <c r="O741" s="384">
        <v>2</v>
      </c>
      <c r="P741" s="384">
        <v>8</v>
      </c>
      <c r="Q741" s="385">
        <v>0.21329999999999999</v>
      </c>
      <c r="R741" s="385">
        <v>0.31659999999999999</v>
      </c>
      <c r="S741" s="385">
        <v>0.3422</v>
      </c>
      <c r="T741" s="385">
        <v>0.65880000000000005</v>
      </c>
      <c r="U741" s="384">
        <v>259</v>
      </c>
      <c r="V741" s="386">
        <v>0.88890000000000002</v>
      </c>
      <c r="W741" s="386">
        <v>0.1004</v>
      </c>
      <c r="X741" s="386">
        <v>0.19689999999999999</v>
      </c>
      <c r="Y741" s="140" t="s">
        <v>995</v>
      </c>
    </row>
    <row r="742" spans="1:25" ht="15" x14ac:dyDescent="0.25">
      <c r="A742" s="383" t="s">
        <v>591</v>
      </c>
      <c r="B742" s="383" t="s">
        <v>69</v>
      </c>
      <c r="C742" s="384">
        <v>130</v>
      </c>
      <c r="D742" s="384">
        <v>404</v>
      </c>
      <c r="E742" s="384">
        <v>45</v>
      </c>
      <c r="F742" s="384">
        <v>86</v>
      </c>
      <c r="G742" s="384">
        <v>54</v>
      </c>
      <c r="H742" s="384">
        <v>21</v>
      </c>
      <c r="I742" s="384">
        <v>4</v>
      </c>
      <c r="J742" s="384">
        <v>13</v>
      </c>
      <c r="K742" s="384">
        <v>29</v>
      </c>
      <c r="L742" s="384">
        <v>93</v>
      </c>
      <c r="M742" s="384">
        <v>8</v>
      </c>
      <c r="N742" s="384">
        <v>2</v>
      </c>
      <c r="O742" s="384">
        <v>6</v>
      </c>
      <c r="P742" s="384">
        <v>13</v>
      </c>
      <c r="Q742" s="385">
        <v>0.21290000000000001</v>
      </c>
      <c r="R742" s="385">
        <v>0.28699999999999998</v>
      </c>
      <c r="S742" s="385">
        <v>0.38119999999999998</v>
      </c>
      <c r="T742" s="385">
        <v>0.66820000000000002</v>
      </c>
      <c r="U742" s="384">
        <v>446</v>
      </c>
      <c r="V742" s="386">
        <v>0.8</v>
      </c>
      <c r="W742" s="386">
        <v>6.5000000000000002E-2</v>
      </c>
      <c r="X742" s="386">
        <v>0.20849999999999999</v>
      </c>
      <c r="Y742" s="140" t="s">
        <v>995</v>
      </c>
    </row>
    <row r="743" spans="1:25" ht="15" x14ac:dyDescent="0.25">
      <c r="A743" s="383" t="s">
        <v>792</v>
      </c>
      <c r="B743" s="383" t="s">
        <v>76</v>
      </c>
      <c r="C743" s="384">
        <v>158</v>
      </c>
      <c r="D743" s="384">
        <v>583</v>
      </c>
      <c r="E743" s="384">
        <v>79</v>
      </c>
      <c r="F743" s="384">
        <v>124</v>
      </c>
      <c r="G743" s="384">
        <v>95</v>
      </c>
      <c r="H743" s="384">
        <v>34</v>
      </c>
      <c r="I743" s="384">
        <v>0</v>
      </c>
      <c r="J743" s="384">
        <v>40</v>
      </c>
      <c r="K743" s="384">
        <v>50</v>
      </c>
      <c r="L743" s="384">
        <v>149</v>
      </c>
      <c r="M743" s="384">
        <v>1</v>
      </c>
      <c r="N743" s="384">
        <v>0</v>
      </c>
      <c r="O743" s="384">
        <v>10</v>
      </c>
      <c r="P743" s="384">
        <v>4</v>
      </c>
      <c r="Q743" s="385">
        <v>0.21269296740994853</v>
      </c>
      <c r="R743" s="385">
        <v>0.27943485086342229</v>
      </c>
      <c r="S743" s="385">
        <v>0.47684391080617494</v>
      </c>
      <c r="T743" s="385">
        <v>0.75627876166959718</v>
      </c>
      <c r="U743" s="384">
        <v>637</v>
      </c>
      <c r="V743" s="386">
        <v>1</v>
      </c>
      <c r="W743" s="386">
        <v>7.8492935635792779E-2</v>
      </c>
      <c r="X743" s="386">
        <v>0.23390894819466249</v>
      </c>
      <c r="Y743" s="140" t="s">
        <v>995</v>
      </c>
    </row>
    <row r="744" spans="1:25" ht="15" x14ac:dyDescent="0.25">
      <c r="A744" s="378" t="s">
        <v>673</v>
      </c>
      <c r="B744" s="378" t="s">
        <v>64</v>
      </c>
      <c r="C744" s="379">
        <v>150</v>
      </c>
      <c r="D744" s="379">
        <v>382</v>
      </c>
      <c r="E744" s="379">
        <v>41</v>
      </c>
      <c r="F744" s="379">
        <v>81</v>
      </c>
      <c r="G744" s="379">
        <v>52</v>
      </c>
      <c r="H744" s="379">
        <v>8</v>
      </c>
      <c r="I744" s="379">
        <v>0</v>
      </c>
      <c r="J744" s="379">
        <v>15</v>
      </c>
      <c r="K744" s="379">
        <v>32</v>
      </c>
      <c r="L744" s="379">
        <v>98</v>
      </c>
      <c r="M744" s="379">
        <v>2</v>
      </c>
      <c r="N744" s="379">
        <v>0</v>
      </c>
      <c r="O744" s="379">
        <v>8</v>
      </c>
      <c r="P744" s="379">
        <v>3</v>
      </c>
      <c r="Q744" s="380">
        <v>0.21199999999999999</v>
      </c>
      <c r="R744" s="380">
        <v>0.2782</v>
      </c>
      <c r="S744" s="380">
        <v>0.3508</v>
      </c>
      <c r="T744" s="380">
        <v>0.629</v>
      </c>
      <c r="U744" s="379">
        <v>417</v>
      </c>
      <c r="V744" s="381">
        <v>1</v>
      </c>
      <c r="W744" s="381">
        <v>7.6700000000000004E-2</v>
      </c>
      <c r="X744" s="381">
        <v>0.23499999999999999</v>
      </c>
      <c r="Y744" s="140" t="s">
        <v>995</v>
      </c>
    </row>
    <row r="745" spans="1:25" ht="15" x14ac:dyDescent="0.25">
      <c r="A745" s="378" t="s">
        <v>732</v>
      </c>
      <c r="B745" s="378" t="s">
        <v>66</v>
      </c>
      <c r="C745" s="379">
        <v>160</v>
      </c>
      <c r="D745" s="379">
        <v>581</v>
      </c>
      <c r="E745" s="379">
        <v>67</v>
      </c>
      <c r="F745" s="379">
        <v>123</v>
      </c>
      <c r="G745" s="379">
        <v>65</v>
      </c>
      <c r="H745" s="379">
        <v>29</v>
      </c>
      <c r="I745" s="379">
        <v>1</v>
      </c>
      <c r="J745" s="379">
        <v>26</v>
      </c>
      <c r="K745" s="379">
        <v>35</v>
      </c>
      <c r="L745" s="379">
        <v>116</v>
      </c>
      <c r="M745" s="379">
        <v>3</v>
      </c>
      <c r="N745" s="379">
        <v>1</v>
      </c>
      <c r="O745" s="379">
        <v>7</v>
      </c>
      <c r="P745" s="379">
        <v>3</v>
      </c>
      <c r="Q745" s="380">
        <v>0.2117</v>
      </c>
      <c r="R745" s="380">
        <v>0.2601</v>
      </c>
      <c r="S745" s="380">
        <v>0.39929999999999999</v>
      </c>
      <c r="T745" s="380">
        <v>0.65939999999999999</v>
      </c>
      <c r="U745" s="379">
        <v>619</v>
      </c>
      <c r="V745" s="381">
        <v>0.75</v>
      </c>
      <c r="W745" s="381">
        <v>5.6500000000000002E-2</v>
      </c>
      <c r="X745" s="381">
        <v>0.18740000000000001</v>
      </c>
      <c r="Y745" s="140" t="s">
        <v>995</v>
      </c>
    </row>
    <row r="746" spans="1:25" ht="15" x14ac:dyDescent="0.25">
      <c r="A746" s="378" t="s">
        <v>338</v>
      </c>
      <c r="B746" s="378" t="s">
        <v>147</v>
      </c>
      <c r="C746" s="379">
        <v>162</v>
      </c>
      <c r="D746" s="379">
        <v>541</v>
      </c>
      <c r="E746" s="379">
        <v>46</v>
      </c>
      <c r="F746" s="379">
        <v>114</v>
      </c>
      <c r="G746" s="379">
        <v>65</v>
      </c>
      <c r="H746" s="379">
        <v>24</v>
      </c>
      <c r="I746" s="379">
        <v>0</v>
      </c>
      <c r="J746" s="379">
        <v>16</v>
      </c>
      <c r="K746" s="379">
        <v>60</v>
      </c>
      <c r="L746" s="379">
        <v>174</v>
      </c>
      <c r="M746" s="379">
        <v>3</v>
      </c>
      <c r="N746" s="379">
        <v>3</v>
      </c>
      <c r="O746" s="379">
        <v>11</v>
      </c>
      <c r="P746" s="379">
        <v>5</v>
      </c>
      <c r="Q746" s="380">
        <v>0.2107</v>
      </c>
      <c r="R746" s="380">
        <v>0.2954</v>
      </c>
      <c r="S746" s="380">
        <v>0.34379999999999999</v>
      </c>
      <c r="T746" s="380">
        <v>0.63919999999999999</v>
      </c>
      <c r="U746" s="379">
        <v>606</v>
      </c>
      <c r="V746" s="381">
        <v>0.5</v>
      </c>
      <c r="W746" s="381">
        <v>9.9000000000000005E-2</v>
      </c>
      <c r="X746" s="381">
        <v>0.28710000000000002</v>
      </c>
      <c r="Y746" s="140" t="s">
        <v>995</v>
      </c>
    </row>
    <row r="747" spans="1:25" ht="15" x14ac:dyDescent="0.25">
      <c r="A747" s="383" t="s">
        <v>619</v>
      </c>
      <c r="B747" s="383" t="s">
        <v>65</v>
      </c>
      <c r="C747" s="384">
        <v>157</v>
      </c>
      <c r="D747" s="384">
        <v>466</v>
      </c>
      <c r="E747" s="384">
        <v>52</v>
      </c>
      <c r="F747" s="384">
        <v>98</v>
      </c>
      <c r="G747" s="384">
        <v>26</v>
      </c>
      <c r="H747" s="384">
        <v>9</v>
      </c>
      <c r="I747" s="384">
        <v>1</v>
      </c>
      <c r="J747" s="384">
        <v>11</v>
      </c>
      <c r="K747" s="384">
        <v>35</v>
      </c>
      <c r="L747" s="384">
        <v>77</v>
      </c>
      <c r="M747" s="384">
        <v>11</v>
      </c>
      <c r="N747" s="384">
        <v>2</v>
      </c>
      <c r="O747" s="384">
        <v>2</v>
      </c>
      <c r="P747" s="384">
        <v>4</v>
      </c>
      <c r="Q747" s="385">
        <v>0.21029999999999999</v>
      </c>
      <c r="R747" s="385">
        <v>0.27129999999999999</v>
      </c>
      <c r="S747" s="385">
        <v>0.30470000000000003</v>
      </c>
      <c r="T747" s="385">
        <v>0.57599999999999996</v>
      </c>
      <c r="U747" s="384">
        <v>505</v>
      </c>
      <c r="V747" s="386">
        <v>0.84619999999999995</v>
      </c>
      <c r="W747" s="386">
        <v>6.93E-2</v>
      </c>
      <c r="X747" s="386">
        <v>0.1525</v>
      </c>
      <c r="Y747" s="140" t="s">
        <v>995</v>
      </c>
    </row>
    <row r="748" spans="1:25" ht="15" x14ac:dyDescent="0.25">
      <c r="A748" s="378" t="s">
        <v>368</v>
      </c>
      <c r="B748" s="378" t="s">
        <v>76</v>
      </c>
      <c r="C748" s="379">
        <v>146</v>
      </c>
      <c r="D748" s="379">
        <v>390</v>
      </c>
      <c r="E748" s="379">
        <v>39</v>
      </c>
      <c r="F748" s="379">
        <v>82</v>
      </c>
      <c r="G748" s="379">
        <v>29</v>
      </c>
      <c r="H748" s="379">
        <v>24</v>
      </c>
      <c r="I748" s="379">
        <v>2</v>
      </c>
      <c r="J748" s="379">
        <v>8</v>
      </c>
      <c r="K748" s="379">
        <v>14</v>
      </c>
      <c r="L748" s="379">
        <v>122</v>
      </c>
      <c r="M748" s="379">
        <v>24</v>
      </c>
      <c r="N748" s="379">
        <v>16</v>
      </c>
      <c r="O748" s="379">
        <v>3</v>
      </c>
      <c r="P748" s="379">
        <v>11</v>
      </c>
      <c r="Q748" s="380">
        <v>0.21029999999999999</v>
      </c>
      <c r="R748" s="380">
        <v>0.25779999999999997</v>
      </c>
      <c r="S748" s="380">
        <v>0.34360000000000002</v>
      </c>
      <c r="T748" s="380">
        <v>0.60140000000000005</v>
      </c>
      <c r="U748" s="379">
        <v>415</v>
      </c>
      <c r="V748" s="381">
        <v>0.6</v>
      </c>
      <c r="W748" s="381">
        <v>3.3700000000000001E-2</v>
      </c>
      <c r="X748" s="381">
        <v>0.29399999999999998</v>
      </c>
      <c r="Y748" s="140" t="s">
        <v>995</v>
      </c>
    </row>
    <row r="749" spans="1:25" ht="15" x14ac:dyDescent="0.25">
      <c r="A749" s="378" t="s">
        <v>617</v>
      </c>
      <c r="B749" s="378" t="s">
        <v>65</v>
      </c>
      <c r="C749" s="379">
        <v>131</v>
      </c>
      <c r="D749" s="379">
        <v>433</v>
      </c>
      <c r="E749" s="379">
        <v>48</v>
      </c>
      <c r="F749" s="379">
        <v>91</v>
      </c>
      <c r="G749" s="379">
        <v>55</v>
      </c>
      <c r="H749" s="379">
        <v>26</v>
      </c>
      <c r="I749" s="379">
        <v>1</v>
      </c>
      <c r="J749" s="379">
        <v>15</v>
      </c>
      <c r="K749" s="379">
        <v>35</v>
      </c>
      <c r="L749" s="379">
        <v>108</v>
      </c>
      <c r="M749" s="379">
        <v>1</v>
      </c>
      <c r="N749" s="379">
        <v>0</v>
      </c>
      <c r="O749" s="379">
        <v>12</v>
      </c>
      <c r="P749" s="379">
        <v>9</v>
      </c>
      <c r="Q749" s="380">
        <v>0.2102</v>
      </c>
      <c r="R749" s="380">
        <v>0.28299999999999997</v>
      </c>
      <c r="S749" s="380">
        <v>0.37880000000000003</v>
      </c>
      <c r="T749" s="380">
        <v>0.66180000000000005</v>
      </c>
      <c r="U749" s="379">
        <v>477</v>
      </c>
      <c r="V749" s="381">
        <v>1</v>
      </c>
      <c r="W749" s="381">
        <v>7.3400000000000007E-2</v>
      </c>
      <c r="X749" s="381">
        <v>0.22639999999999999</v>
      </c>
      <c r="Y749" s="140" t="s">
        <v>995</v>
      </c>
    </row>
    <row r="750" spans="1:25" ht="15" x14ac:dyDescent="0.25">
      <c r="A750" s="383" t="s">
        <v>642</v>
      </c>
      <c r="B750" s="383" t="s">
        <v>68</v>
      </c>
      <c r="C750" s="384">
        <v>162</v>
      </c>
      <c r="D750" s="384">
        <v>562</v>
      </c>
      <c r="E750" s="384">
        <v>56</v>
      </c>
      <c r="F750" s="384">
        <v>118</v>
      </c>
      <c r="G750" s="384">
        <v>54</v>
      </c>
      <c r="H750" s="384">
        <v>30</v>
      </c>
      <c r="I750" s="384">
        <v>1</v>
      </c>
      <c r="J750" s="384">
        <v>19</v>
      </c>
      <c r="K750" s="384">
        <v>26</v>
      </c>
      <c r="L750" s="384">
        <v>150</v>
      </c>
      <c r="M750" s="384">
        <v>6</v>
      </c>
      <c r="N750" s="384">
        <v>2</v>
      </c>
      <c r="O750" s="384">
        <v>3</v>
      </c>
      <c r="P750" s="384">
        <v>9</v>
      </c>
      <c r="Q750" s="385">
        <v>0.21</v>
      </c>
      <c r="R750" s="385">
        <v>0.25629999999999997</v>
      </c>
      <c r="S750" s="385">
        <v>0.36830000000000002</v>
      </c>
      <c r="T750" s="385">
        <v>0.62460000000000004</v>
      </c>
      <c r="U750" s="384">
        <v>597</v>
      </c>
      <c r="V750" s="386">
        <v>0.75</v>
      </c>
      <c r="W750" s="386">
        <v>4.36E-2</v>
      </c>
      <c r="X750" s="386">
        <v>0.25130000000000002</v>
      </c>
      <c r="Y750" s="140" t="s">
        <v>995</v>
      </c>
    </row>
    <row r="751" spans="1:25" ht="15" x14ac:dyDescent="0.25">
      <c r="A751" s="378" t="s">
        <v>297</v>
      </c>
      <c r="B751" s="378" t="s">
        <v>146</v>
      </c>
      <c r="C751" s="379">
        <v>144</v>
      </c>
      <c r="D751" s="379">
        <v>501</v>
      </c>
      <c r="E751" s="379">
        <v>59</v>
      </c>
      <c r="F751" s="379">
        <v>105</v>
      </c>
      <c r="G751" s="379">
        <v>65</v>
      </c>
      <c r="H751" s="379">
        <v>24</v>
      </c>
      <c r="I751" s="379">
        <v>4</v>
      </c>
      <c r="J751" s="379">
        <v>23</v>
      </c>
      <c r="K751" s="379">
        <v>59</v>
      </c>
      <c r="L751" s="379">
        <v>140</v>
      </c>
      <c r="M751" s="379">
        <v>3</v>
      </c>
      <c r="N751" s="379">
        <v>1</v>
      </c>
      <c r="O751" s="379">
        <v>10</v>
      </c>
      <c r="P751" s="379">
        <v>2</v>
      </c>
      <c r="Q751" s="380">
        <v>0.20960000000000001</v>
      </c>
      <c r="R751" s="380">
        <v>0.2954</v>
      </c>
      <c r="S751" s="380">
        <v>0.41120000000000001</v>
      </c>
      <c r="T751" s="380">
        <v>0.70660000000000001</v>
      </c>
      <c r="U751" s="379">
        <v>562</v>
      </c>
      <c r="V751" s="381">
        <v>0.75</v>
      </c>
      <c r="W751" s="381">
        <v>0.105</v>
      </c>
      <c r="X751" s="381">
        <v>0.24909999999999999</v>
      </c>
      <c r="Y751" s="140" t="s">
        <v>995</v>
      </c>
    </row>
    <row r="752" spans="1:25" ht="15" x14ac:dyDescent="0.25">
      <c r="A752" s="378" t="s">
        <v>886</v>
      </c>
      <c r="B752" s="378" t="s">
        <v>74</v>
      </c>
      <c r="C752" s="379">
        <v>127</v>
      </c>
      <c r="D752" s="379">
        <v>235</v>
      </c>
      <c r="E752" s="379">
        <v>32</v>
      </c>
      <c r="F752" s="379">
        <v>49</v>
      </c>
      <c r="G752" s="379">
        <v>42</v>
      </c>
      <c r="H752" s="379">
        <v>13</v>
      </c>
      <c r="I752" s="379">
        <v>0</v>
      </c>
      <c r="J752" s="379">
        <v>17</v>
      </c>
      <c r="K752" s="379">
        <v>30</v>
      </c>
      <c r="L752" s="379">
        <v>74</v>
      </c>
      <c r="M752" s="379">
        <v>0</v>
      </c>
      <c r="N752" s="379">
        <v>0</v>
      </c>
      <c r="O752" s="379">
        <v>3</v>
      </c>
      <c r="P752" s="379">
        <v>12</v>
      </c>
      <c r="Q752" s="380">
        <v>0.20849999999999999</v>
      </c>
      <c r="R752" s="380">
        <v>0.32850000000000001</v>
      </c>
      <c r="S752" s="380">
        <v>0.48089999999999999</v>
      </c>
      <c r="T752" s="380">
        <v>0.80940000000000001</v>
      </c>
      <c r="U752" s="379">
        <v>277</v>
      </c>
      <c r="V752" s="381">
        <v>0</v>
      </c>
      <c r="W752" s="381">
        <v>0.10829999999999999</v>
      </c>
      <c r="X752" s="381">
        <v>0.2671</v>
      </c>
      <c r="Y752" s="140" t="s">
        <v>995</v>
      </c>
    </row>
    <row r="753" spans="1:25" ht="15" x14ac:dyDescent="0.25">
      <c r="A753" s="378" t="s">
        <v>945</v>
      </c>
      <c r="B753" s="378" t="s">
        <v>146</v>
      </c>
      <c r="C753" s="379">
        <v>143</v>
      </c>
      <c r="D753" s="379">
        <v>530</v>
      </c>
      <c r="E753" s="379">
        <v>57</v>
      </c>
      <c r="F753" s="379">
        <v>110</v>
      </c>
      <c r="G753" s="379">
        <v>51</v>
      </c>
      <c r="H753" s="379">
        <v>24</v>
      </c>
      <c r="I753" s="379">
        <v>2</v>
      </c>
      <c r="J753" s="379">
        <v>9</v>
      </c>
      <c r="K753" s="379">
        <v>64</v>
      </c>
      <c r="L753" s="379">
        <v>136</v>
      </c>
      <c r="M753" s="379">
        <v>19</v>
      </c>
      <c r="N753" s="379">
        <v>3</v>
      </c>
      <c r="O753" s="379">
        <v>4</v>
      </c>
      <c r="P753" s="379">
        <v>14</v>
      </c>
      <c r="Q753" s="380">
        <v>0.20749999999999999</v>
      </c>
      <c r="R753" s="380">
        <v>0.30919999999999997</v>
      </c>
      <c r="S753" s="380">
        <v>0.31130000000000002</v>
      </c>
      <c r="T753" s="380">
        <v>0.62050000000000005</v>
      </c>
      <c r="U753" s="379">
        <v>608</v>
      </c>
      <c r="V753" s="381">
        <v>0.86360000000000003</v>
      </c>
      <c r="W753" s="381">
        <v>0.1053</v>
      </c>
      <c r="X753" s="381">
        <v>0.22370000000000001</v>
      </c>
      <c r="Y753" s="140" t="s">
        <v>995</v>
      </c>
    </row>
    <row r="754" spans="1:25" ht="15" x14ac:dyDescent="0.25">
      <c r="A754" s="383" t="s">
        <v>381</v>
      </c>
      <c r="B754" s="383" t="s">
        <v>76</v>
      </c>
      <c r="C754" s="384">
        <v>155</v>
      </c>
      <c r="D754" s="384">
        <v>521</v>
      </c>
      <c r="E754" s="384">
        <v>61</v>
      </c>
      <c r="F754" s="384">
        <v>108</v>
      </c>
      <c r="G754" s="384">
        <v>76</v>
      </c>
      <c r="H754" s="384">
        <v>29</v>
      </c>
      <c r="I754" s="384">
        <v>0</v>
      </c>
      <c r="J754" s="384">
        <v>23</v>
      </c>
      <c r="K754" s="384">
        <v>38</v>
      </c>
      <c r="L754" s="384">
        <v>137</v>
      </c>
      <c r="M754" s="384">
        <v>28</v>
      </c>
      <c r="N754" s="384">
        <v>16</v>
      </c>
      <c r="O754" s="384">
        <v>10</v>
      </c>
      <c r="P754" s="384">
        <v>22</v>
      </c>
      <c r="Q754" s="385">
        <v>0.20730000000000001</v>
      </c>
      <c r="R754" s="385">
        <v>0.28920000000000001</v>
      </c>
      <c r="S754" s="385">
        <v>0.39539999999999997</v>
      </c>
      <c r="T754" s="385">
        <v>0.68459999999999999</v>
      </c>
      <c r="U754" s="384">
        <v>581</v>
      </c>
      <c r="V754" s="386">
        <v>0.63639999999999997</v>
      </c>
      <c r="W754" s="386">
        <v>6.54E-2</v>
      </c>
      <c r="X754" s="386">
        <v>0.23580000000000001</v>
      </c>
      <c r="Y754" s="140" t="s">
        <v>995</v>
      </c>
    </row>
    <row r="755" spans="1:25" ht="15" x14ac:dyDescent="0.25">
      <c r="A755" s="378" t="s">
        <v>366</v>
      </c>
      <c r="B755" s="378" t="s">
        <v>146</v>
      </c>
      <c r="C755" s="379">
        <v>161</v>
      </c>
      <c r="D755" s="379">
        <v>565</v>
      </c>
      <c r="E755" s="379">
        <v>86</v>
      </c>
      <c r="F755" s="379">
        <v>117</v>
      </c>
      <c r="G755" s="379">
        <v>52</v>
      </c>
      <c r="H755" s="379">
        <v>22</v>
      </c>
      <c r="I755" s="379">
        <v>0</v>
      </c>
      <c r="J755" s="379">
        <v>26</v>
      </c>
      <c r="K755" s="379">
        <v>65</v>
      </c>
      <c r="L755" s="379">
        <v>172</v>
      </c>
      <c r="M755" s="379">
        <v>33</v>
      </c>
      <c r="N755" s="379">
        <v>1</v>
      </c>
      <c r="O755" s="379">
        <v>6</v>
      </c>
      <c r="P755" s="379">
        <v>21</v>
      </c>
      <c r="Q755" s="380">
        <v>0.20710000000000001</v>
      </c>
      <c r="R755" s="380">
        <v>0.31180000000000002</v>
      </c>
      <c r="S755" s="380">
        <v>0.3841</v>
      </c>
      <c r="T755" s="380">
        <v>0.69589999999999996</v>
      </c>
      <c r="U755" s="379">
        <v>651</v>
      </c>
      <c r="V755" s="381">
        <v>0.97060000000000002</v>
      </c>
      <c r="W755" s="381">
        <v>9.98E-2</v>
      </c>
      <c r="X755" s="381">
        <v>0.26419999999999999</v>
      </c>
      <c r="Y755" s="140" t="s">
        <v>995</v>
      </c>
    </row>
    <row r="756" spans="1:25" ht="15" x14ac:dyDescent="0.25">
      <c r="A756" s="378" t="s">
        <v>909</v>
      </c>
      <c r="B756" s="378" t="s">
        <v>75</v>
      </c>
      <c r="C756" s="379">
        <v>92</v>
      </c>
      <c r="D756" s="379">
        <v>247</v>
      </c>
      <c r="E756" s="379">
        <v>29</v>
      </c>
      <c r="F756" s="379">
        <v>51</v>
      </c>
      <c r="G756" s="379">
        <v>36</v>
      </c>
      <c r="H756" s="379">
        <v>12</v>
      </c>
      <c r="I756" s="379">
        <v>3</v>
      </c>
      <c r="J756" s="379">
        <v>12</v>
      </c>
      <c r="K756" s="379">
        <v>21</v>
      </c>
      <c r="L756" s="379">
        <v>66</v>
      </c>
      <c r="M756" s="379">
        <v>2</v>
      </c>
      <c r="N756" s="379">
        <v>1</v>
      </c>
      <c r="O756" s="379">
        <v>6</v>
      </c>
      <c r="P756" s="379">
        <v>4</v>
      </c>
      <c r="Q756" s="380">
        <v>0.20647773279352227</v>
      </c>
      <c r="R756" s="380">
        <v>0.27941176470588236</v>
      </c>
      <c r="S756" s="380">
        <v>0.4251012145748988</v>
      </c>
      <c r="T756" s="380">
        <v>0.70451297928078116</v>
      </c>
      <c r="U756" s="379">
        <v>272</v>
      </c>
      <c r="V756" s="381">
        <v>0.66666666666666663</v>
      </c>
      <c r="W756" s="381">
        <v>7.720588235294118E-2</v>
      </c>
      <c r="X756" s="381">
        <v>0.24264705882352941</v>
      </c>
      <c r="Y756" s="140" t="s">
        <v>995</v>
      </c>
    </row>
    <row r="757" spans="1:25" ht="15" x14ac:dyDescent="0.25">
      <c r="A757" s="378" t="s">
        <v>734</v>
      </c>
      <c r="B757" s="378" t="s">
        <v>66</v>
      </c>
      <c r="C757" s="379">
        <v>132</v>
      </c>
      <c r="D757" s="379">
        <v>374</v>
      </c>
      <c r="E757" s="379">
        <v>31</v>
      </c>
      <c r="F757" s="379">
        <v>77</v>
      </c>
      <c r="G757" s="379">
        <v>25</v>
      </c>
      <c r="H757" s="379">
        <v>18</v>
      </c>
      <c r="I757" s="379">
        <v>2</v>
      </c>
      <c r="J757" s="379">
        <v>7</v>
      </c>
      <c r="K757" s="379">
        <v>23</v>
      </c>
      <c r="L757" s="379">
        <v>95</v>
      </c>
      <c r="M757" s="379">
        <v>13</v>
      </c>
      <c r="N757" s="379">
        <v>5</v>
      </c>
      <c r="O757" s="379">
        <v>1</v>
      </c>
      <c r="P757" s="379">
        <v>0</v>
      </c>
      <c r="Q757" s="380">
        <v>0.2059</v>
      </c>
      <c r="R757" s="380">
        <v>0.25190000000000001</v>
      </c>
      <c r="S757" s="380">
        <v>0.32090000000000002</v>
      </c>
      <c r="T757" s="380">
        <v>0.57269999999999999</v>
      </c>
      <c r="U757" s="379">
        <v>397</v>
      </c>
      <c r="V757" s="381">
        <v>0.72219999999999995</v>
      </c>
      <c r="W757" s="381">
        <v>5.79E-2</v>
      </c>
      <c r="X757" s="381">
        <v>0.23930000000000001</v>
      </c>
      <c r="Y757" s="140" t="s">
        <v>995</v>
      </c>
    </row>
    <row r="758" spans="1:25" ht="15" x14ac:dyDescent="0.25">
      <c r="A758" s="378" t="s">
        <v>644</v>
      </c>
      <c r="B758" s="378" t="s">
        <v>68</v>
      </c>
      <c r="C758" s="379">
        <v>122</v>
      </c>
      <c r="D758" s="379">
        <v>321</v>
      </c>
      <c r="E758" s="379">
        <v>29</v>
      </c>
      <c r="F758" s="379">
        <v>66</v>
      </c>
      <c r="G758" s="379">
        <v>31</v>
      </c>
      <c r="H758" s="379">
        <v>14</v>
      </c>
      <c r="I758" s="379">
        <v>0</v>
      </c>
      <c r="J758" s="379">
        <v>13</v>
      </c>
      <c r="K758" s="379">
        <v>34</v>
      </c>
      <c r="L758" s="379">
        <v>85</v>
      </c>
      <c r="M758" s="379">
        <v>3</v>
      </c>
      <c r="N758" s="379">
        <v>1</v>
      </c>
      <c r="O758" s="379">
        <v>4</v>
      </c>
      <c r="P758" s="379">
        <v>1</v>
      </c>
      <c r="Q758" s="380">
        <v>0.2056</v>
      </c>
      <c r="R758" s="380">
        <v>0.28370000000000001</v>
      </c>
      <c r="S758" s="380">
        <v>0.37069999999999997</v>
      </c>
      <c r="T758" s="380">
        <v>0.65439999999999998</v>
      </c>
      <c r="U758" s="379">
        <v>356</v>
      </c>
      <c r="V758" s="381">
        <v>0.75</v>
      </c>
      <c r="W758" s="381">
        <v>9.5500000000000002E-2</v>
      </c>
      <c r="X758" s="381">
        <v>0.23880000000000001</v>
      </c>
      <c r="Y758" s="140" t="s">
        <v>995</v>
      </c>
    </row>
    <row r="759" spans="1:25" ht="15" x14ac:dyDescent="0.25">
      <c r="A759" s="378" t="s">
        <v>818</v>
      </c>
      <c r="B759" s="378" t="s">
        <v>147</v>
      </c>
      <c r="C759" s="379">
        <v>141</v>
      </c>
      <c r="D759" s="379">
        <v>483</v>
      </c>
      <c r="E759" s="379">
        <v>53</v>
      </c>
      <c r="F759" s="379">
        <v>98</v>
      </c>
      <c r="G759" s="379">
        <v>42</v>
      </c>
      <c r="H759" s="379">
        <v>18</v>
      </c>
      <c r="I759" s="379">
        <v>3</v>
      </c>
      <c r="J759" s="379">
        <v>16</v>
      </c>
      <c r="K759" s="379">
        <v>39</v>
      </c>
      <c r="L759" s="379">
        <v>161</v>
      </c>
      <c r="M759" s="379">
        <v>8</v>
      </c>
      <c r="N759" s="379">
        <v>4</v>
      </c>
      <c r="O759" s="379">
        <v>3</v>
      </c>
      <c r="P759" s="379">
        <v>9</v>
      </c>
      <c r="Q759" s="380">
        <v>0.2029</v>
      </c>
      <c r="R759" s="380">
        <v>0.27500000000000002</v>
      </c>
      <c r="S759" s="380">
        <v>0.35199999999999998</v>
      </c>
      <c r="T759" s="380">
        <v>0.62690000000000001</v>
      </c>
      <c r="U759" s="379">
        <v>531</v>
      </c>
      <c r="V759" s="381">
        <v>0.66669999999999996</v>
      </c>
      <c r="W759" s="381">
        <v>7.3400000000000007E-2</v>
      </c>
      <c r="X759" s="381">
        <v>0.30320000000000003</v>
      </c>
      <c r="Y759" s="140" t="s">
        <v>995</v>
      </c>
    </row>
    <row r="760" spans="1:25" ht="15" x14ac:dyDescent="0.25">
      <c r="A760" s="378" t="s">
        <v>342</v>
      </c>
      <c r="B760" s="378" t="s">
        <v>66</v>
      </c>
      <c r="C760" s="379">
        <v>117</v>
      </c>
      <c r="D760" s="379">
        <v>341</v>
      </c>
      <c r="E760" s="379">
        <v>45</v>
      </c>
      <c r="F760" s="379">
        <v>69</v>
      </c>
      <c r="G760" s="379">
        <v>45</v>
      </c>
      <c r="H760" s="379">
        <v>12</v>
      </c>
      <c r="I760" s="379">
        <v>3</v>
      </c>
      <c r="J760" s="379">
        <v>18</v>
      </c>
      <c r="K760" s="379">
        <v>48</v>
      </c>
      <c r="L760" s="379">
        <v>99</v>
      </c>
      <c r="M760" s="379">
        <v>4</v>
      </c>
      <c r="N760" s="379">
        <v>2</v>
      </c>
      <c r="O760" s="379">
        <v>5</v>
      </c>
      <c r="P760" s="379">
        <v>2</v>
      </c>
      <c r="Q760" s="380">
        <v>0.20230000000000001</v>
      </c>
      <c r="R760" s="380">
        <v>0.30430000000000001</v>
      </c>
      <c r="S760" s="380">
        <v>0.41349999999999998</v>
      </c>
      <c r="T760" s="380">
        <v>0.71779999999999999</v>
      </c>
      <c r="U760" s="379">
        <v>391</v>
      </c>
      <c r="V760" s="381">
        <v>0.66669999999999996</v>
      </c>
      <c r="W760" s="381">
        <v>0.12280000000000001</v>
      </c>
      <c r="X760" s="381">
        <v>0.25319999999999998</v>
      </c>
      <c r="Y760" s="140" t="s">
        <v>995</v>
      </c>
    </row>
    <row r="761" spans="1:25" ht="15" x14ac:dyDescent="0.25">
      <c r="A761" s="378" t="s">
        <v>645</v>
      </c>
      <c r="B761" s="378" t="s">
        <v>68</v>
      </c>
      <c r="C761" s="379">
        <v>157</v>
      </c>
      <c r="D761" s="379">
        <v>483</v>
      </c>
      <c r="E761" s="379">
        <v>62</v>
      </c>
      <c r="F761" s="379">
        <v>97</v>
      </c>
      <c r="G761" s="379">
        <v>58</v>
      </c>
      <c r="H761" s="379">
        <v>29</v>
      </c>
      <c r="I761" s="379">
        <v>3</v>
      </c>
      <c r="J761" s="379">
        <v>19</v>
      </c>
      <c r="K761" s="379">
        <v>52</v>
      </c>
      <c r="L761" s="379">
        <v>129</v>
      </c>
      <c r="M761" s="379">
        <v>2</v>
      </c>
      <c r="N761" s="379">
        <v>4</v>
      </c>
      <c r="O761" s="379">
        <v>6</v>
      </c>
      <c r="P761" s="379">
        <v>6</v>
      </c>
      <c r="Q761" s="380">
        <v>0.20080000000000001</v>
      </c>
      <c r="R761" s="380">
        <v>0.28649999999999998</v>
      </c>
      <c r="S761" s="380">
        <v>0.39129999999999998</v>
      </c>
      <c r="T761" s="380">
        <v>0.67779999999999996</v>
      </c>
      <c r="U761" s="379">
        <v>541</v>
      </c>
      <c r="V761" s="381">
        <v>0.33329999999999999</v>
      </c>
      <c r="W761" s="381">
        <v>9.6100000000000005E-2</v>
      </c>
      <c r="X761" s="381">
        <v>0.2384</v>
      </c>
      <c r="Y761" s="140" t="s">
        <v>995</v>
      </c>
    </row>
    <row r="762" spans="1:25" ht="15" x14ac:dyDescent="0.25">
      <c r="A762" s="378" t="s">
        <v>919</v>
      </c>
      <c r="B762" s="378" t="s">
        <v>72</v>
      </c>
      <c r="C762" s="379">
        <v>85</v>
      </c>
      <c r="D762" s="379">
        <v>274</v>
      </c>
      <c r="E762" s="379">
        <v>27</v>
      </c>
      <c r="F762" s="379">
        <v>55</v>
      </c>
      <c r="G762" s="379">
        <v>21</v>
      </c>
      <c r="H762" s="379">
        <v>8</v>
      </c>
      <c r="I762" s="379">
        <v>2</v>
      </c>
      <c r="J762" s="379">
        <v>9</v>
      </c>
      <c r="K762" s="379">
        <v>16</v>
      </c>
      <c r="L762" s="379">
        <v>78</v>
      </c>
      <c r="M762" s="379">
        <v>1</v>
      </c>
      <c r="N762" s="379">
        <v>1</v>
      </c>
      <c r="O762" s="379">
        <v>2</v>
      </c>
      <c r="P762" s="379">
        <v>0</v>
      </c>
      <c r="Q762" s="380">
        <v>0.20069999999999999</v>
      </c>
      <c r="R762" s="380">
        <v>0.24479999999999999</v>
      </c>
      <c r="S762" s="380">
        <v>0.34310000000000002</v>
      </c>
      <c r="T762" s="380">
        <v>0.58789999999999998</v>
      </c>
      <c r="U762" s="379">
        <v>290</v>
      </c>
      <c r="V762" s="381">
        <v>0.5</v>
      </c>
      <c r="W762" s="381">
        <v>5.5199999999999999E-2</v>
      </c>
      <c r="X762" s="381">
        <v>0.26900000000000002</v>
      </c>
      <c r="Y762" s="140" t="s">
        <v>995</v>
      </c>
    </row>
    <row r="763" spans="1:25" ht="15" x14ac:dyDescent="0.25">
      <c r="A763" s="378" t="s">
        <v>853</v>
      </c>
      <c r="B763" s="378" t="s">
        <v>75</v>
      </c>
      <c r="C763" s="379">
        <v>123</v>
      </c>
      <c r="D763" s="379">
        <v>380</v>
      </c>
      <c r="E763" s="379">
        <v>39</v>
      </c>
      <c r="F763" s="379">
        <v>76</v>
      </c>
      <c r="G763" s="379">
        <v>37</v>
      </c>
      <c r="H763" s="379">
        <v>23</v>
      </c>
      <c r="I763" s="379">
        <v>1</v>
      </c>
      <c r="J763" s="379">
        <v>16</v>
      </c>
      <c r="K763" s="379">
        <v>34</v>
      </c>
      <c r="L763" s="379">
        <v>104</v>
      </c>
      <c r="M763" s="379">
        <v>4</v>
      </c>
      <c r="N763" s="379">
        <v>0</v>
      </c>
      <c r="O763" s="379">
        <v>7</v>
      </c>
      <c r="P763" s="379">
        <v>2</v>
      </c>
      <c r="Q763" s="380">
        <v>0.2</v>
      </c>
      <c r="R763" s="380">
        <v>0.26919999999999999</v>
      </c>
      <c r="S763" s="380">
        <v>0.3921</v>
      </c>
      <c r="T763" s="380">
        <v>0.6613</v>
      </c>
      <c r="U763" s="379">
        <v>416</v>
      </c>
      <c r="V763" s="381">
        <v>1</v>
      </c>
      <c r="W763" s="381">
        <v>8.1699999999999995E-2</v>
      </c>
      <c r="X763" s="381">
        <v>0.25</v>
      </c>
      <c r="Y763" s="140" t="s">
        <v>995</v>
      </c>
    </row>
    <row r="764" spans="1:25" ht="15" x14ac:dyDescent="0.25">
      <c r="A764" s="378" t="s">
        <v>819</v>
      </c>
      <c r="B764" s="378" t="s">
        <v>147</v>
      </c>
      <c r="C764" s="379">
        <v>161</v>
      </c>
      <c r="D764" s="379">
        <v>581</v>
      </c>
      <c r="E764" s="379">
        <v>64</v>
      </c>
      <c r="F764" s="379">
        <v>116</v>
      </c>
      <c r="G764" s="379">
        <v>90</v>
      </c>
      <c r="H764" s="379">
        <v>22</v>
      </c>
      <c r="I764" s="379">
        <v>2</v>
      </c>
      <c r="J764" s="379">
        <v>36</v>
      </c>
      <c r="K764" s="379">
        <v>66</v>
      </c>
      <c r="L764" s="379">
        <v>180</v>
      </c>
      <c r="M764" s="379">
        <v>2</v>
      </c>
      <c r="N764" s="379">
        <v>0</v>
      </c>
      <c r="O764" s="379">
        <v>10</v>
      </c>
      <c r="P764" s="379">
        <v>19</v>
      </c>
      <c r="Q764" s="380">
        <v>0.19969999999999999</v>
      </c>
      <c r="R764" s="380">
        <v>0.30180000000000001</v>
      </c>
      <c r="S764" s="380">
        <v>0.43030000000000002</v>
      </c>
      <c r="T764" s="380">
        <v>0.73209999999999997</v>
      </c>
      <c r="U764" s="379">
        <v>666</v>
      </c>
      <c r="V764" s="381">
        <v>1</v>
      </c>
      <c r="W764" s="381">
        <v>9.9099999999999994E-2</v>
      </c>
      <c r="X764" s="381">
        <v>0.27029999999999998</v>
      </c>
      <c r="Y764" s="140" t="s">
        <v>995</v>
      </c>
    </row>
    <row r="765" spans="1:25" ht="15" x14ac:dyDescent="0.25">
      <c r="A765" s="383" t="s">
        <v>821</v>
      </c>
      <c r="B765" s="383" t="s">
        <v>147</v>
      </c>
      <c r="C765" s="384">
        <v>134</v>
      </c>
      <c r="D765" s="384">
        <v>309</v>
      </c>
      <c r="E765" s="384">
        <v>17</v>
      </c>
      <c r="F765" s="384">
        <v>61</v>
      </c>
      <c r="G765" s="384">
        <v>23</v>
      </c>
      <c r="H765" s="384">
        <v>5</v>
      </c>
      <c r="I765" s="384">
        <v>1</v>
      </c>
      <c r="J765" s="384">
        <v>5</v>
      </c>
      <c r="K765" s="384">
        <v>18</v>
      </c>
      <c r="L765" s="384">
        <v>50</v>
      </c>
      <c r="M765" s="384">
        <v>0</v>
      </c>
      <c r="N765" s="384">
        <v>1</v>
      </c>
      <c r="O765" s="384">
        <v>1</v>
      </c>
      <c r="P765" s="384">
        <v>1</v>
      </c>
      <c r="Q765" s="385">
        <v>0.19739999999999999</v>
      </c>
      <c r="R765" s="385">
        <v>0.24390000000000001</v>
      </c>
      <c r="S765" s="385">
        <v>0.26860000000000001</v>
      </c>
      <c r="T765" s="385">
        <v>0.51249999999999996</v>
      </c>
      <c r="U765" s="384">
        <v>328</v>
      </c>
      <c r="V765" s="386">
        <v>0</v>
      </c>
      <c r="W765" s="386">
        <v>5.4899999999999997E-2</v>
      </c>
      <c r="X765" s="386">
        <v>0.15240000000000001</v>
      </c>
      <c r="Y765" s="140" t="s">
        <v>995</v>
      </c>
    </row>
    <row r="766" spans="1:25" ht="15" x14ac:dyDescent="0.25">
      <c r="A766" s="378" t="s">
        <v>339</v>
      </c>
      <c r="B766" s="378" t="s">
        <v>166</v>
      </c>
      <c r="C766" s="379">
        <v>161</v>
      </c>
      <c r="D766" s="379">
        <v>568</v>
      </c>
      <c r="E766" s="379">
        <v>61</v>
      </c>
      <c r="F766" s="379">
        <v>111</v>
      </c>
      <c r="G766" s="379">
        <v>77</v>
      </c>
      <c r="H766" s="379">
        <v>26</v>
      </c>
      <c r="I766" s="379">
        <v>1</v>
      </c>
      <c r="J766" s="379">
        <v>27</v>
      </c>
      <c r="K766" s="379">
        <v>41</v>
      </c>
      <c r="L766" s="379">
        <v>182</v>
      </c>
      <c r="M766" s="379">
        <v>3</v>
      </c>
      <c r="N766" s="379">
        <v>1</v>
      </c>
      <c r="O766" s="379">
        <v>5</v>
      </c>
      <c r="P766" s="379">
        <v>5</v>
      </c>
      <c r="Q766" s="380">
        <v>0.19539999999999999</v>
      </c>
      <c r="R766" s="380">
        <v>0.25569999999999998</v>
      </c>
      <c r="S766" s="380">
        <v>0.38729999999999998</v>
      </c>
      <c r="T766" s="380">
        <v>0.64300000000000002</v>
      </c>
      <c r="U766" s="379">
        <v>614</v>
      </c>
      <c r="V766" s="381">
        <v>0.75</v>
      </c>
      <c r="W766" s="381">
        <v>6.6799999999999998E-2</v>
      </c>
      <c r="X766" s="381">
        <v>0.2964</v>
      </c>
      <c r="Y766" s="140" t="s">
        <v>995</v>
      </c>
    </row>
    <row r="767" spans="1:25" ht="15" x14ac:dyDescent="0.25">
      <c r="A767" s="383" t="s">
        <v>570</v>
      </c>
      <c r="B767" s="383" t="s">
        <v>67</v>
      </c>
      <c r="C767" s="384">
        <v>109</v>
      </c>
      <c r="D767" s="384">
        <v>323</v>
      </c>
      <c r="E767" s="384">
        <v>23</v>
      </c>
      <c r="F767" s="384">
        <v>63</v>
      </c>
      <c r="G767" s="384">
        <v>35</v>
      </c>
      <c r="H767" s="384">
        <v>19</v>
      </c>
      <c r="I767" s="384">
        <v>0</v>
      </c>
      <c r="J767" s="384">
        <v>14</v>
      </c>
      <c r="K767" s="384">
        <v>12</v>
      </c>
      <c r="L767" s="384">
        <v>93</v>
      </c>
      <c r="M767" s="384">
        <v>0</v>
      </c>
      <c r="N767" s="384">
        <v>0</v>
      </c>
      <c r="O767" s="384">
        <v>4</v>
      </c>
      <c r="P767" s="384">
        <v>2</v>
      </c>
      <c r="Q767" s="385">
        <v>0.19500000000000001</v>
      </c>
      <c r="R767" s="385">
        <v>0.22850000000000001</v>
      </c>
      <c r="S767" s="385">
        <v>0.38390000000000002</v>
      </c>
      <c r="T767" s="385">
        <v>0.61240000000000006</v>
      </c>
      <c r="U767" s="384">
        <v>337</v>
      </c>
      <c r="V767" s="386">
        <v>0</v>
      </c>
      <c r="W767" s="386">
        <v>3.56E-2</v>
      </c>
      <c r="X767" s="386">
        <v>0.27600000000000002</v>
      </c>
      <c r="Y767" s="140" t="s">
        <v>995</v>
      </c>
    </row>
    <row r="768" spans="1:25" ht="15" x14ac:dyDescent="0.25">
      <c r="A768" s="378" t="s">
        <v>970</v>
      </c>
      <c r="B768" s="378" t="s">
        <v>166</v>
      </c>
      <c r="C768" s="379">
        <v>139</v>
      </c>
      <c r="D768" s="379">
        <v>265</v>
      </c>
      <c r="E768" s="379">
        <v>26</v>
      </c>
      <c r="F768" s="379">
        <v>51</v>
      </c>
      <c r="G768" s="379">
        <v>29</v>
      </c>
      <c r="H768" s="379">
        <v>11</v>
      </c>
      <c r="I768" s="379">
        <v>7</v>
      </c>
      <c r="J768" s="379">
        <v>8</v>
      </c>
      <c r="K768" s="379">
        <v>13</v>
      </c>
      <c r="L768" s="379">
        <v>89</v>
      </c>
      <c r="M768" s="379">
        <v>0</v>
      </c>
      <c r="N768" s="379">
        <v>0</v>
      </c>
      <c r="O768" s="379">
        <v>2</v>
      </c>
      <c r="P768" s="379">
        <v>0</v>
      </c>
      <c r="Q768" s="380">
        <v>0.1925</v>
      </c>
      <c r="R768" s="380">
        <v>0.23019999999999999</v>
      </c>
      <c r="S768" s="380">
        <v>0.37740000000000001</v>
      </c>
      <c r="T768" s="380">
        <v>0.60760000000000003</v>
      </c>
      <c r="U768" s="379">
        <v>278</v>
      </c>
      <c r="V768" s="381">
        <v>0</v>
      </c>
      <c r="W768" s="381">
        <v>4.6800000000000001E-2</v>
      </c>
      <c r="X768" s="381">
        <v>0.3201</v>
      </c>
      <c r="Y768" s="140" t="s">
        <v>995</v>
      </c>
    </row>
    <row r="769" spans="1:25" ht="15" x14ac:dyDescent="0.25">
      <c r="A769" s="378" t="s">
        <v>620</v>
      </c>
      <c r="B769" s="378" t="s">
        <v>76</v>
      </c>
      <c r="C769" s="379">
        <v>132</v>
      </c>
      <c r="D769" s="379">
        <v>344</v>
      </c>
      <c r="E769" s="379">
        <v>40</v>
      </c>
      <c r="F769" s="379">
        <v>66</v>
      </c>
      <c r="G769" s="379">
        <v>55</v>
      </c>
      <c r="H769" s="379">
        <v>20</v>
      </c>
      <c r="I769" s="379">
        <v>2</v>
      </c>
      <c r="J769" s="379">
        <v>21</v>
      </c>
      <c r="K769" s="379">
        <v>21</v>
      </c>
      <c r="L769" s="379">
        <v>109</v>
      </c>
      <c r="M769" s="379">
        <v>2</v>
      </c>
      <c r="N769" s="379">
        <v>2</v>
      </c>
      <c r="O769" s="379">
        <v>5</v>
      </c>
      <c r="P769" s="379">
        <v>15</v>
      </c>
      <c r="Q769" s="380">
        <v>0.19186046511627908</v>
      </c>
      <c r="R769" s="380">
        <v>0.26842105263157895</v>
      </c>
      <c r="S769" s="380">
        <v>0.44476744186046513</v>
      </c>
      <c r="T769" s="380">
        <v>0.71318849449204413</v>
      </c>
      <c r="U769" s="379">
        <v>380</v>
      </c>
      <c r="V769" s="381">
        <v>0.5</v>
      </c>
      <c r="W769" s="381">
        <v>5.526315789473684E-2</v>
      </c>
      <c r="X769" s="381">
        <v>0.2868421052631579</v>
      </c>
      <c r="Y769" s="140" t="s">
        <v>995</v>
      </c>
    </row>
    <row r="770" spans="1:25" ht="15" x14ac:dyDescent="0.25">
      <c r="A770" s="378" t="s">
        <v>918</v>
      </c>
      <c r="B770" s="378" t="s">
        <v>72</v>
      </c>
      <c r="C770" s="379">
        <v>131</v>
      </c>
      <c r="D770" s="379">
        <v>323</v>
      </c>
      <c r="E770" s="379">
        <v>46</v>
      </c>
      <c r="F770" s="379">
        <v>61</v>
      </c>
      <c r="G770" s="379">
        <v>25</v>
      </c>
      <c r="H770" s="379">
        <v>16</v>
      </c>
      <c r="I770" s="379">
        <v>2</v>
      </c>
      <c r="J770" s="379">
        <v>7</v>
      </c>
      <c r="K770" s="379">
        <v>50</v>
      </c>
      <c r="L770" s="379">
        <v>111</v>
      </c>
      <c r="M770" s="379">
        <v>32</v>
      </c>
      <c r="N770" s="379">
        <v>13</v>
      </c>
      <c r="O770" s="379">
        <v>2</v>
      </c>
      <c r="P770" s="379">
        <v>11</v>
      </c>
      <c r="Q770" s="380">
        <v>0.18890000000000001</v>
      </c>
      <c r="R770" s="380">
        <v>0.31769999999999998</v>
      </c>
      <c r="S770" s="380">
        <v>0.31580000000000003</v>
      </c>
      <c r="T770" s="380">
        <v>0.63349999999999995</v>
      </c>
      <c r="U770" s="379">
        <v>384</v>
      </c>
      <c r="V770" s="381">
        <v>0.71109999999999995</v>
      </c>
      <c r="W770" s="381">
        <v>0.13020000000000001</v>
      </c>
      <c r="X770" s="381">
        <v>0.28910000000000002</v>
      </c>
      <c r="Y770" s="140" t="s">
        <v>995</v>
      </c>
    </row>
    <row r="771" spans="1:25" ht="15" x14ac:dyDescent="0.25">
      <c r="A771" s="378" t="s">
        <v>376</v>
      </c>
      <c r="B771" s="378" t="s">
        <v>70</v>
      </c>
      <c r="C771" s="379">
        <v>160</v>
      </c>
      <c r="D771" s="379">
        <v>556</v>
      </c>
      <c r="E771" s="379">
        <v>62</v>
      </c>
      <c r="F771" s="379">
        <v>104</v>
      </c>
      <c r="G771" s="379">
        <v>59</v>
      </c>
      <c r="H771" s="379">
        <v>22</v>
      </c>
      <c r="I771" s="379">
        <v>0</v>
      </c>
      <c r="J771" s="379">
        <v>20</v>
      </c>
      <c r="K771" s="379">
        <v>49</v>
      </c>
      <c r="L771" s="379">
        <v>171</v>
      </c>
      <c r="M771" s="379">
        <v>5</v>
      </c>
      <c r="N771" s="379">
        <v>0</v>
      </c>
      <c r="O771" s="379">
        <v>6</v>
      </c>
      <c r="P771" s="379">
        <v>4</v>
      </c>
      <c r="Q771" s="380">
        <v>0.18709999999999999</v>
      </c>
      <c r="R771" s="380">
        <v>0.25779999999999997</v>
      </c>
      <c r="S771" s="380">
        <v>0.33450000000000002</v>
      </c>
      <c r="T771" s="380">
        <v>0.59230000000000005</v>
      </c>
      <c r="U771" s="379">
        <v>609</v>
      </c>
      <c r="V771" s="381">
        <v>1</v>
      </c>
      <c r="W771" s="381">
        <v>8.0500000000000002E-2</v>
      </c>
      <c r="X771" s="381">
        <v>0.28079999999999999</v>
      </c>
      <c r="Y771" s="140" t="s">
        <v>995</v>
      </c>
    </row>
    <row r="772" spans="1:25" ht="15" x14ac:dyDescent="0.25">
      <c r="A772" s="378" t="s">
        <v>522</v>
      </c>
      <c r="B772" s="378" t="s">
        <v>71</v>
      </c>
      <c r="C772" s="379">
        <v>107</v>
      </c>
      <c r="D772" s="379">
        <v>253</v>
      </c>
      <c r="E772" s="379">
        <v>13</v>
      </c>
      <c r="F772" s="379">
        <v>47</v>
      </c>
      <c r="G772" s="379">
        <v>22</v>
      </c>
      <c r="H772" s="379">
        <v>13</v>
      </c>
      <c r="I772" s="379">
        <v>1</v>
      </c>
      <c r="J772" s="379">
        <v>3</v>
      </c>
      <c r="K772" s="379">
        <v>16</v>
      </c>
      <c r="L772" s="379">
        <v>37</v>
      </c>
      <c r="M772" s="379">
        <v>0</v>
      </c>
      <c r="N772" s="379">
        <v>0</v>
      </c>
      <c r="O772" s="379">
        <v>3</v>
      </c>
      <c r="P772" s="379">
        <v>3</v>
      </c>
      <c r="Q772" s="380">
        <v>0.18579999999999999</v>
      </c>
      <c r="R772" s="380">
        <v>0.24260000000000001</v>
      </c>
      <c r="S772" s="380">
        <v>0.28060000000000002</v>
      </c>
      <c r="T772" s="380">
        <v>0.52329999999999999</v>
      </c>
      <c r="U772" s="379">
        <v>272</v>
      </c>
      <c r="V772" s="381">
        <v>0</v>
      </c>
      <c r="W772" s="381">
        <v>5.8799999999999998E-2</v>
      </c>
      <c r="X772" s="381">
        <v>0.13600000000000001</v>
      </c>
      <c r="Y772" s="140" t="s">
        <v>995</v>
      </c>
    </row>
    <row r="773" spans="1:25" ht="15" x14ac:dyDescent="0.25">
      <c r="A773" s="383" t="s">
        <v>337</v>
      </c>
      <c r="B773" s="383" t="s">
        <v>65</v>
      </c>
      <c r="C773" s="384">
        <v>161</v>
      </c>
      <c r="D773" s="384">
        <v>560</v>
      </c>
      <c r="E773" s="384">
        <v>65</v>
      </c>
      <c r="F773" s="384">
        <v>104</v>
      </c>
      <c r="G773" s="384">
        <v>55</v>
      </c>
      <c r="H773" s="384">
        <v>30</v>
      </c>
      <c r="I773" s="384">
        <v>2</v>
      </c>
      <c r="J773" s="384">
        <v>27</v>
      </c>
      <c r="K773" s="384">
        <v>39</v>
      </c>
      <c r="L773" s="384">
        <v>215</v>
      </c>
      <c r="M773" s="384">
        <v>5</v>
      </c>
      <c r="N773" s="384">
        <v>4</v>
      </c>
      <c r="O773" s="384">
        <v>4</v>
      </c>
      <c r="P773" s="384">
        <v>2</v>
      </c>
      <c r="Q773" s="385">
        <v>0.1857</v>
      </c>
      <c r="R773" s="385">
        <v>0.24129999999999999</v>
      </c>
      <c r="S773" s="385">
        <v>0.3911</v>
      </c>
      <c r="T773" s="385">
        <v>0.63229999999999997</v>
      </c>
      <c r="U773" s="384">
        <v>601</v>
      </c>
      <c r="V773" s="386">
        <v>0.55559999999999998</v>
      </c>
      <c r="W773" s="386">
        <v>6.4899999999999999E-2</v>
      </c>
      <c r="X773" s="386">
        <v>0.35770000000000002</v>
      </c>
      <c r="Y773" s="140" t="s">
        <v>995</v>
      </c>
    </row>
    <row r="774" spans="1:25" ht="15" x14ac:dyDescent="0.25">
      <c r="A774" s="378" t="s">
        <v>823</v>
      </c>
      <c r="B774" s="378" t="s">
        <v>147</v>
      </c>
      <c r="C774" s="379">
        <v>129</v>
      </c>
      <c r="D774" s="379">
        <v>288</v>
      </c>
      <c r="E774" s="379">
        <v>31</v>
      </c>
      <c r="F774" s="379">
        <v>53</v>
      </c>
      <c r="G774" s="379">
        <v>19</v>
      </c>
      <c r="H774" s="379">
        <v>14</v>
      </c>
      <c r="I774" s="379">
        <v>7</v>
      </c>
      <c r="J774" s="379">
        <v>5</v>
      </c>
      <c r="K774" s="379">
        <v>27</v>
      </c>
      <c r="L774" s="379">
        <v>89</v>
      </c>
      <c r="M774" s="379">
        <v>15</v>
      </c>
      <c r="N774" s="379">
        <v>5</v>
      </c>
      <c r="O774" s="379">
        <v>4</v>
      </c>
      <c r="P774" s="379">
        <v>2</v>
      </c>
      <c r="Q774" s="380">
        <v>0.184</v>
      </c>
      <c r="R774" s="380">
        <v>0.25869999999999999</v>
      </c>
      <c r="S774" s="380">
        <v>0.33329999999999999</v>
      </c>
      <c r="T774" s="380">
        <v>0.59199999999999997</v>
      </c>
      <c r="U774" s="379">
        <v>317</v>
      </c>
      <c r="V774" s="381">
        <v>0.75</v>
      </c>
      <c r="W774" s="381">
        <v>8.5199999999999998E-2</v>
      </c>
      <c r="X774" s="381">
        <v>0.28079999999999999</v>
      </c>
      <c r="Y774" s="140" t="s">
        <v>995</v>
      </c>
    </row>
    <row r="775" spans="1:25" ht="15" x14ac:dyDescent="0.25">
      <c r="A775" s="378" t="s">
        <v>729</v>
      </c>
      <c r="B775" s="378" t="s">
        <v>66</v>
      </c>
      <c r="C775" s="379">
        <v>129</v>
      </c>
      <c r="D775" s="379">
        <v>381</v>
      </c>
      <c r="E775" s="379">
        <v>29</v>
      </c>
      <c r="F775" s="379">
        <v>70</v>
      </c>
      <c r="G775" s="379">
        <v>31</v>
      </c>
      <c r="H775" s="379">
        <v>25</v>
      </c>
      <c r="I775" s="379">
        <v>0</v>
      </c>
      <c r="J775" s="379">
        <v>9</v>
      </c>
      <c r="K775" s="379">
        <v>23</v>
      </c>
      <c r="L775" s="379">
        <v>96</v>
      </c>
      <c r="M775" s="379">
        <v>0</v>
      </c>
      <c r="N775" s="379">
        <v>0</v>
      </c>
      <c r="O775" s="379">
        <v>0</v>
      </c>
      <c r="P775" s="379">
        <v>2</v>
      </c>
      <c r="Q775" s="380">
        <v>0.1837</v>
      </c>
      <c r="R775" s="380">
        <v>0.23400000000000001</v>
      </c>
      <c r="S775" s="380">
        <v>0.32019999999999998</v>
      </c>
      <c r="T775" s="380">
        <v>0.55420000000000003</v>
      </c>
      <c r="U775" s="379">
        <v>406</v>
      </c>
      <c r="V775" s="381">
        <v>0</v>
      </c>
      <c r="W775" s="381">
        <v>5.67E-2</v>
      </c>
      <c r="X775" s="381">
        <v>0.23649999999999999</v>
      </c>
      <c r="Y775" s="140" t="s">
        <v>995</v>
      </c>
    </row>
    <row r="776" spans="1:25" ht="15" x14ac:dyDescent="0.25">
      <c r="A776" s="378" t="s">
        <v>379</v>
      </c>
      <c r="B776" s="378" t="s">
        <v>76</v>
      </c>
      <c r="C776" s="379">
        <v>139</v>
      </c>
      <c r="D776" s="379">
        <v>407</v>
      </c>
      <c r="E776" s="379">
        <v>41</v>
      </c>
      <c r="F776" s="379">
        <v>74</v>
      </c>
      <c r="G776" s="379">
        <v>36</v>
      </c>
      <c r="H776" s="379">
        <v>18</v>
      </c>
      <c r="I776" s="379">
        <v>0</v>
      </c>
      <c r="J776" s="379">
        <v>10</v>
      </c>
      <c r="K776" s="379">
        <v>59</v>
      </c>
      <c r="L776" s="379">
        <v>142</v>
      </c>
      <c r="M776" s="379">
        <v>10</v>
      </c>
      <c r="N776" s="379">
        <v>3</v>
      </c>
      <c r="O776" s="379">
        <v>3</v>
      </c>
      <c r="P776" s="379">
        <v>0</v>
      </c>
      <c r="Q776" s="380">
        <v>0.18179999999999999</v>
      </c>
      <c r="R776" s="380">
        <v>0.28539999999999999</v>
      </c>
      <c r="S776" s="380">
        <v>0.29980000000000001</v>
      </c>
      <c r="T776" s="380">
        <v>0.58520000000000005</v>
      </c>
      <c r="U776" s="379">
        <v>466</v>
      </c>
      <c r="V776" s="381">
        <v>0.76919999999999999</v>
      </c>
      <c r="W776" s="381">
        <v>0.12659999999999999</v>
      </c>
      <c r="X776" s="381">
        <v>0.30470000000000003</v>
      </c>
      <c r="Y776" s="140" t="s">
        <v>995</v>
      </c>
    </row>
    <row r="777" spans="1:25" ht="15" x14ac:dyDescent="0.25">
      <c r="A777" s="378" t="s">
        <v>324</v>
      </c>
      <c r="B777" s="378" t="s">
        <v>65</v>
      </c>
      <c r="C777" s="379">
        <v>122</v>
      </c>
      <c r="D777" s="379">
        <v>271</v>
      </c>
      <c r="E777" s="379">
        <v>31</v>
      </c>
      <c r="F777" s="379">
        <v>49</v>
      </c>
      <c r="G777" s="379">
        <v>21</v>
      </c>
      <c r="H777" s="379">
        <v>7</v>
      </c>
      <c r="I777" s="379">
        <v>6</v>
      </c>
      <c r="J777" s="379">
        <v>5</v>
      </c>
      <c r="K777" s="379">
        <v>15</v>
      </c>
      <c r="L777" s="379">
        <v>86</v>
      </c>
      <c r="M777" s="379">
        <v>18</v>
      </c>
      <c r="N777" s="379">
        <v>1</v>
      </c>
      <c r="O777" s="379">
        <v>1</v>
      </c>
      <c r="P777" s="379">
        <v>4</v>
      </c>
      <c r="Q777" s="380">
        <v>0.18081180811808117</v>
      </c>
      <c r="R777" s="380">
        <v>0.23448275862068965</v>
      </c>
      <c r="S777" s="380">
        <v>0.30627306273062732</v>
      </c>
      <c r="T777" s="380">
        <v>0.54075582135131695</v>
      </c>
      <c r="U777" s="379">
        <v>290</v>
      </c>
      <c r="V777" s="381">
        <v>0.94736842105263153</v>
      </c>
      <c r="W777" s="381">
        <v>5.1724137931034482E-2</v>
      </c>
      <c r="X777" s="381">
        <v>0.29655172413793102</v>
      </c>
      <c r="Y777" s="140" t="s">
        <v>995</v>
      </c>
    </row>
    <row r="778" spans="1:25" ht="15" x14ac:dyDescent="0.25">
      <c r="A778" s="378" t="s">
        <v>736</v>
      </c>
      <c r="B778" s="378" t="s">
        <v>66</v>
      </c>
      <c r="C778" s="379">
        <v>121</v>
      </c>
      <c r="D778" s="379">
        <v>354</v>
      </c>
      <c r="E778" s="379">
        <v>30</v>
      </c>
      <c r="F778" s="379">
        <v>64</v>
      </c>
      <c r="G778" s="379">
        <v>22</v>
      </c>
      <c r="H778" s="379">
        <v>9</v>
      </c>
      <c r="I778" s="379">
        <v>0</v>
      </c>
      <c r="J778" s="379">
        <v>10</v>
      </c>
      <c r="K778" s="379">
        <v>28</v>
      </c>
      <c r="L778" s="379">
        <v>113</v>
      </c>
      <c r="M778" s="379">
        <v>9</v>
      </c>
      <c r="N778" s="379">
        <v>2</v>
      </c>
      <c r="O778" s="379">
        <v>3</v>
      </c>
      <c r="P778" s="379">
        <v>0</v>
      </c>
      <c r="Q778" s="380">
        <v>0.18079999999999999</v>
      </c>
      <c r="R778" s="380">
        <v>0.24079999999999999</v>
      </c>
      <c r="S778" s="380">
        <v>0.29099999999999998</v>
      </c>
      <c r="T778" s="380">
        <v>0.53180000000000005</v>
      </c>
      <c r="U778" s="379">
        <v>382</v>
      </c>
      <c r="V778" s="381">
        <v>0.81820000000000004</v>
      </c>
      <c r="W778" s="381">
        <v>7.3300000000000004E-2</v>
      </c>
      <c r="X778" s="381">
        <v>0.29580000000000001</v>
      </c>
      <c r="Y778" s="140" t="s">
        <v>995</v>
      </c>
    </row>
    <row r="779" spans="1:25" ht="15" x14ac:dyDescent="0.25">
      <c r="A779" s="383" t="s">
        <v>708</v>
      </c>
      <c r="B779" s="383" t="s">
        <v>70</v>
      </c>
      <c r="C779" s="384">
        <v>121</v>
      </c>
      <c r="D779" s="384">
        <v>332</v>
      </c>
      <c r="E779" s="384">
        <v>44</v>
      </c>
      <c r="F779" s="384">
        <v>59</v>
      </c>
      <c r="G779" s="384">
        <v>35</v>
      </c>
      <c r="H779" s="384">
        <v>24</v>
      </c>
      <c r="I779" s="384">
        <v>0</v>
      </c>
      <c r="J779" s="384">
        <v>19</v>
      </c>
      <c r="K779" s="384">
        <v>23</v>
      </c>
      <c r="L779" s="384">
        <v>120</v>
      </c>
      <c r="M779" s="384">
        <v>3</v>
      </c>
      <c r="N779" s="384">
        <v>0</v>
      </c>
      <c r="O779" s="384">
        <v>7</v>
      </c>
      <c r="P779" s="384">
        <v>6</v>
      </c>
      <c r="Q779" s="385">
        <v>0.1777</v>
      </c>
      <c r="R779" s="385">
        <v>0.24379999999999999</v>
      </c>
      <c r="S779" s="385">
        <v>0.42170000000000002</v>
      </c>
      <c r="T779" s="385">
        <v>0.66549999999999998</v>
      </c>
      <c r="U779" s="384">
        <v>361</v>
      </c>
      <c r="V779" s="386">
        <v>1</v>
      </c>
      <c r="W779" s="386">
        <v>6.3700000000000007E-2</v>
      </c>
      <c r="X779" s="386">
        <v>0.33239999999999997</v>
      </c>
      <c r="Y779" s="140" t="s">
        <v>995</v>
      </c>
    </row>
    <row r="780" spans="1:25" ht="15" x14ac:dyDescent="0.25">
      <c r="A780" s="383" t="s">
        <v>735</v>
      </c>
      <c r="B780" s="383" t="s">
        <v>66</v>
      </c>
      <c r="C780" s="384">
        <v>118</v>
      </c>
      <c r="D780" s="384">
        <v>292</v>
      </c>
      <c r="E780" s="384">
        <v>26</v>
      </c>
      <c r="F780" s="384">
        <v>51</v>
      </c>
      <c r="G780" s="384">
        <v>30</v>
      </c>
      <c r="H780" s="384">
        <v>10</v>
      </c>
      <c r="I780" s="384">
        <v>1</v>
      </c>
      <c r="J780" s="384">
        <v>10</v>
      </c>
      <c r="K780" s="384">
        <v>22</v>
      </c>
      <c r="L780" s="384">
        <v>90</v>
      </c>
      <c r="M780" s="384">
        <v>0</v>
      </c>
      <c r="N780" s="384">
        <v>0</v>
      </c>
      <c r="O780" s="384">
        <v>5</v>
      </c>
      <c r="P780" s="384">
        <v>5</v>
      </c>
      <c r="Q780" s="385">
        <v>0.17469999999999999</v>
      </c>
      <c r="R780" s="385">
        <v>0.2445</v>
      </c>
      <c r="S780" s="385">
        <v>0.31850000000000001</v>
      </c>
      <c r="T780" s="385">
        <v>0.56299999999999994</v>
      </c>
      <c r="U780" s="384">
        <v>319</v>
      </c>
      <c r="V780" s="386">
        <v>0</v>
      </c>
      <c r="W780" s="386">
        <v>6.9000000000000006E-2</v>
      </c>
      <c r="X780" s="386">
        <v>0.28210000000000002</v>
      </c>
      <c r="Y780" s="140" t="s">
        <v>995</v>
      </c>
    </row>
    <row r="781" spans="1:25" ht="15" x14ac:dyDescent="0.25">
      <c r="A781" s="383" t="s">
        <v>622</v>
      </c>
      <c r="B781" s="383" t="s">
        <v>65</v>
      </c>
      <c r="C781" s="384">
        <v>121</v>
      </c>
      <c r="D781" s="384">
        <v>282</v>
      </c>
      <c r="E781" s="384">
        <v>31</v>
      </c>
      <c r="F781" s="384">
        <v>49</v>
      </c>
      <c r="G781" s="384">
        <v>20</v>
      </c>
      <c r="H781" s="384">
        <v>8</v>
      </c>
      <c r="I781" s="384">
        <v>1</v>
      </c>
      <c r="J781" s="384">
        <v>7</v>
      </c>
      <c r="K781" s="384">
        <v>41</v>
      </c>
      <c r="L781" s="384">
        <v>88</v>
      </c>
      <c r="M781" s="384">
        <v>7</v>
      </c>
      <c r="N781" s="384">
        <v>0</v>
      </c>
      <c r="O781" s="384">
        <v>3</v>
      </c>
      <c r="P781" s="384">
        <v>9</v>
      </c>
      <c r="Q781" s="385">
        <v>0.17380000000000001</v>
      </c>
      <c r="R781" s="385">
        <v>0.29820000000000002</v>
      </c>
      <c r="S781" s="385">
        <v>0.28370000000000001</v>
      </c>
      <c r="T781" s="385">
        <v>0.58189999999999997</v>
      </c>
      <c r="U781" s="384">
        <v>332</v>
      </c>
      <c r="V781" s="386">
        <v>1</v>
      </c>
      <c r="W781" s="386">
        <v>0.1235</v>
      </c>
      <c r="X781" s="386">
        <v>0.2651</v>
      </c>
      <c r="Y781" s="140" t="s">
        <v>995</v>
      </c>
    </row>
    <row r="782" spans="1:25" ht="15" x14ac:dyDescent="0.25">
      <c r="A782" s="383" t="s">
        <v>822</v>
      </c>
      <c r="B782" s="383" t="s">
        <v>147</v>
      </c>
      <c r="C782" s="384">
        <v>128</v>
      </c>
      <c r="D782" s="384">
        <v>423</v>
      </c>
      <c r="E782" s="384">
        <v>54</v>
      </c>
      <c r="F782" s="384">
        <v>73</v>
      </c>
      <c r="G782" s="384">
        <v>24</v>
      </c>
      <c r="H782" s="384">
        <v>15</v>
      </c>
      <c r="I782" s="384">
        <v>0</v>
      </c>
      <c r="J782" s="384">
        <v>11</v>
      </c>
      <c r="K782" s="384">
        <v>41</v>
      </c>
      <c r="L782" s="384">
        <v>140</v>
      </c>
      <c r="M782" s="384">
        <v>15</v>
      </c>
      <c r="N782" s="384">
        <v>1</v>
      </c>
      <c r="O782" s="384">
        <v>3</v>
      </c>
      <c r="P782" s="384">
        <v>0</v>
      </c>
      <c r="Q782" s="385">
        <v>0.1726</v>
      </c>
      <c r="R782" s="385">
        <v>0.2457</v>
      </c>
      <c r="S782" s="385">
        <v>0.28610000000000002</v>
      </c>
      <c r="T782" s="385">
        <v>0.53169999999999995</v>
      </c>
      <c r="U782" s="384">
        <v>464</v>
      </c>
      <c r="V782" s="386">
        <v>0.9375</v>
      </c>
      <c r="W782" s="386">
        <v>8.8400000000000006E-2</v>
      </c>
      <c r="X782" s="386">
        <v>0.30170000000000002</v>
      </c>
      <c r="Y782" s="140" t="s">
        <v>995</v>
      </c>
    </row>
    <row r="783" spans="1:25" ht="15" x14ac:dyDescent="0.25">
      <c r="A783" s="378" t="s">
        <v>768</v>
      </c>
      <c r="B783" s="378" t="s">
        <v>73</v>
      </c>
      <c r="C783" s="379">
        <v>103</v>
      </c>
      <c r="D783" s="379">
        <v>249</v>
      </c>
      <c r="E783" s="379">
        <v>33</v>
      </c>
      <c r="F783" s="379">
        <v>41</v>
      </c>
      <c r="G783" s="379">
        <v>21</v>
      </c>
      <c r="H783" s="379">
        <v>12</v>
      </c>
      <c r="I783" s="379">
        <v>1</v>
      </c>
      <c r="J783" s="379">
        <v>5</v>
      </c>
      <c r="K783" s="379">
        <v>23</v>
      </c>
      <c r="L783" s="379">
        <v>100</v>
      </c>
      <c r="M783" s="379">
        <v>17</v>
      </c>
      <c r="N783" s="379">
        <v>3</v>
      </c>
      <c r="O783" s="379">
        <v>0</v>
      </c>
      <c r="P783" s="379">
        <v>1</v>
      </c>
      <c r="Q783" s="380">
        <v>0.16470000000000001</v>
      </c>
      <c r="R783" s="380">
        <v>0.23810000000000001</v>
      </c>
      <c r="S783" s="380">
        <v>0.28110000000000002</v>
      </c>
      <c r="T783" s="380">
        <v>0.51919999999999999</v>
      </c>
      <c r="U783" s="379">
        <v>273</v>
      </c>
      <c r="V783" s="381">
        <v>0.85</v>
      </c>
      <c r="W783" s="381">
        <v>8.4199999999999997E-2</v>
      </c>
      <c r="X783" s="381">
        <v>0.36630000000000001</v>
      </c>
      <c r="Y783" s="140" t="s">
        <v>995</v>
      </c>
    </row>
    <row r="784" spans="1:25" ht="15" x14ac:dyDescent="0.25">
      <c r="A784" s="383" t="s">
        <v>377</v>
      </c>
      <c r="B784" s="383" t="s">
        <v>70</v>
      </c>
      <c r="C784" s="384">
        <v>125</v>
      </c>
      <c r="D784" s="384">
        <v>375</v>
      </c>
      <c r="E784" s="384">
        <v>39</v>
      </c>
      <c r="F784" s="384">
        <v>61</v>
      </c>
      <c r="G784" s="384">
        <v>38</v>
      </c>
      <c r="H784" s="384">
        <v>12</v>
      </c>
      <c r="I784" s="384">
        <v>0</v>
      </c>
      <c r="J784" s="384">
        <v>18</v>
      </c>
      <c r="K784" s="384">
        <v>34</v>
      </c>
      <c r="L784" s="384">
        <v>90</v>
      </c>
      <c r="M784" s="384">
        <v>2</v>
      </c>
      <c r="N784" s="384">
        <v>0</v>
      </c>
      <c r="O784" s="384">
        <v>3</v>
      </c>
      <c r="P784" s="384">
        <v>0</v>
      </c>
      <c r="Q784" s="385">
        <v>0.16270000000000001</v>
      </c>
      <c r="R784" s="385">
        <v>0.23230000000000001</v>
      </c>
      <c r="S784" s="385">
        <v>0.3387</v>
      </c>
      <c r="T784" s="385">
        <v>0.57089999999999996</v>
      </c>
      <c r="U784" s="384">
        <v>409</v>
      </c>
      <c r="V784" s="386">
        <v>1</v>
      </c>
      <c r="W784" s="386">
        <v>8.3099999999999993E-2</v>
      </c>
      <c r="X784" s="386">
        <v>0.22</v>
      </c>
      <c r="Y784" s="140" t="s">
        <v>995</v>
      </c>
    </row>
    <row r="785" spans="1:25" ht="15" x14ac:dyDescent="0.25">
      <c r="A785" s="383" t="s">
        <v>769</v>
      </c>
      <c r="B785" s="383" t="s">
        <v>73</v>
      </c>
      <c r="C785" s="384">
        <v>162</v>
      </c>
      <c r="D785" s="384">
        <v>224</v>
      </c>
      <c r="E785" s="384">
        <v>22</v>
      </c>
      <c r="F785" s="384">
        <v>32</v>
      </c>
      <c r="G785" s="384">
        <v>11</v>
      </c>
      <c r="H785" s="384">
        <v>14</v>
      </c>
      <c r="I785" s="384">
        <v>0</v>
      </c>
      <c r="J785" s="384">
        <v>6</v>
      </c>
      <c r="K785" s="384">
        <v>25</v>
      </c>
      <c r="L785" s="384">
        <v>78</v>
      </c>
      <c r="M785" s="384">
        <v>0</v>
      </c>
      <c r="N785" s="384">
        <v>2</v>
      </c>
      <c r="O785" s="384">
        <v>1</v>
      </c>
      <c r="P785" s="384">
        <v>9</v>
      </c>
      <c r="Q785" s="385">
        <v>0.1429</v>
      </c>
      <c r="R785" s="385">
        <v>0.25580000000000003</v>
      </c>
      <c r="S785" s="385">
        <v>0.28570000000000001</v>
      </c>
      <c r="T785" s="385">
        <v>0.54149999999999998</v>
      </c>
      <c r="U785" s="384">
        <v>258</v>
      </c>
      <c r="V785" s="386">
        <v>0</v>
      </c>
      <c r="W785" s="386">
        <v>9.69E-2</v>
      </c>
      <c r="X785" s="386">
        <v>0.30230000000000001</v>
      </c>
      <c r="Y785" s="140" t="s">
        <v>995</v>
      </c>
    </row>
    <row r="786" spans="1:25" ht="15" hidden="1" x14ac:dyDescent="0.25">
      <c r="A786" s="378" t="s">
        <v>357</v>
      </c>
      <c r="B786" s="378" t="s">
        <v>66</v>
      </c>
      <c r="C786" s="379">
        <v>91</v>
      </c>
      <c r="D786" s="379">
        <v>216</v>
      </c>
      <c r="E786" s="379">
        <v>20</v>
      </c>
      <c r="F786" s="379">
        <v>48</v>
      </c>
      <c r="G786" s="379">
        <v>28</v>
      </c>
      <c r="H786" s="379">
        <v>11</v>
      </c>
      <c r="I786" s="379">
        <v>1</v>
      </c>
      <c r="J786" s="379">
        <v>13</v>
      </c>
      <c r="K786" s="379">
        <v>22</v>
      </c>
      <c r="L786" s="379">
        <v>71</v>
      </c>
      <c r="M786" s="379">
        <v>0</v>
      </c>
      <c r="N786" s="379">
        <v>1</v>
      </c>
      <c r="O786" s="379">
        <v>4</v>
      </c>
      <c r="P786" s="379">
        <v>11</v>
      </c>
      <c r="Q786" s="380">
        <v>0.22220000000000001</v>
      </c>
      <c r="R786" s="380">
        <v>0.32529999999999998</v>
      </c>
      <c r="S786" s="380">
        <v>0.46300000000000002</v>
      </c>
      <c r="T786" s="380">
        <v>0.7883</v>
      </c>
      <c r="U786" s="379">
        <v>249</v>
      </c>
      <c r="V786" s="381">
        <v>0</v>
      </c>
      <c r="W786" s="381">
        <v>8.8400000000000006E-2</v>
      </c>
      <c r="X786" s="381">
        <v>0.28510000000000002</v>
      </c>
      <c r="Y786" s="140" t="s">
        <v>995</v>
      </c>
    </row>
    <row r="787" spans="1:25" ht="15" hidden="1" x14ac:dyDescent="0.25">
      <c r="A787" s="378" t="s">
        <v>761</v>
      </c>
      <c r="B787" s="378" t="s">
        <v>73</v>
      </c>
      <c r="C787" s="379">
        <v>82</v>
      </c>
      <c r="D787" s="379">
        <v>228</v>
      </c>
      <c r="E787" s="379">
        <v>32</v>
      </c>
      <c r="F787" s="379">
        <v>61</v>
      </c>
      <c r="G787" s="379">
        <v>39</v>
      </c>
      <c r="H787" s="379">
        <v>12</v>
      </c>
      <c r="I787" s="379">
        <v>1</v>
      </c>
      <c r="J787" s="379">
        <v>10</v>
      </c>
      <c r="K787" s="379">
        <v>19</v>
      </c>
      <c r="L787" s="379">
        <v>50</v>
      </c>
      <c r="M787" s="379">
        <v>0</v>
      </c>
      <c r="N787" s="379">
        <v>3</v>
      </c>
      <c r="O787" s="379">
        <v>3</v>
      </c>
      <c r="P787" s="379">
        <v>2</v>
      </c>
      <c r="Q787" s="380">
        <v>0.26750000000000002</v>
      </c>
      <c r="R787" s="380">
        <v>0.32929999999999998</v>
      </c>
      <c r="S787" s="380">
        <v>0.46050000000000002</v>
      </c>
      <c r="T787" s="380">
        <v>0.78979999999999995</v>
      </c>
      <c r="U787" s="379">
        <v>249</v>
      </c>
      <c r="V787" s="381">
        <v>0</v>
      </c>
      <c r="W787" s="381">
        <v>7.6300000000000007E-2</v>
      </c>
      <c r="X787" s="381">
        <v>0.20080000000000001</v>
      </c>
      <c r="Y787" s="140" t="s">
        <v>995</v>
      </c>
    </row>
    <row r="788" spans="1:25" ht="15" hidden="1" x14ac:dyDescent="0.25">
      <c r="A788" s="378" t="s">
        <v>678</v>
      </c>
      <c r="B788" s="378" t="s">
        <v>64</v>
      </c>
      <c r="C788" s="379">
        <v>100</v>
      </c>
      <c r="D788" s="379">
        <v>232</v>
      </c>
      <c r="E788" s="379">
        <v>24</v>
      </c>
      <c r="F788" s="379">
        <v>50</v>
      </c>
      <c r="G788" s="379">
        <v>39</v>
      </c>
      <c r="H788" s="379">
        <v>10</v>
      </c>
      <c r="I788" s="379">
        <v>2</v>
      </c>
      <c r="J788" s="379">
        <v>11</v>
      </c>
      <c r="K788" s="379">
        <v>14</v>
      </c>
      <c r="L788" s="379">
        <v>90</v>
      </c>
      <c r="M788" s="379">
        <v>6</v>
      </c>
      <c r="N788" s="379">
        <v>7</v>
      </c>
      <c r="O788" s="379">
        <v>9</v>
      </c>
      <c r="P788" s="379">
        <v>3</v>
      </c>
      <c r="Q788" s="380">
        <v>0.2155</v>
      </c>
      <c r="R788" s="380">
        <v>0.26910000000000001</v>
      </c>
      <c r="S788" s="380">
        <v>0.41810000000000003</v>
      </c>
      <c r="T788" s="380">
        <v>0.68720000000000003</v>
      </c>
      <c r="U788" s="379">
        <v>249</v>
      </c>
      <c r="V788" s="381">
        <v>0.46150000000000002</v>
      </c>
      <c r="W788" s="381">
        <v>5.62E-2</v>
      </c>
      <c r="X788" s="381">
        <v>0.3614</v>
      </c>
      <c r="Y788" s="140" t="s">
        <v>995</v>
      </c>
    </row>
    <row r="789" spans="1:25" ht="15" hidden="1" x14ac:dyDescent="0.25">
      <c r="A789" s="378" t="s">
        <v>850</v>
      </c>
      <c r="B789" s="378" t="s">
        <v>75</v>
      </c>
      <c r="C789" s="379">
        <v>75</v>
      </c>
      <c r="D789" s="379">
        <v>233</v>
      </c>
      <c r="E789" s="379">
        <v>20</v>
      </c>
      <c r="F789" s="379">
        <v>52</v>
      </c>
      <c r="G789" s="379">
        <v>23</v>
      </c>
      <c r="H789" s="379">
        <v>7</v>
      </c>
      <c r="I789" s="379">
        <v>0</v>
      </c>
      <c r="J789" s="379">
        <v>8</v>
      </c>
      <c r="K789" s="379">
        <v>14</v>
      </c>
      <c r="L789" s="379">
        <v>49</v>
      </c>
      <c r="M789" s="379">
        <v>1</v>
      </c>
      <c r="N789" s="379">
        <v>1</v>
      </c>
      <c r="O789" s="379">
        <v>4</v>
      </c>
      <c r="P789" s="379">
        <v>0</v>
      </c>
      <c r="Q789" s="380">
        <v>0.22320000000000001</v>
      </c>
      <c r="R789" s="380">
        <v>0.26719999999999999</v>
      </c>
      <c r="S789" s="380">
        <v>0.35620000000000002</v>
      </c>
      <c r="T789" s="380">
        <v>0.62339999999999995</v>
      </c>
      <c r="U789" s="379">
        <v>247</v>
      </c>
      <c r="V789" s="381">
        <v>0.5</v>
      </c>
      <c r="W789" s="381">
        <v>5.67E-2</v>
      </c>
      <c r="X789" s="381">
        <v>0.19839999999999999</v>
      </c>
      <c r="Y789" s="140" t="s">
        <v>995</v>
      </c>
    </row>
    <row r="790" spans="1:25" ht="15" hidden="1" x14ac:dyDescent="0.25">
      <c r="A790" s="378" t="s">
        <v>912</v>
      </c>
      <c r="B790" s="378" t="s">
        <v>72</v>
      </c>
      <c r="C790" s="379">
        <v>88</v>
      </c>
      <c r="D790" s="379">
        <v>222</v>
      </c>
      <c r="E790" s="379">
        <v>29</v>
      </c>
      <c r="F790" s="379">
        <v>55</v>
      </c>
      <c r="G790" s="379">
        <v>36</v>
      </c>
      <c r="H790" s="379">
        <v>18</v>
      </c>
      <c r="I790" s="379">
        <v>1</v>
      </c>
      <c r="J790" s="379">
        <v>10</v>
      </c>
      <c r="K790" s="379">
        <v>16</v>
      </c>
      <c r="L790" s="379">
        <v>94</v>
      </c>
      <c r="M790" s="379">
        <v>1</v>
      </c>
      <c r="N790" s="379">
        <v>0</v>
      </c>
      <c r="O790" s="379">
        <v>4</v>
      </c>
      <c r="P790" s="379">
        <v>9</v>
      </c>
      <c r="Q790" s="380">
        <v>0.2477</v>
      </c>
      <c r="R790" s="380">
        <v>0.32390000000000002</v>
      </c>
      <c r="S790" s="380">
        <v>0.47299999999999998</v>
      </c>
      <c r="T790" s="380">
        <v>0.79690000000000005</v>
      </c>
      <c r="U790" s="379">
        <v>247</v>
      </c>
      <c r="V790" s="381">
        <v>1</v>
      </c>
      <c r="W790" s="381">
        <v>6.4799999999999996E-2</v>
      </c>
      <c r="X790" s="381">
        <v>0.38059999999999999</v>
      </c>
      <c r="Y790" s="140" t="s">
        <v>995</v>
      </c>
    </row>
    <row r="791" spans="1:25" ht="15" hidden="1" x14ac:dyDescent="0.25">
      <c r="A791" s="378" t="s">
        <v>911</v>
      </c>
      <c r="B791" s="378" t="s">
        <v>72</v>
      </c>
      <c r="C791" s="379">
        <v>104</v>
      </c>
      <c r="D791" s="379">
        <v>216</v>
      </c>
      <c r="E791" s="379">
        <v>39</v>
      </c>
      <c r="F791" s="379">
        <v>56</v>
      </c>
      <c r="G791" s="379">
        <v>33</v>
      </c>
      <c r="H791" s="379">
        <v>7</v>
      </c>
      <c r="I791" s="379">
        <v>2</v>
      </c>
      <c r="J791" s="379">
        <v>10</v>
      </c>
      <c r="K791" s="379">
        <v>25</v>
      </c>
      <c r="L791" s="379">
        <v>51</v>
      </c>
      <c r="M791" s="379">
        <v>18</v>
      </c>
      <c r="N791" s="379">
        <v>2</v>
      </c>
      <c r="O791" s="379">
        <v>2</v>
      </c>
      <c r="P791" s="379">
        <v>1</v>
      </c>
      <c r="Q791" s="380">
        <v>0.25929999999999997</v>
      </c>
      <c r="R791" s="380">
        <v>0.33879999999999999</v>
      </c>
      <c r="S791" s="380">
        <v>0.4491</v>
      </c>
      <c r="T791" s="380">
        <v>0.78790000000000004</v>
      </c>
      <c r="U791" s="379">
        <v>242</v>
      </c>
      <c r="V791" s="381">
        <v>0.9</v>
      </c>
      <c r="W791" s="381">
        <v>0.1033</v>
      </c>
      <c r="X791" s="381">
        <v>0.2107</v>
      </c>
      <c r="Y791" s="140" t="s">
        <v>995</v>
      </c>
    </row>
    <row r="792" spans="1:25" ht="15" hidden="1" x14ac:dyDescent="0.25">
      <c r="A792" s="378" t="s">
        <v>699</v>
      </c>
      <c r="B792" s="378" t="s">
        <v>70</v>
      </c>
      <c r="C792" s="379">
        <v>89</v>
      </c>
      <c r="D792" s="379">
        <v>233</v>
      </c>
      <c r="E792" s="379">
        <v>19</v>
      </c>
      <c r="F792" s="379">
        <v>61</v>
      </c>
      <c r="G792" s="379">
        <v>20</v>
      </c>
      <c r="H792" s="379">
        <v>17</v>
      </c>
      <c r="I792" s="379">
        <v>1</v>
      </c>
      <c r="J792" s="379">
        <v>1</v>
      </c>
      <c r="K792" s="379">
        <v>9</v>
      </c>
      <c r="L792" s="379">
        <v>41</v>
      </c>
      <c r="M792" s="379">
        <v>5</v>
      </c>
      <c r="N792" s="379">
        <v>3</v>
      </c>
      <c r="O792" s="379">
        <v>3</v>
      </c>
      <c r="P792" s="379">
        <v>0</v>
      </c>
      <c r="Q792" s="380">
        <v>0.26179999999999998</v>
      </c>
      <c r="R792" s="380">
        <v>0.2893</v>
      </c>
      <c r="S792" s="380">
        <v>0.35620000000000002</v>
      </c>
      <c r="T792" s="380">
        <v>0.64549999999999996</v>
      </c>
      <c r="U792" s="379">
        <v>242</v>
      </c>
      <c r="V792" s="381">
        <v>0.625</v>
      </c>
      <c r="W792" s="381">
        <v>3.7199999999999997E-2</v>
      </c>
      <c r="X792" s="381">
        <v>0.1694</v>
      </c>
      <c r="Y792" s="140" t="s">
        <v>995</v>
      </c>
    </row>
    <row r="793" spans="1:25" ht="15" hidden="1" x14ac:dyDescent="0.25">
      <c r="A793" s="378" t="s">
        <v>858</v>
      </c>
      <c r="B793" s="378" t="s">
        <v>146</v>
      </c>
      <c r="C793" s="379">
        <v>67</v>
      </c>
      <c r="D793" s="379">
        <v>224</v>
      </c>
      <c r="E793" s="379">
        <v>23</v>
      </c>
      <c r="F793" s="379">
        <v>41</v>
      </c>
      <c r="G793" s="379">
        <v>20</v>
      </c>
      <c r="H793" s="379">
        <v>13</v>
      </c>
      <c r="I793" s="379">
        <v>0</v>
      </c>
      <c r="J793" s="379">
        <v>5</v>
      </c>
      <c r="K793" s="379">
        <v>15</v>
      </c>
      <c r="L793" s="379">
        <v>63</v>
      </c>
      <c r="M793" s="379">
        <v>1</v>
      </c>
      <c r="N793" s="379">
        <v>1</v>
      </c>
      <c r="O793" s="379">
        <v>7</v>
      </c>
      <c r="P793" s="379">
        <v>1</v>
      </c>
      <c r="Q793" s="380">
        <v>0.18303571428571427</v>
      </c>
      <c r="R793" s="380">
        <v>0.23749999999999999</v>
      </c>
      <c r="S793" s="380">
        <v>0.3080357142857143</v>
      </c>
      <c r="T793" s="380">
        <v>0.54553571428571423</v>
      </c>
      <c r="U793" s="379">
        <v>240</v>
      </c>
      <c r="V793" s="381">
        <v>0.5</v>
      </c>
      <c r="W793" s="381">
        <v>6.25E-2</v>
      </c>
      <c r="X793" s="381">
        <v>0.26250000000000001</v>
      </c>
      <c r="Y793" s="140" t="s">
        <v>995</v>
      </c>
    </row>
    <row r="794" spans="1:25" ht="15" hidden="1" x14ac:dyDescent="0.25">
      <c r="A794" s="383" t="s">
        <v>332</v>
      </c>
      <c r="B794" s="383" t="s">
        <v>69</v>
      </c>
      <c r="C794" s="384">
        <v>69</v>
      </c>
      <c r="D794" s="384">
        <v>221</v>
      </c>
      <c r="E794" s="384">
        <v>23</v>
      </c>
      <c r="F794" s="384">
        <v>53</v>
      </c>
      <c r="G794" s="384">
        <v>32</v>
      </c>
      <c r="H794" s="384">
        <v>12</v>
      </c>
      <c r="I794" s="384">
        <v>5</v>
      </c>
      <c r="J794" s="384">
        <v>9</v>
      </c>
      <c r="K794" s="384">
        <v>18</v>
      </c>
      <c r="L794" s="384">
        <v>58</v>
      </c>
      <c r="M794" s="384">
        <v>8</v>
      </c>
      <c r="N794" s="384">
        <v>4</v>
      </c>
      <c r="O794" s="384">
        <v>4</v>
      </c>
      <c r="P794" s="384">
        <v>0</v>
      </c>
      <c r="Q794" s="385">
        <v>0.23980000000000001</v>
      </c>
      <c r="R794" s="385">
        <v>0.29709999999999998</v>
      </c>
      <c r="S794" s="385">
        <v>0.46150000000000002</v>
      </c>
      <c r="T794" s="385">
        <v>0.75860000000000005</v>
      </c>
      <c r="U794" s="384">
        <v>239</v>
      </c>
      <c r="V794" s="386">
        <v>0.66669999999999996</v>
      </c>
      <c r="W794" s="386">
        <v>7.5300000000000006E-2</v>
      </c>
      <c r="X794" s="386">
        <v>0.2427</v>
      </c>
      <c r="Y794" s="140" t="s">
        <v>995</v>
      </c>
    </row>
    <row r="795" spans="1:25" ht="15" hidden="1" x14ac:dyDescent="0.25">
      <c r="A795" s="378" t="s">
        <v>916</v>
      </c>
      <c r="B795" s="378" t="s">
        <v>72</v>
      </c>
      <c r="C795" s="379">
        <v>89</v>
      </c>
      <c r="D795" s="379">
        <v>219</v>
      </c>
      <c r="E795" s="379">
        <v>18</v>
      </c>
      <c r="F795" s="379">
        <v>55</v>
      </c>
      <c r="G795" s="379">
        <v>34</v>
      </c>
      <c r="H795" s="379">
        <v>13</v>
      </c>
      <c r="I795" s="379">
        <v>0</v>
      </c>
      <c r="J795" s="379">
        <v>6</v>
      </c>
      <c r="K795" s="379">
        <v>19</v>
      </c>
      <c r="L795" s="379">
        <v>46</v>
      </c>
      <c r="M795" s="379">
        <v>3</v>
      </c>
      <c r="N795" s="379">
        <v>3</v>
      </c>
      <c r="O795" s="379">
        <v>4</v>
      </c>
      <c r="P795" s="379">
        <v>1</v>
      </c>
      <c r="Q795" s="380">
        <v>0.25109999999999999</v>
      </c>
      <c r="R795" s="380">
        <v>0.31380000000000002</v>
      </c>
      <c r="S795" s="380">
        <v>0.39269999999999999</v>
      </c>
      <c r="T795" s="380">
        <v>0.70650000000000002</v>
      </c>
      <c r="U795" s="379">
        <v>239</v>
      </c>
      <c r="V795" s="381">
        <v>0.5</v>
      </c>
      <c r="W795" s="381">
        <v>7.9500000000000001E-2</v>
      </c>
      <c r="X795" s="381">
        <v>0.1925</v>
      </c>
      <c r="Y795" s="140" t="s">
        <v>995</v>
      </c>
    </row>
    <row r="796" spans="1:25" ht="15" hidden="1" x14ac:dyDescent="0.25">
      <c r="A796" s="378" t="s">
        <v>618</v>
      </c>
      <c r="B796" s="378" t="s">
        <v>65</v>
      </c>
      <c r="C796" s="379">
        <v>106</v>
      </c>
      <c r="D796" s="379">
        <v>211</v>
      </c>
      <c r="E796" s="379">
        <v>34</v>
      </c>
      <c r="F796" s="379">
        <v>45</v>
      </c>
      <c r="G796" s="379">
        <v>16</v>
      </c>
      <c r="H796" s="379">
        <v>11</v>
      </c>
      <c r="I796" s="379">
        <v>3</v>
      </c>
      <c r="J796" s="379">
        <v>4</v>
      </c>
      <c r="K796" s="379">
        <v>17</v>
      </c>
      <c r="L796" s="379">
        <v>48</v>
      </c>
      <c r="M796" s="379">
        <v>7</v>
      </c>
      <c r="N796" s="379">
        <v>1</v>
      </c>
      <c r="O796" s="379">
        <v>0</v>
      </c>
      <c r="P796" s="379">
        <v>3</v>
      </c>
      <c r="Q796" s="380">
        <v>0.21329999999999999</v>
      </c>
      <c r="R796" s="380">
        <v>0.28139999999999998</v>
      </c>
      <c r="S796" s="380">
        <v>0.35070000000000001</v>
      </c>
      <c r="T796" s="380">
        <v>0.6321</v>
      </c>
      <c r="U796" s="379">
        <v>231</v>
      </c>
      <c r="V796" s="381">
        <v>0.875</v>
      </c>
      <c r="W796" s="381">
        <v>7.3599999999999999E-2</v>
      </c>
      <c r="X796" s="381">
        <v>0.20780000000000001</v>
      </c>
      <c r="Y796" s="140" t="s">
        <v>995</v>
      </c>
    </row>
    <row r="797" spans="1:25" ht="15" hidden="1" x14ac:dyDescent="0.25">
      <c r="A797" s="383" t="s">
        <v>362</v>
      </c>
      <c r="B797" s="383" t="s">
        <v>68</v>
      </c>
      <c r="C797" s="384">
        <v>141</v>
      </c>
      <c r="D797" s="384">
        <v>192</v>
      </c>
      <c r="E797" s="384">
        <v>76</v>
      </c>
      <c r="F797" s="384">
        <v>59</v>
      </c>
      <c r="G797" s="384">
        <v>33</v>
      </c>
      <c r="H797" s="384">
        <v>17</v>
      </c>
      <c r="I797" s="384">
        <v>0</v>
      </c>
      <c r="J797" s="384">
        <v>6</v>
      </c>
      <c r="K797" s="384">
        <v>30</v>
      </c>
      <c r="L797" s="384">
        <v>47</v>
      </c>
      <c r="M797" s="384">
        <v>51</v>
      </c>
      <c r="N797" s="384">
        <v>7</v>
      </c>
      <c r="O797" s="384">
        <v>4</v>
      </c>
      <c r="P797" s="384">
        <v>4</v>
      </c>
      <c r="Q797" s="385">
        <v>0.30730000000000002</v>
      </c>
      <c r="R797" s="385">
        <v>0.41149999999999998</v>
      </c>
      <c r="S797" s="385">
        <v>0.48959999999999998</v>
      </c>
      <c r="T797" s="385">
        <v>0.90110000000000001</v>
      </c>
      <c r="U797" s="384">
        <v>226</v>
      </c>
      <c r="V797" s="386">
        <v>0.87929999999999997</v>
      </c>
      <c r="W797" s="386">
        <v>0.13270000000000001</v>
      </c>
      <c r="X797" s="386">
        <v>0.20799999999999999</v>
      </c>
      <c r="Y797" s="140" t="s">
        <v>995</v>
      </c>
    </row>
    <row r="798" spans="1:25" ht="15" hidden="1" x14ac:dyDescent="0.25">
      <c r="A798" s="383" t="s">
        <v>880</v>
      </c>
      <c r="B798" s="383" t="s">
        <v>74</v>
      </c>
      <c r="C798" s="384">
        <v>114</v>
      </c>
      <c r="D798" s="384">
        <v>204</v>
      </c>
      <c r="E798" s="384">
        <v>27</v>
      </c>
      <c r="F798" s="384">
        <v>49</v>
      </c>
      <c r="G798" s="384">
        <v>29</v>
      </c>
      <c r="H798" s="384">
        <v>10</v>
      </c>
      <c r="I798" s="384">
        <v>0</v>
      </c>
      <c r="J798" s="384">
        <v>4</v>
      </c>
      <c r="K798" s="384">
        <v>15</v>
      </c>
      <c r="L798" s="384">
        <v>30</v>
      </c>
      <c r="M798" s="384">
        <v>8</v>
      </c>
      <c r="N798" s="384">
        <v>5</v>
      </c>
      <c r="O798" s="384">
        <v>3</v>
      </c>
      <c r="P798" s="384">
        <v>1</v>
      </c>
      <c r="Q798" s="385">
        <v>0.2402</v>
      </c>
      <c r="R798" s="385">
        <v>0.29549999999999998</v>
      </c>
      <c r="S798" s="385">
        <v>0.34799999999999998</v>
      </c>
      <c r="T798" s="385">
        <v>0.64349999999999996</v>
      </c>
      <c r="U798" s="384">
        <v>220</v>
      </c>
      <c r="V798" s="386">
        <v>0.61539999999999995</v>
      </c>
      <c r="W798" s="386">
        <v>6.8199999999999997E-2</v>
      </c>
      <c r="X798" s="386">
        <v>0.13639999999999999</v>
      </c>
      <c r="Y798" s="140" t="s">
        <v>995</v>
      </c>
    </row>
    <row r="799" spans="1:25" ht="15" hidden="1" x14ac:dyDescent="0.25">
      <c r="A799" s="378" t="s">
        <v>370</v>
      </c>
      <c r="B799" s="378" t="s">
        <v>72</v>
      </c>
      <c r="C799" s="379">
        <v>64</v>
      </c>
      <c r="D799" s="379">
        <v>182</v>
      </c>
      <c r="E799" s="379">
        <v>27</v>
      </c>
      <c r="F799" s="379">
        <v>39</v>
      </c>
      <c r="G799" s="379">
        <v>20</v>
      </c>
      <c r="H799" s="379">
        <v>6</v>
      </c>
      <c r="I799" s="379">
        <v>2</v>
      </c>
      <c r="J799" s="379">
        <v>5</v>
      </c>
      <c r="K799" s="379">
        <v>28</v>
      </c>
      <c r="L799" s="379">
        <v>38</v>
      </c>
      <c r="M799" s="379">
        <v>4</v>
      </c>
      <c r="N799" s="379">
        <v>0</v>
      </c>
      <c r="O799" s="379">
        <v>5</v>
      </c>
      <c r="P799" s="379">
        <v>10</v>
      </c>
      <c r="Q799" s="380">
        <v>0.21429999999999999</v>
      </c>
      <c r="R799" s="380">
        <v>0.35</v>
      </c>
      <c r="S799" s="380">
        <v>0.35160000000000002</v>
      </c>
      <c r="T799" s="380">
        <v>0.7016</v>
      </c>
      <c r="U799" s="379">
        <v>220</v>
      </c>
      <c r="V799" s="381">
        <v>1</v>
      </c>
      <c r="W799" s="381">
        <v>0.1273</v>
      </c>
      <c r="X799" s="381">
        <v>0.17269999999999999</v>
      </c>
      <c r="Y799" s="140" t="s">
        <v>995</v>
      </c>
    </row>
    <row r="800" spans="1:25" ht="15" hidden="1" x14ac:dyDescent="0.25">
      <c r="A800" s="383" t="s">
        <v>598</v>
      </c>
      <c r="B800" s="383" t="s">
        <v>69</v>
      </c>
      <c r="C800" s="384">
        <v>72</v>
      </c>
      <c r="D800" s="384">
        <v>202</v>
      </c>
      <c r="E800" s="384">
        <v>10</v>
      </c>
      <c r="F800" s="384">
        <v>30</v>
      </c>
      <c r="G800" s="384">
        <v>10</v>
      </c>
      <c r="H800" s="384">
        <v>5</v>
      </c>
      <c r="I800" s="384">
        <v>0</v>
      </c>
      <c r="J800" s="384">
        <v>3</v>
      </c>
      <c r="K800" s="384">
        <v>16</v>
      </c>
      <c r="L800" s="384">
        <v>55</v>
      </c>
      <c r="M800" s="384">
        <v>2</v>
      </c>
      <c r="N800" s="384">
        <v>0</v>
      </c>
      <c r="O800" s="384">
        <v>1</v>
      </c>
      <c r="P800" s="384">
        <v>1</v>
      </c>
      <c r="Q800" s="385">
        <v>0.14849999999999999</v>
      </c>
      <c r="R800" s="385">
        <v>0.21460000000000001</v>
      </c>
      <c r="S800" s="385">
        <v>0.21779999999999999</v>
      </c>
      <c r="T800" s="385">
        <v>0.43240000000000001</v>
      </c>
      <c r="U800" s="384">
        <v>219</v>
      </c>
      <c r="V800" s="386">
        <v>1</v>
      </c>
      <c r="W800" s="386">
        <v>7.3099999999999998E-2</v>
      </c>
      <c r="X800" s="386">
        <v>0.25109999999999999</v>
      </c>
      <c r="Y800" s="140" t="s">
        <v>995</v>
      </c>
    </row>
    <row r="801" spans="1:25" ht="15" hidden="1" x14ac:dyDescent="0.25">
      <c r="A801" s="378" t="s">
        <v>943</v>
      </c>
      <c r="B801" s="378" t="s">
        <v>146</v>
      </c>
      <c r="C801" s="379">
        <v>107</v>
      </c>
      <c r="D801" s="379">
        <v>209</v>
      </c>
      <c r="E801" s="379">
        <v>17</v>
      </c>
      <c r="F801" s="379">
        <v>40</v>
      </c>
      <c r="G801" s="379">
        <v>19</v>
      </c>
      <c r="H801" s="379">
        <v>6</v>
      </c>
      <c r="I801" s="379">
        <v>0</v>
      </c>
      <c r="J801" s="379">
        <v>8</v>
      </c>
      <c r="K801" s="379">
        <v>9</v>
      </c>
      <c r="L801" s="379">
        <v>37</v>
      </c>
      <c r="M801" s="379">
        <v>2</v>
      </c>
      <c r="N801" s="379">
        <v>0</v>
      </c>
      <c r="O801" s="379">
        <v>1</v>
      </c>
      <c r="P801" s="379">
        <v>0</v>
      </c>
      <c r="Q801" s="380">
        <v>0.19139999999999999</v>
      </c>
      <c r="R801" s="380">
        <v>0.2248</v>
      </c>
      <c r="S801" s="380">
        <v>0.33489999999999998</v>
      </c>
      <c r="T801" s="380">
        <v>0.55969999999999998</v>
      </c>
      <c r="U801" s="379">
        <v>218</v>
      </c>
      <c r="V801" s="381">
        <v>1</v>
      </c>
      <c r="W801" s="381">
        <v>4.1300000000000003E-2</v>
      </c>
      <c r="X801" s="381">
        <v>0.16969999999999999</v>
      </c>
      <c r="Y801" s="140" t="s">
        <v>995</v>
      </c>
    </row>
    <row r="802" spans="1:25" ht="15" hidden="1" x14ac:dyDescent="0.25">
      <c r="A802" s="378" t="s">
        <v>587</v>
      </c>
      <c r="B802" s="378" t="s">
        <v>69</v>
      </c>
      <c r="C802" s="379">
        <v>65</v>
      </c>
      <c r="D802" s="379">
        <v>211</v>
      </c>
      <c r="E802" s="379">
        <v>15</v>
      </c>
      <c r="F802" s="379">
        <v>51</v>
      </c>
      <c r="G802" s="379">
        <v>11</v>
      </c>
      <c r="H802" s="379">
        <v>7</v>
      </c>
      <c r="I802" s="379">
        <v>0</v>
      </c>
      <c r="J802" s="379">
        <v>0</v>
      </c>
      <c r="K802" s="379">
        <v>7</v>
      </c>
      <c r="L802" s="379">
        <v>45</v>
      </c>
      <c r="M802" s="379">
        <v>13</v>
      </c>
      <c r="N802" s="379">
        <v>2</v>
      </c>
      <c r="O802" s="379">
        <v>0</v>
      </c>
      <c r="P802" s="379">
        <v>0</v>
      </c>
      <c r="Q802" s="380">
        <v>0.2417</v>
      </c>
      <c r="R802" s="380">
        <v>0.2661</v>
      </c>
      <c r="S802" s="380">
        <v>0.27489999999999998</v>
      </c>
      <c r="T802" s="380">
        <v>0.54090000000000005</v>
      </c>
      <c r="U802" s="379">
        <v>218</v>
      </c>
      <c r="V802" s="381">
        <v>0.86670000000000003</v>
      </c>
      <c r="W802" s="381">
        <v>3.2099999999999997E-2</v>
      </c>
      <c r="X802" s="381">
        <v>0.2064</v>
      </c>
      <c r="Y802" s="140" t="s">
        <v>995</v>
      </c>
    </row>
    <row r="803" spans="1:25" ht="15" hidden="1" x14ac:dyDescent="0.25">
      <c r="A803" s="378" t="s">
        <v>643</v>
      </c>
      <c r="B803" s="378" t="s">
        <v>68</v>
      </c>
      <c r="C803" s="379">
        <v>121</v>
      </c>
      <c r="D803" s="379">
        <v>201</v>
      </c>
      <c r="E803" s="379">
        <v>23</v>
      </c>
      <c r="F803" s="379">
        <v>43</v>
      </c>
      <c r="G803" s="379">
        <v>27</v>
      </c>
      <c r="H803" s="379">
        <v>8</v>
      </c>
      <c r="I803" s="379">
        <v>2</v>
      </c>
      <c r="J803" s="379">
        <v>7</v>
      </c>
      <c r="K803" s="379">
        <v>13</v>
      </c>
      <c r="L803" s="379">
        <v>55</v>
      </c>
      <c r="M803" s="379">
        <v>8</v>
      </c>
      <c r="N803" s="379">
        <v>1</v>
      </c>
      <c r="O803" s="379">
        <v>1</v>
      </c>
      <c r="P803" s="379">
        <v>0</v>
      </c>
      <c r="Q803" s="380">
        <v>0.21390000000000001</v>
      </c>
      <c r="R803" s="380">
        <v>0.26169999999999999</v>
      </c>
      <c r="S803" s="380">
        <v>0.37809999999999999</v>
      </c>
      <c r="T803" s="380">
        <v>0.63980000000000004</v>
      </c>
      <c r="U803" s="379">
        <v>214</v>
      </c>
      <c r="V803" s="381">
        <v>0.88890000000000002</v>
      </c>
      <c r="W803" s="381">
        <v>6.0699999999999997E-2</v>
      </c>
      <c r="X803" s="381">
        <v>0.25700000000000001</v>
      </c>
      <c r="Y803" s="140" t="s">
        <v>995</v>
      </c>
    </row>
    <row r="804" spans="1:25" ht="15" hidden="1" x14ac:dyDescent="0.25">
      <c r="A804" s="383" t="s">
        <v>971</v>
      </c>
      <c r="B804" s="383" t="s">
        <v>166</v>
      </c>
      <c r="C804" s="384">
        <v>121</v>
      </c>
      <c r="D804" s="384">
        <v>204</v>
      </c>
      <c r="E804" s="384">
        <v>17</v>
      </c>
      <c r="F804" s="384">
        <v>28</v>
      </c>
      <c r="G804" s="384">
        <v>27</v>
      </c>
      <c r="H804" s="384">
        <v>3</v>
      </c>
      <c r="I804" s="384">
        <v>0</v>
      </c>
      <c r="J804" s="384">
        <v>11</v>
      </c>
      <c r="K804" s="384">
        <v>6</v>
      </c>
      <c r="L804" s="384">
        <v>61</v>
      </c>
      <c r="M804" s="384">
        <v>1</v>
      </c>
      <c r="N804" s="384">
        <v>1</v>
      </c>
      <c r="O804" s="384">
        <v>5</v>
      </c>
      <c r="P804" s="384">
        <v>3</v>
      </c>
      <c r="Q804" s="385">
        <v>0.13730000000000001</v>
      </c>
      <c r="R804" s="385">
        <v>0.17369999999999999</v>
      </c>
      <c r="S804" s="385">
        <v>0.31369999999999998</v>
      </c>
      <c r="T804" s="385">
        <v>0.4874</v>
      </c>
      <c r="U804" s="384">
        <v>213</v>
      </c>
      <c r="V804" s="386">
        <v>0.5</v>
      </c>
      <c r="W804" s="386">
        <v>2.8199999999999999E-2</v>
      </c>
      <c r="X804" s="386">
        <v>0.28639999999999999</v>
      </c>
      <c r="Y804" s="140" t="s">
        <v>995</v>
      </c>
    </row>
    <row r="805" spans="1:25" ht="15" hidden="1" x14ac:dyDescent="0.25">
      <c r="A805" s="383" t="s">
        <v>948</v>
      </c>
      <c r="B805" s="383" t="s">
        <v>146</v>
      </c>
      <c r="C805" s="384">
        <v>77</v>
      </c>
      <c r="D805" s="384">
        <v>185</v>
      </c>
      <c r="E805" s="384">
        <v>21</v>
      </c>
      <c r="F805" s="384">
        <v>32</v>
      </c>
      <c r="G805" s="384">
        <v>15</v>
      </c>
      <c r="H805" s="384">
        <v>12</v>
      </c>
      <c r="I805" s="384">
        <v>1</v>
      </c>
      <c r="J805" s="384">
        <v>5</v>
      </c>
      <c r="K805" s="384">
        <v>26</v>
      </c>
      <c r="L805" s="384">
        <v>71</v>
      </c>
      <c r="M805" s="384">
        <v>3</v>
      </c>
      <c r="N805" s="384">
        <v>8</v>
      </c>
      <c r="O805" s="384">
        <v>3</v>
      </c>
      <c r="P805" s="384">
        <v>0</v>
      </c>
      <c r="Q805" s="385">
        <v>0.17299999999999999</v>
      </c>
      <c r="R805" s="385">
        <v>0.27489999999999998</v>
      </c>
      <c r="S805" s="385">
        <v>0.32969999999999999</v>
      </c>
      <c r="T805" s="385">
        <v>0.60460000000000003</v>
      </c>
      <c r="U805" s="384">
        <v>211</v>
      </c>
      <c r="V805" s="386">
        <v>0.2727</v>
      </c>
      <c r="W805" s="386">
        <v>0.1232</v>
      </c>
      <c r="X805" s="386">
        <v>0.33650000000000002</v>
      </c>
      <c r="Y805" s="140" t="s">
        <v>995</v>
      </c>
    </row>
    <row r="806" spans="1:25" ht="15" hidden="1" x14ac:dyDescent="0.25">
      <c r="A806" s="378" t="s">
        <v>788</v>
      </c>
      <c r="B806" s="378" t="s">
        <v>76</v>
      </c>
      <c r="C806" s="379">
        <v>115</v>
      </c>
      <c r="D806" s="379">
        <v>180</v>
      </c>
      <c r="E806" s="379">
        <v>18</v>
      </c>
      <c r="F806" s="379">
        <v>41</v>
      </c>
      <c r="G806" s="379">
        <v>19</v>
      </c>
      <c r="H806" s="379">
        <v>13</v>
      </c>
      <c r="I806" s="379">
        <v>2</v>
      </c>
      <c r="J806" s="379">
        <v>4</v>
      </c>
      <c r="K806" s="379">
        <v>12</v>
      </c>
      <c r="L806" s="379">
        <v>51</v>
      </c>
      <c r="M806" s="379">
        <v>17</v>
      </c>
      <c r="N806" s="379">
        <v>3</v>
      </c>
      <c r="O806" s="379">
        <v>2</v>
      </c>
      <c r="P806" s="379">
        <v>3</v>
      </c>
      <c r="Q806" s="380">
        <v>0.2278</v>
      </c>
      <c r="R806" s="380">
        <v>0.28720000000000001</v>
      </c>
      <c r="S806" s="380">
        <v>0.38890000000000002</v>
      </c>
      <c r="T806" s="380">
        <v>0.67610000000000003</v>
      </c>
      <c r="U806" s="379">
        <v>195</v>
      </c>
      <c r="V806" s="381">
        <v>0.85</v>
      </c>
      <c r="W806" s="381">
        <v>6.1499999999999999E-2</v>
      </c>
      <c r="X806" s="381">
        <v>0.26150000000000001</v>
      </c>
      <c r="Y806" s="140" t="s">
        <v>995</v>
      </c>
    </row>
    <row r="807" spans="1:25" ht="15" hidden="1" x14ac:dyDescent="0.25">
      <c r="A807" s="383" t="s">
        <v>707</v>
      </c>
      <c r="B807" s="383" t="s">
        <v>70</v>
      </c>
      <c r="C807" s="384">
        <v>87</v>
      </c>
      <c r="D807" s="384">
        <v>182</v>
      </c>
      <c r="E807" s="384">
        <v>20</v>
      </c>
      <c r="F807" s="384">
        <v>41</v>
      </c>
      <c r="G807" s="384">
        <v>23</v>
      </c>
      <c r="H807" s="384">
        <v>5</v>
      </c>
      <c r="I807" s="384">
        <v>1</v>
      </c>
      <c r="J807" s="384">
        <v>11</v>
      </c>
      <c r="K807" s="384">
        <v>12</v>
      </c>
      <c r="L807" s="384">
        <v>55</v>
      </c>
      <c r="M807" s="384">
        <v>3</v>
      </c>
      <c r="N807" s="384">
        <v>1</v>
      </c>
      <c r="O807" s="384">
        <v>4</v>
      </c>
      <c r="P807" s="384">
        <v>0</v>
      </c>
      <c r="Q807" s="385">
        <v>0.2253</v>
      </c>
      <c r="R807" s="385">
        <v>0.2732</v>
      </c>
      <c r="S807" s="385">
        <v>0.4451</v>
      </c>
      <c r="T807" s="385">
        <v>0.71830000000000005</v>
      </c>
      <c r="U807" s="384">
        <v>194</v>
      </c>
      <c r="V807" s="386">
        <v>0.75</v>
      </c>
      <c r="W807" s="386">
        <v>6.1899999999999997E-2</v>
      </c>
      <c r="X807" s="386">
        <v>0.28349999999999997</v>
      </c>
      <c r="Y807" s="140" t="s">
        <v>995</v>
      </c>
    </row>
    <row r="808" spans="1:25" ht="15" hidden="1" x14ac:dyDescent="0.25">
      <c r="A808" s="383" t="s">
        <v>969</v>
      </c>
      <c r="B808" s="383" t="s">
        <v>166</v>
      </c>
      <c r="C808" s="384">
        <v>97</v>
      </c>
      <c r="D808" s="384">
        <v>177</v>
      </c>
      <c r="E808" s="384">
        <v>18</v>
      </c>
      <c r="F808" s="384">
        <v>38</v>
      </c>
      <c r="G808" s="384">
        <v>24</v>
      </c>
      <c r="H808" s="384">
        <v>12</v>
      </c>
      <c r="I808" s="384">
        <v>0</v>
      </c>
      <c r="J808" s="384">
        <v>9</v>
      </c>
      <c r="K808" s="384">
        <v>15</v>
      </c>
      <c r="L808" s="384">
        <v>55</v>
      </c>
      <c r="M808" s="384">
        <v>3</v>
      </c>
      <c r="N808" s="384">
        <v>1</v>
      </c>
      <c r="O808" s="384">
        <v>1</v>
      </c>
      <c r="P808" s="384">
        <v>0</v>
      </c>
      <c r="Q808" s="385">
        <v>0.2147</v>
      </c>
      <c r="R808" s="385">
        <v>0.27600000000000002</v>
      </c>
      <c r="S808" s="385">
        <v>0.435</v>
      </c>
      <c r="T808" s="385">
        <v>0.71109999999999995</v>
      </c>
      <c r="U808" s="384">
        <v>192</v>
      </c>
      <c r="V808" s="386">
        <v>0.75</v>
      </c>
      <c r="W808" s="386">
        <v>7.8100000000000003E-2</v>
      </c>
      <c r="X808" s="386">
        <v>0.28649999999999998</v>
      </c>
      <c r="Y808" s="140" t="s">
        <v>995</v>
      </c>
    </row>
    <row r="809" spans="1:25" ht="15" hidden="1" x14ac:dyDescent="0.25">
      <c r="A809" s="378" t="s">
        <v>669</v>
      </c>
      <c r="B809" s="378" t="s">
        <v>64</v>
      </c>
      <c r="C809" s="379">
        <v>73</v>
      </c>
      <c r="D809" s="379">
        <v>174</v>
      </c>
      <c r="E809" s="379">
        <v>25</v>
      </c>
      <c r="F809" s="379">
        <v>45</v>
      </c>
      <c r="G809" s="379">
        <v>24</v>
      </c>
      <c r="H809" s="379">
        <v>13</v>
      </c>
      <c r="I809" s="379">
        <v>3</v>
      </c>
      <c r="J809" s="379">
        <v>8</v>
      </c>
      <c r="K809" s="379">
        <v>16</v>
      </c>
      <c r="L809" s="379">
        <v>47</v>
      </c>
      <c r="M809" s="379">
        <v>1</v>
      </c>
      <c r="N809" s="379">
        <v>1</v>
      </c>
      <c r="O809" s="379">
        <v>2</v>
      </c>
      <c r="P809" s="379">
        <v>2</v>
      </c>
      <c r="Q809" s="380">
        <v>0.2586</v>
      </c>
      <c r="R809" s="380">
        <v>0.3281</v>
      </c>
      <c r="S809" s="380">
        <v>0.50570000000000004</v>
      </c>
      <c r="T809" s="380">
        <v>0.83389999999999997</v>
      </c>
      <c r="U809" s="379">
        <v>192</v>
      </c>
      <c r="V809" s="381">
        <v>0.5</v>
      </c>
      <c r="W809" s="381">
        <v>8.3299999999999999E-2</v>
      </c>
      <c r="X809" s="381">
        <v>0.24479999999999999</v>
      </c>
      <c r="Y809" s="140" t="s">
        <v>995</v>
      </c>
    </row>
    <row r="810" spans="1:25" ht="15" hidden="1" x14ac:dyDescent="0.25">
      <c r="A810" s="378" t="s">
        <v>887</v>
      </c>
      <c r="B810" s="378" t="s">
        <v>74</v>
      </c>
      <c r="C810" s="379">
        <v>82</v>
      </c>
      <c r="D810" s="379">
        <v>171</v>
      </c>
      <c r="E810" s="379">
        <v>22</v>
      </c>
      <c r="F810" s="379">
        <v>46</v>
      </c>
      <c r="G810" s="379">
        <v>20</v>
      </c>
      <c r="H810" s="379">
        <v>9</v>
      </c>
      <c r="I810" s="379">
        <v>1</v>
      </c>
      <c r="J810" s="379">
        <v>5</v>
      </c>
      <c r="K810" s="379">
        <v>18</v>
      </c>
      <c r="L810" s="379">
        <v>64</v>
      </c>
      <c r="M810" s="379">
        <v>0</v>
      </c>
      <c r="N810" s="379">
        <v>0</v>
      </c>
      <c r="O810" s="379">
        <v>1</v>
      </c>
      <c r="P810" s="379">
        <v>2</v>
      </c>
      <c r="Q810" s="380">
        <v>0.26900000000000002</v>
      </c>
      <c r="R810" s="380">
        <v>0.34549999999999997</v>
      </c>
      <c r="S810" s="380">
        <v>0.42109999999999997</v>
      </c>
      <c r="T810" s="380">
        <v>0.76659999999999995</v>
      </c>
      <c r="U810" s="379">
        <v>191</v>
      </c>
      <c r="V810" s="381">
        <v>0</v>
      </c>
      <c r="W810" s="381">
        <v>9.4200000000000006E-2</v>
      </c>
      <c r="X810" s="381">
        <v>0.33510000000000001</v>
      </c>
      <c r="Y810" s="140" t="s">
        <v>995</v>
      </c>
    </row>
    <row r="811" spans="1:25" ht="15" hidden="1" x14ac:dyDescent="0.25">
      <c r="A811" s="378" t="s">
        <v>595</v>
      </c>
      <c r="B811" s="378" t="s">
        <v>69</v>
      </c>
      <c r="C811" s="379">
        <v>66</v>
      </c>
      <c r="D811" s="379">
        <v>174</v>
      </c>
      <c r="E811" s="379">
        <v>11</v>
      </c>
      <c r="F811" s="379">
        <v>36</v>
      </c>
      <c r="G811" s="379">
        <v>7</v>
      </c>
      <c r="H811" s="379">
        <v>8</v>
      </c>
      <c r="I811" s="379">
        <v>1</v>
      </c>
      <c r="J811" s="379">
        <v>1</v>
      </c>
      <c r="K811" s="379">
        <v>13</v>
      </c>
      <c r="L811" s="379">
        <v>36</v>
      </c>
      <c r="M811" s="379">
        <v>5</v>
      </c>
      <c r="N811" s="379">
        <v>5</v>
      </c>
      <c r="O811" s="379">
        <v>1</v>
      </c>
      <c r="P811" s="379">
        <v>0</v>
      </c>
      <c r="Q811" s="380">
        <v>0.2069</v>
      </c>
      <c r="R811" s="380">
        <v>0.26200000000000001</v>
      </c>
      <c r="S811" s="380">
        <v>0.28160000000000002</v>
      </c>
      <c r="T811" s="380">
        <v>0.54359999999999997</v>
      </c>
      <c r="U811" s="379">
        <v>187</v>
      </c>
      <c r="V811" s="381">
        <v>0.5</v>
      </c>
      <c r="W811" s="381">
        <v>6.9500000000000006E-2</v>
      </c>
      <c r="X811" s="381">
        <v>0.1925</v>
      </c>
      <c r="Y811" s="140" t="s">
        <v>995</v>
      </c>
    </row>
    <row r="812" spans="1:25" ht="15" hidden="1" x14ac:dyDescent="0.25">
      <c r="A812" s="378" t="s">
        <v>762</v>
      </c>
      <c r="B812" s="378" t="s">
        <v>73</v>
      </c>
      <c r="C812" s="379">
        <v>68</v>
      </c>
      <c r="D812" s="379">
        <v>162</v>
      </c>
      <c r="E812" s="379">
        <v>20</v>
      </c>
      <c r="F812" s="379">
        <v>39</v>
      </c>
      <c r="G812" s="379">
        <v>29</v>
      </c>
      <c r="H812" s="379">
        <v>11</v>
      </c>
      <c r="I812" s="379">
        <v>0</v>
      </c>
      <c r="J812" s="379">
        <v>4</v>
      </c>
      <c r="K812" s="379">
        <v>15</v>
      </c>
      <c r="L812" s="379">
        <v>25</v>
      </c>
      <c r="M812" s="379">
        <v>4</v>
      </c>
      <c r="N812" s="379">
        <v>1</v>
      </c>
      <c r="O812" s="379">
        <v>2</v>
      </c>
      <c r="P812" s="379">
        <v>6</v>
      </c>
      <c r="Q812" s="380">
        <v>0.2407</v>
      </c>
      <c r="R812" s="380">
        <v>0.32790000000000002</v>
      </c>
      <c r="S812" s="380">
        <v>0.38269999999999998</v>
      </c>
      <c r="T812" s="380">
        <v>0.71060000000000001</v>
      </c>
      <c r="U812" s="379">
        <v>183</v>
      </c>
      <c r="V812" s="381">
        <v>0.8</v>
      </c>
      <c r="W812" s="381">
        <v>8.2000000000000003E-2</v>
      </c>
      <c r="X812" s="381">
        <v>0.1366</v>
      </c>
      <c r="Y812" s="140" t="s">
        <v>995</v>
      </c>
    </row>
    <row r="813" spans="1:25" ht="15" hidden="1" x14ac:dyDescent="0.25">
      <c r="A813" s="378" t="s">
        <v>893</v>
      </c>
      <c r="B813" s="378" t="s">
        <v>74</v>
      </c>
      <c r="C813" s="379">
        <v>91</v>
      </c>
      <c r="D813" s="379">
        <v>167</v>
      </c>
      <c r="E813" s="379">
        <v>21</v>
      </c>
      <c r="F813" s="379">
        <v>27</v>
      </c>
      <c r="G813" s="379">
        <v>14</v>
      </c>
      <c r="H813" s="379">
        <v>8</v>
      </c>
      <c r="I813" s="379">
        <v>1</v>
      </c>
      <c r="J813" s="379">
        <v>5</v>
      </c>
      <c r="K813" s="379">
        <v>14</v>
      </c>
      <c r="L813" s="379">
        <v>56</v>
      </c>
      <c r="M813" s="379">
        <v>2</v>
      </c>
      <c r="N813" s="379">
        <v>0</v>
      </c>
      <c r="O813" s="379">
        <v>0</v>
      </c>
      <c r="P813" s="379">
        <v>0</v>
      </c>
      <c r="Q813" s="380">
        <v>0.16170000000000001</v>
      </c>
      <c r="R813" s="380">
        <v>0.22650000000000001</v>
      </c>
      <c r="S813" s="380">
        <v>0.31140000000000001</v>
      </c>
      <c r="T813" s="380">
        <v>0.53790000000000004</v>
      </c>
      <c r="U813" s="379">
        <v>181</v>
      </c>
      <c r="V813" s="381">
        <v>1</v>
      </c>
      <c r="W813" s="381">
        <v>7.7299999999999994E-2</v>
      </c>
      <c r="X813" s="381">
        <v>0.30940000000000001</v>
      </c>
      <c r="Y813" s="140" t="s">
        <v>995</v>
      </c>
    </row>
    <row r="814" spans="1:25" ht="15" hidden="1" x14ac:dyDescent="0.25">
      <c r="A814" s="378" t="s">
        <v>737</v>
      </c>
      <c r="B814" s="378" t="s">
        <v>66</v>
      </c>
      <c r="C814" s="379">
        <v>65</v>
      </c>
      <c r="D814" s="379">
        <v>166</v>
      </c>
      <c r="E814" s="379">
        <v>16</v>
      </c>
      <c r="F814" s="379">
        <v>31</v>
      </c>
      <c r="G814" s="379">
        <v>12</v>
      </c>
      <c r="H814" s="379">
        <v>6</v>
      </c>
      <c r="I814" s="379">
        <v>1</v>
      </c>
      <c r="J814" s="379">
        <v>5</v>
      </c>
      <c r="K814" s="379">
        <v>9</v>
      </c>
      <c r="L814" s="379">
        <v>58</v>
      </c>
      <c r="M814" s="379">
        <v>2</v>
      </c>
      <c r="N814" s="379">
        <v>0</v>
      </c>
      <c r="O814" s="379">
        <v>0</v>
      </c>
      <c r="P814" s="379">
        <v>1</v>
      </c>
      <c r="Q814" s="380">
        <v>0.1867</v>
      </c>
      <c r="R814" s="380">
        <v>0.23300000000000001</v>
      </c>
      <c r="S814" s="380">
        <v>0.32529999999999998</v>
      </c>
      <c r="T814" s="380">
        <v>0.55830000000000002</v>
      </c>
      <c r="U814" s="379">
        <v>176</v>
      </c>
      <c r="V814" s="381">
        <v>1</v>
      </c>
      <c r="W814" s="381">
        <v>5.11E-2</v>
      </c>
      <c r="X814" s="381">
        <v>0.32950000000000002</v>
      </c>
      <c r="Y814" s="140" t="s">
        <v>995</v>
      </c>
    </row>
    <row r="815" spans="1:25" ht="15" hidden="1" x14ac:dyDescent="0.25">
      <c r="A815" s="383" t="s">
        <v>765</v>
      </c>
      <c r="B815" s="383" t="s">
        <v>73</v>
      </c>
      <c r="C815" s="384">
        <v>62</v>
      </c>
      <c r="D815" s="384">
        <v>157</v>
      </c>
      <c r="E815" s="384">
        <v>19</v>
      </c>
      <c r="F815" s="384">
        <v>30</v>
      </c>
      <c r="G815" s="384">
        <v>15</v>
      </c>
      <c r="H815" s="384">
        <v>12</v>
      </c>
      <c r="I815" s="384">
        <v>0</v>
      </c>
      <c r="J815" s="384">
        <v>5</v>
      </c>
      <c r="K815" s="384">
        <v>12</v>
      </c>
      <c r="L815" s="384">
        <v>47</v>
      </c>
      <c r="M815" s="384">
        <v>5</v>
      </c>
      <c r="N815" s="384">
        <v>0</v>
      </c>
      <c r="O815" s="384">
        <v>1</v>
      </c>
      <c r="P815" s="384">
        <v>3</v>
      </c>
      <c r="Q815" s="385">
        <v>0.19109999999999999</v>
      </c>
      <c r="R815" s="385">
        <v>0.2616</v>
      </c>
      <c r="S815" s="385">
        <v>0.36309999999999998</v>
      </c>
      <c r="T815" s="385">
        <v>0.62470000000000003</v>
      </c>
      <c r="U815" s="384">
        <v>172</v>
      </c>
      <c r="V815" s="386">
        <v>1</v>
      </c>
      <c r="W815" s="386">
        <v>6.9800000000000001E-2</v>
      </c>
      <c r="X815" s="386">
        <v>0.27329999999999999</v>
      </c>
      <c r="Y815" s="140" t="s">
        <v>995</v>
      </c>
    </row>
    <row r="816" spans="1:25" ht="15" hidden="1" x14ac:dyDescent="0.25">
      <c r="A816" s="383" t="s">
        <v>791</v>
      </c>
      <c r="B816" s="383" t="s">
        <v>76</v>
      </c>
      <c r="C816" s="384">
        <v>76</v>
      </c>
      <c r="D816" s="384">
        <v>152</v>
      </c>
      <c r="E816" s="384">
        <v>15</v>
      </c>
      <c r="F816" s="384">
        <v>31</v>
      </c>
      <c r="G816" s="384">
        <v>23</v>
      </c>
      <c r="H816" s="384">
        <v>7</v>
      </c>
      <c r="I816" s="384">
        <v>1</v>
      </c>
      <c r="J816" s="384">
        <v>9</v>
      </c>
      <c r="K816" s="384">
        <v>6</v>
      </c>
      <c r="L816" s="384">
        <v>61</v>
      </c>
      <c r="M816" s="384">
        <v>0</v>
      </c>
      <c r="N816" s="384">
        <v>0</v>
      </c>
      <c r="O816" s="384">
        <v>2</v>
      </c>
      <c r="P816" s="384">
        <v>5</v>
      </c>
      <c r="Q816" s="385">
        <v>0.2039</v>
      </c>
      <c r="R816" s="385">
        <v>0.25769999999999998</v>
      </c>
      <c r="S816" s="385">
        <v>0.44080000000000003</v>
      </c>
      <c r="T816" s="385">
        <v>0.69850000000000001</v>
      </c>
      <c r="U816" s="384">
        <v>163</v>
      </c>
      <c r="V816" s="386">
        <v>0</v>
      </c>
      <c r="W816" s="386">
        <v>3.6799999999999999E-2</v>
      </c>
      <c r="X816" s="386">
        <v>0.37419999999999998</v>
      </c>
      <c r="Y816" s="140" t="s">
        <v>995</v>
      </c>
    </row>
    <row r="817" spans="1:25" ht="15" hidden="1" x14ac:dyDescent="0.25">
      <c r="A817" s="383" t="s">
        <v>814</v>
      </c>
      <c r="B817" s="383" t="s">
        <v>147</v>
      </c>
      <c r="C817" s="384">
        <v>51</v>
      </c>
      <c r="D817" s="384">
        <v>151</v>
      </c>
      <c r="E817" s="384">
        <v>9</v>
      </c>
      <c r="F817" s="384">
        <v>32</v>
      </c>
      <c r="G817" s="384">
        <v>20</v>
      </c>
      <c r="H817" s="384">
        <v>12</v>
      </c>
      <c r="I817" s="384">
        <v>0</v>
      </c>
      <c r="J817" s="384">
        <v>7</v>
      </c>
      <c r="K817" s="384">
        <v>12</v>
      </c>
      <c r="L817" s="384">
        <v>43</v>
      </c>
      <c r="M817" s="384">
        <v>0</v>
      </c>
      <c r="N817" s="384">
        <v>1</v>
      </c>
      <c r="O817" s="384">
        <v>2</v>
      </c>
      <c r="P817" s="384">
        <v>0</v>
      </c>
      <c r="Q817" s="385">
        <v>0.21190000000000001</v>
      </c>
      <c r="R817" s="385">
        <v>0.26989999999999997</v>
      </c>
      <c r="S817" s="385">
        <v>0.43049999999999999</v>
      </c>
      <c r="T817" s="385">
        <v>0.70040000000000002</v>
      </c>
      <c r="U817" s="384">
        <v>163</v>
      </c>
      <c r="V817" s="386">
        <v>0</v>
      </c>
      <c r="W817" s="386">
        <v>7.3599999999999999E-2</v>
      </c>
      <c r="X817" s="386">
        <v>0.26379999999999998</v>
      </c>
      <c r="Y817" s="140" t="s">
        <v>995</v>
      </c>
    </row>
    <row r="818" spans="1:25" ht="15" hidden="1" x14ac:dyDescent="0.25">
      <c r="A818" s="378" t="s">
        <v>884</v>
      </c>
      <c r="B818" s="378" t="s">
        <v>74</v>
      </c>
      <c r="C818" s="379">
        <v>69</v>
      </c>
      <c r="D818" s="379">
        <v>141</v>
      </c>
      <c r="E818" s="379">
        <v>22</v>
      </c>
      <c r="F818" s="379">
        <v>34</v>
      </c>
      <c r="G818" s="379">
        <v>18</v>
      </c>
      <c r="H818" s="379">
        <v>9</v>
      </c>
      <c r="I818" s="379">
        <v>0</v>
      </c>
      <c r="J818" s="379">
        <v>6</v>
      </c>
      <c r="K818" s="379">
        <v>13</v>
      </c>
      <c r="L818" s="379">
        <v>38</v>
      </c>
      <c r="M818" s="379">
        <v>0</v>
      </c>
      <c r="N818" s="379">
        <v>0</v>
      </c>
      <c r="O818" s="379">
        <v>2</v>
      </c>
      <c r="P818" s="379">
        <v>3</v>
      </c>
      <c r="Q818" s="380">
        <v>0.24110000000000001</v>
      </c>
      <c r="R818" s="380">
        <v>0.31850000000000001</v>
      </c>
      <c r="S818" s="380">
        <v>0.43259999999999998</v>
      </c>
      <c r="T818" s="380">
        <v>0.75109999999999999</v>
      </c>
      <c r="U818" s="379">
        <v>157</v>
      </c>
      <c r="V818" s="381">
        <v>0</v>
      </c>
      <c r="W818" s="381">
        <v>8.2799999999999999E-2</v>
      </c>
      <c r="X818" s="381">
        <v>0.24199999999999999</v>
      </c>
      <c r="Y818" s="140" t="s">
        <v>995</v>
      </c>
    </row>
    <row r="819" spans="1:25" ht="15" hidden="1" x14ac:dyDescent="0.25">
      <c r="A819" s="378" t="s">
        <v>706</v>
      </c>
      <c r="B819" s="378" t="s">
        <v>146</v>
      </c>
      <c r="C819" s="379">
        <v>56</v>
      </c>
      <c r="D819" s="379">
        <v>146</v>
      </c>
      <c r="E819" s="379">
        <v>17</v>
      </c>
      <c r="F819" s="379">
        <v>31</v>
      </c>
      <c r="G819" s="379">
        <v>10</v>
      </c>
      <c r="H819" s="379">
        <v>14</v>
      </c>
      <c r="I819" s="379">
        <v>1</v>
      </c>
      <c r="J819" s="379">
        <v>0</v>
      </c>
      <c r="K819" s="379">
        <v>5</v>
      </c>
      <c r="L819" s="379">
        <v>37</v>
      </c>
      <c r="M819" s="379">
        <v>0</v>
      </c>
      <c r="N819" s="379">
        <v>0</v>
      </c>
      <c r="O819" s="379">
        <v>2</v>
      </c>
      <c r="P819" s="379">
        <v>4</v>
      </c>
      <c r="Q819" s="380">
        <v>0.21232876712328766</v>
      </c>
      <c r="R819" s="380">
        <v>0.25806451612903225</v>
      </c>
      <c r="S819" s="380">
        <v>0.32191780821917809</v>
      </c>
      <c r="T819" s="380">
        <v>0.57998232434821029</v>
      </c>
      <c r="U819" s="379">
        <v>155</v>
      </c>
      <c r="V819" s="381">
        <v>0</v>
      </c>
      <c r="W819" s="381">
        <v>3.2258064516129031E-2</v>
      </c>
      <c r="X819" s="381">
        <v>0.23870967741935484</v>
      </c>
      <c r="Y819" s="140" t="s">
        <v>995</v>
      </c>
    </row>
    <row r="820" spans="1:25" ht="15" hidden="1" x14ac:dyDescent="0.25">
      <c r="A820" s="383" t="s">
        <v>846</v>
      </c>
      <c r="B820" s="383" t="s">
        <v>75</v>
      </c>
      <c r="C820" s="384">
        <v>88</v>
      </c>
      <c r="D820" s="384">
        <v>127</v>
      </c>
      <c r="E820" s="384">
        <v>17</v>
      </c>
      <c r="F820" s="384">
        <v>26</v>
      </c>
      <c r="G820" s="384">
        <v>12</v>
      </c>
      <c r="H820" s="384">
        <v>0</v>
      </c>
      <c r="I820" s="384">
        <v>3</v>
      </c>
      <c r="J820" s="384">
        <v>4</v>
      </c>
      <c r="K820" s="384">
        <v>17</v>
      </c>
      <c r="L820" s="384">
        <v>44</v>
      </c>
      <c r="M820" s="384">
        <v>9</v>
      </c>
      <c r="N820" s="384">
        <v>0</v>
      </c>
      <c r="O820" s="384">
        <v>0</v>
      </c>
      <c r="P820" s="384">
        <v>4</v>
      </c>
      <c r="Q820" s="385">
        <v>0.20469999999999999</v>
      </c>
      <c r="R820" s="385">
        <v>0.31759999999999999</v>
      </c>
      <c r="S820" s="385">
        <v>0.34649999999999997</v>
      </c>
      <c r="T820" s="385">
        <v>0.66400000000000003</v>
      </c>
      <c r="U820" s="384">
        <v>148</v>
      </c>
      <c r="V820" s="386">
        <v>1</v>
      </c>
      <c r="W820" s="386">
        <v>0.1149</v>
      </c>
      <c r="X820" s="386">
        <v>0.29730000000000001</v>
      </c>
      <c r="Y820" s="140" t="s">
        <v>995</v>
      </c>
    </row>
    <row r="821" spans="1:25" ht="15" hidden="1" x14ac:dyDescent="0.25">
      <c r="A821" s="378" t="s">
        <v>946</v>
      </c>
      <c r="B821" s="378" t="s">
        <v>146</v>
      </c>
      <c r="C821" s="379">
        <v>75</v>
      </c>
      <c r="D821" s="379">
        <v>137</v>
      </c>
      <c r="E821" s="379">
        <v>17</v>
      </c>
      <c r="F821" s="379">
        <v>33</v>
      </c>
      <c r="G821" s="379">
        <v>26</v>
      </c>
      <c r="H821" s="379">
        <v>12</v>
      </c>
      <c r="I821" s="379">
        <v>0</v>
      </c>
      <c r="J821" s="379">
        <v>8</v>
      </c>
      <c r="K821" s="379">
        <v>9</v>
      </c>
      <c r="L821" s="379">
        <v>38</v>
      </c>
      <c r="M821" s="379">
        <v>1</v>
      </c>
      <c r="N821" s="379">
        <v>0</v>
      </c>
      <c r="O821" s="379">
        <v>7</v>
      </c>
      <c r="P821" s="379">
        <v>1</v>
      </c>
      <c r="Q821" s="380">
        <v>0.2409</v>
      </c>
      <c r="R821" s="380">
        <v>0.29249999999999998</v>
      </c>
      <c r="S821" s="380">
        <v>0.50360000000000005</v>
      </c>
      <c r="T821" s="380">
        <v>0.79620000000000002</v>
      </c>
      <c r="U821" s="379">
        <v>147</v>
      </c>
      <c r="V821" s="381">
        <v>1</v>
      </c>
      <c r="W821" s="381">
        <v>6.1199999999999997E-2</v>
      </c>
      <c r="X821" s="381">
        <v>0.25850000000000001</v>
      </c>
      <c r="Y821" s="140" t="s">
        <v>995</v>
      </c>
    </row>
    <row r="822" spans="1:25" ht="15" hidden="1" x14ac:dyDescent="0.25">
      <c r="A822" s="378" t="s">
        <v>938</v>
      </c>
      <c r="B822" s="378" t="s">
        <v>146</v>
      </c>
      <c r="C822" s="379">
        <v>63</v>
      </c>
      <c r="D822" s="379">
        <v>138</v>
      </c>
      <c r="E822" s="379">
        <v>22</v>
      </c>
      <c r="F822" s="379">
        <v>30</v>
      </c>
      <c r="G822" s="379">
        <v>16</v>
      </c>
      <c r="H822" s="379">
        <v>2</v>
      </c>
      <c r="I822" s="379">
        <v>1</v>
      </c>
      <c r="J822" s="379">
        <v>11</v>
      </c>
      <c r="K822" s="379">
        <v>7</v>
      </c>
      <c r="L822" s="379">
        <v>50</v>
      </c>
      <c r="M822" s="379">
        <v>6</v>
      </c>
      <c r="N822" s="379">
        <v>0</v>
      </c>
      <c r="O822" s="379">
        <v>2</v>
      </c>
      <c r="P822" s="379">
        <v>0</v>
      </c>
      <c r="Q822" s="380">
        <v>0.21740000000000001</v>
      </c>
      <c r="R822" s="380">
        <v>0.25519999999999998</v>
      </c>
      <c r="S822" s="380">
        <v>0.48549999999999999</v>
      </c>
      <c r="T822" s="380">
        <v>0.74070000000000003</v>
      </c>
      <c r="U822" s="379">
        <v>145</v>
      </c>
      <c r="V822" s="381">
        <v>1</v>
      </c>
      <c r="W822" s="381">
        <v>4.8300000000000003E-2</v>
      </c>
      <c r="X822" s="381">
        <v>0.3448</v>
      </c>
      <c r="Y822" s="140" t="s">
        <v>995</v>
      </c>
    </row>
    <row r="823" spans="1:25" ht="15" hidden="1" x14ac:dyDescent="0.25">
      <c r="A823" s="383" t="s">
        <v>815</v>
      </c>
      <c r="B823" s="383" t="s">
        <v>147</v>
      </c>
      <c r="C823" s="384">
        <v>109</v>
      </c>
      <c r="D823" s="384">
        <v>128</v>
      </c>
      <c r="E823" s="384">
        <v>11</v>
      </c>
      <c r="F823" s="384">
        <v>29</v>
      </c>
      <c r="G823" s="384">
        <v>12</v>
      </c>
      <c r="H823" s="384">
        <v>5</v>
      </c>
      <c r="I823" s="384">
        <v>0</v>
      </c>
      <c r="J823" s="384">
        <v>4</v>
      </c>
      <c r="K823" s="384">
        <v>12</v>
      </c>
      <c r="L823" s="384">
        <v>31</v>
      </c>
      <c r="M823" s="384">
        <v>1</v>
      </c>
      <c r="N823" s="384">
        <v>0</v>
      </c>
      <c r="O823" s="384">
        <v>1</v>
      </c>
      <c r="P823" s="384">
        <v>5</v>
      </c>
      <c r="Q823" s="385">
        <v>0.2266</v>
      </c>
      <c r="R823" s="385">
        <v>0.31719999999999998</v>
      </c>
      <c r="S823" s="385">
        <v>0.3594</v>
      </c>
      <c r="T823" s="385">
        <v>0.67659999999999998</v>
      </c>
      <c r="U823" s="384">
        <v>145</v>
      </c>
      <c r="V823" s="386">
        <v>1</v>
      </c>
      <c r="W823" s="386">
        <v>8.2799999999999999E-2</v>
      </c>
      <c r="X823" s="386">
        <v>0.21379999999999999</v>
      </c>
      <c r="Y823" s="140" t="s">
        <v>995</v>
      </c>
    </row>
    <row r="824" spans="1:25" ht="15" hidden="1" x14ac:dyDescent="0.25">
      <c r="A824" s="378" t="s">
        <v>914</v>
      </c>
      <c r="B824" s="378" t="s">
        <v>72</v>
      </c>
      <c r="C824" s="379">
        <v>58</v>
      </c>
      <c r="D824" s="379">
        <v>121</v>
      </c>
      <c r="E824" s="379">
        <v>18</v>
      </c>
      <c r="F824" s="379">
        <v>31</v>
      </c>
      <c r="G824" s="379">
        <v>11</v>
      </c>
      <c r="H824" s="379">
        <v>7</v>
      </c>
      <c r="I824" s="379">
        <v>2</v>
      </c>
      <c r="J824" s="379">
        <v>2</v>
      </c>
      <c r="K824" s="379">
        <v>16</v>
      </c>
      <c r="L824" s="379">
        <v>28</v>
      </c>
      <c r="M824" s="379">
        <v>5</v>
      </c>
      <c r="N824" s="379">
        <v>1</v>
      </c>
      <c r="O824" s="379">
        <v>0</v>
      </c>
      <c r="P824" s="379">
        <v>4</v>
      </c>
      <c r="Q824" s="380">
        <v>0.25619999999999998</v>
      </c>
      <c r="R824" s="380">
        <v>0.36170000000000002</v>
      </c>
      <c r="S824" s="380">
        <v>0.3967</v>
      </c>
      <c r="T824" s="380">
        <v>0.75839999999999996</v>
      </c>
      <c r="U824" s="379">
        <v>141</v>
      </c>
      <c r="V824" s="381">
        <v>0.83330000000000004</v>
      </c>
      <c r="W824" s="381">
        <v>0.1135</v>
      </c>
      <c r="X824" s="381">
        <v>0.1986</v>
      </c>
      <c r="Y824" s="140" t="s">
        <v>995</v>
      </c>
    </row>
    <row r="825" spans="1:25" ht="15" hidden="1" x14ac:dyDescent="0.25">
      <c r="A825" s="383" t="s">
        <v>588</v>
      </c>
      <c r="B825" s="383" t="s">
        <v>69</v>
      </c>
      <c r="C825" s="384">
        <v>49</v>
      </c>
      <c r="D825" s="384">
        <v>130</v>
      </c>
      <c r="E825" s="384">
        <v>15</v>
      </c>
      <c r="F825" s="384">
        <v>25</v>
      </c>
      <c r="G825" s="384">
        <v>15</v>
      </c>
      <c r="H825" s="384">
        <v>4</v>
      </c>
      <c r="I825" s="384">
        <v>2</v>
      </c>
      <c r="J825" s="384">
        <v>3</v>
      </c>
      <c r="K825" s="384">
        <v>8</v>
      </c>
      <c r="L825" s="384">
        <v>27</v>
      </c>
      <c r="M825" s="384">
        <v>5</v>
      </c>
      <c r="N825" s="384">
        <v>0</v>
      </c>
      <c r="O825" s="384">
        <v>2</v>
      </c>
      <c r="P825" s="384">
        <v>3</v>
      </c>
      <c r="Q825" s="385">
        <v>0.1923</v>
      </c>
      <c r="R825" s="385">
        <v>0.25530000000000003</v>
      </c>
      <c r="S825" s="385">
        <v>0.3231</v>
      </c>
      <c r="T825" s="385">
        <v>0.57840000000000003</v>
      </c>
      <c r="U825" s="384">
        <v>141</v>
      </c>
      <c r="V825" s="386">
        <v>1</v>
      </c>
      <c r="W825" s="386">
        <v>5.67E-2</v>
      </c>
      <c r="X825" s="386">
        <v>0.1915</v>
      </c>
      <c r="Y825" s="140" t="s">
        <v>995</v>
      </c>
    </row>
    <row r="826" spans="1:25" ht="15" hidden="1" x14ac:dyDescent="0.25">
      <c r="A826" s="383" t="s">
        <v>857</v>
      </c>
      <c r="B826" s="383" t="s">
        <v>75</v>
      </c>
      <c r="C826" s="384">
        <v>72</v>
      </c>
      <c r="D826" s="384">
        <v>134</v>
      </c>
      <c r="E826" s="384">
        <v>17</v>
      </c>
      <c r="F826" s="384">
        <v>21</v>
      </c>
      <c r="G826" s="384">
        <v>20</v>
      </c>
      <c r="H826" s="384">
        <v>5</v>
      </c>
      <c r="I826" s="384">
        <v>0</v>
      </c>
      <c r="J826" s="384">
        <v>10</v>
      </c>
      <c r="K826" s="384">
        <v>7</v>
      </c>
      <c r="L826" s="384">
        <v>37</v>
      </c>
      <c r="M826" s="384">
        <v>0</v>
      </c>
      <c r="N826" s="384">
        <v>2</v>
      </c>
      <c r="O826" s="384">
        <v>4</v>
      </c>
      <c r="P826" s="384">
        <v>0</v>
      </c>
      <c r="Q826" s="385">
        <v>0.15670000000000001</v>
      </c>
      <c r="R826" s="385">
        <v>0.1986</v>
      </c>
      <c r="S826" s="385">
        <v>0.41789999999999999</v>
      </c>
      <c r="T826" s="385">
        <v>0.61650000000000005</v>
      </c>
      <c r="U826" s="384">
        <v>141</v>
      </c>
      <c r="V826" s="386">
        <v>0</v>
      </c>
      <c r="W826" s="386">
        <v>4.9599999999999998E-2</v>
      </c>
      <c r="X826" s="386">
        <v>0.26240000000000002</v>
      </c>
      <c r="Y826" s="140" t="s">
        <v>995</v>
      </c>
    </row>
    <row r="827" spans="1:25" ht="15" hidden="1" x14ac:dyDescent="0.25">
      <c r="A827" s="378" t="s">
        <v>847</v>
      </c>
      <c r="B827" s="378" t="s">
        <v>75</v>
      </c>
      <c r="C827" s="379">
        <v>71</v>
      </c>
      <c r="D827" s="379">
        <v>127</v>
      </c>
      <c r="E827" s="379">
        <v>18</v>
      </c>
      <c r="F827" s="379">
        <v>30</v>
      </c>
      <c r="G827" s="379">
        <v>21</v>
      </c>
      <c r="H827" s="379">
        <v>6</v>
      </c>
      <c r="I827" s="379">
        <v>0</v>
      </c>
      <c r="J827" s="379">
        <v>7</v>
      </c>
      <c r="K827" s="379">
        <v>8</v>
      </c>
      <c r="L827" s="379">
        <v>57</v>
      </c>
      <c r="M827" s="379">
        <v>0</v>
      </c>
      <c r="N827" s="379">
        <v>2</v>
      </c>
      <c r="O827" s="379">
        <v>2</v>
      </c>
      <c r="P827" s="379">
        <v>1</v>
      </c>
      <c r="Q827" s="380">
        <v>0.23619999999999999</v>
      </c>
      <c r="R827" s="380">
        <v>0.2868</v>
      </c>
      <c r="S827" s="380">
        <v>0.44879999999999998</v>
      </c>
      <c r="T827" s="380">
        <v>0.73560000000000003</v>
      </c>
      <c r="U827" s="379">
        <v>136</v>
      </c>
      <c r="V827" s="381">
        <v>0</v>
      </c>
      <c r="W827" s="381">
        <v>5.8799999999999998E-2</v>
      </c>
      <c r="X827" s="381">
        <v>0.41909999999999997</v>
      </c>
      <c r="Y827" s="140" t="s">
        <v>995</v>
      </c>
    </row>
    <row r="828" spans="1:25" ht="15" hidden="1" x14ac:dyDescent="0.25">
      <c r="A828" s="383" t="s">
        <v>668</v>
      </c>
      <c r="B828" s="383" t="s">
        <v>64</v>
      </c>
      <c r="C828" s="384">
        <v>72</v>
      </c>
      <c r="D828" s="384">
        <v>128</v>
      </c>
      <c r="E828" s="384">
        <v>21</v>
      </c>
      <c r="F828" s="384">
        <v>32</v>
      </c>
      <c r="G828" s="384">
        <v>11</v>
      </c>
      <c r="H828" s="384">
        <v>9</v>
      </c>
      <c r="I828" s="384">
        <v>0</v>
      </c>
      <c r="J828" s="384">
        <v>4</v>
      </c>
      <c r="K828" s="384">
        <v>8</v>
      </c>
      <c r="L828" s="384">
        <v>34</v>
      </c>
      <c r="M828" s="384">
        <v>7</v>
      </c>
      <c r="N828" s="384">
        <v>1</v>
      </c>
      <c r="O828" s="384">
        <v>2</v>
      </c>
      <c r="P828" s="384">
        <v>0</v>
      </c>
      <c r="Q828" s="385">
        <v>0.25</v>
      </c>
      <c r="R828" s="385">
        <v>0.29409999999999997</v>
      </c>
      <c r="S828" s="385">
        <v>0.41410000000000002</v>
      </c>
      <c r="T828" s="385">
        <v>0.70820000000000005</v>
      </c>
      <c r="U828" s="384">
        <v>136</v>
      </c>
      <c r="V828" s="386">
        <v>0.875</v>
      </c>
      <c r="W828" s="386">
        <v>5.8799999999999998E-2</v>
      </c>
      <c r="X828" s="386">
        <v>0.25</v>
      </c>
      <c r="Y828" s="140" t="s">
        <v>995</v>
      </c>
    </row>
    <row r="829" spans="1:25" ht="15" hidden="1" x14ac:dyDescent="0.25">
      <c r="A829" s="383" t="s">
        <v>698</v>
      </c>
      <c r="B829" s="383" t="s">
        <v>70</v>
      </c>
      <c r="C829" s="384">
        <v>58</v>
      </c>
      <c r="D829" s="384">
        <v>125</v>
      </c>
      <c r="E829" s="384">
        <v>14</v>
      </c>
      <c r="F829" s="384">
        <v>32</v>
      </c>
      <c r="G829" s="384">
        <v>12</v>
      </c>
      <c r="H829" s="384">
        <v>7</v>
      </c>
      <c r="I829" s="384">
        <v>0</v>
      </c>
      <c r="J829" s="384">
        <v>6</v>
      </c>
      <c r="K829" s="384">
        <v>10</v>
      </c>
      <c r="L829" s="384">
        <v>35</v>
      </c>
      <c r="M829" s="384">
        <v>1</v>
      </c>
      <c r="N829" s="384">
        <v>2</v>
      </c>
      <c r="O829" s="384">
        <v>2</v>
      </c>
      <c r="P829" s="384">
        <v>0</v>
      </c>
      <c r="Q829" s="385">
        <v>0.25600000000000001</v>
      </c>
      <c r="R829" s="385">
        <v>0.31109999999999999</v>
      </c>
      <c r="S829" s="385">
        <v>0.45600000000000002</v>
      </c>
      <c r="T829" s="385">
        <v>0.7671</v>
      </c>
      <c r="U829" s="384">
        <v>135</v>
      </c>
      <c r="V829" s="386">
        <v>0.33329999999999999</v>
      </c>
      <c r="W829" s="386">
        <v>7.4099999999999999E-2</v>
      </c>
      <c r="X829" s="386">
        <v>0.25929999999999997</v>
      </c>
      <c r="Y829" s="140" t="s">
        <v>995</v>
      </c>
    </row>
    <row r="830" spans="1:25" ht="15" hidden="1" x14ac:dyDescent="0.25">
      <c r="A830" s="383" t="s">
        <v>944</v>
      </c>
      <c r="B830" s="383" t="s">
        <v>146</v>
      </c>
      <c r="C830" s="384">
        <v>67</v>
      </c>
      <c r="D830" s="384">
        <v>115</v>
      </c>
      <c r="E830" s="384">
        <v>10</v>
      </c>
      <c r="F830" s="384">
        <v>24</v>
      </c>
      <c r="G830" s="384">
        <v>12</v>
      </c>
      <c r="H830" s="384">
        <v>2</v>
      </c>
      <c r="I830" s="384">
        <v>0</v>
      </c>
      <c r="J830" s="384">
        <v>2</v>
      </c>
      <c r="K830" s="384">
        <v>10</v>
      </c>
      <c r="L830" s="384">
        <v>28</v>
      </c>
      <c r="M830" s="384">
        <v>2</v>
      </c>
      <c r="N830" s="384">
        <v>0</v>
      </c>
      <c r="O830" s="384">
        <v>1</v>
      </c>
      <c r="P830" s="384">
        <v>0</v>
      </c>
      <c r="Q830" s="385">
        <v>0.2087</v>
      </c>
      <c r="R830" s="385">
        <v>0.27200000000000002</v>
      </c>
      <c r="S830" s="385">
        <v>0.27829999999999999</v>
      </c>
      <c r="T830" s="385">
        <v>0.55030000000000001</v>
      </c>
      <c r="U830" s="384">
        <v>125</v>
      </c>
      <c r="V830" s="386">
        <v>1</v>
      </c>
      <c r="W830" s="386">
        <v>0.08</v>
      </c>
      <c r="X830" s="386">
        <v>0.224</v>
      </c>
      <c r="Y830" s="140" t="s">
        <v>995</v>
      </c>
    </row>
    <row r="831" spans="1:25" ht="15" hidden="1" x14ac:dyDescent="0.25">
      <c r="A831" s="383" t="s">
        <v>910</v>
      </c>
      <c r="B831" s="383" t="s">
        <v>72</v>
      </c>
      <c r="C831" s="384">
        <v>105</v>
      </c>
      <c r="D831" s="384">
        <v>99</v>
      </c>
      <c r="E831" s="384">
        <v>14</v>
      </c>
      <c r="F831" s="384">
        <v>21</v>
      </c>
      <c r="G831" s="384">
        <v>13</v>
      </c>
      <c r="H831" s="384">
        <v>9</v>
      </c>
      <c r="I831" s="384">
        <v>0</v>
      </c>
      <c r="J831" s="384">
        <v>0</v>
      </c>
      <c r="K831" s="384">
        <v>17</v>
      </c>
      <c r="L831" s="384">
        <v>33</v>
      </c>
      <c r="M831" s="384">
        <v>4</v>
      </c>
      <c r="N831" s="384">
        <v>1</v>
      </c>
      <c r="O831" s="384">
        <v>1</v>
      </c>
      <c r="P831" s="384">
        <v>3</v>
      </c>
      <c r="Q831" s="385">
        <v>0.21210000000000001</v>
      </c>
      <c r="R831" s="385">
        <v>0.34449999999999997</v>
      </c>
      <c r="S831" s="385">
        <v>0.30299999999999999</v>
      </c>
      <c r="T831" s="385">
        <v>0.64759999999999995</v>
      </c>
      <c r="U831" s="384">
        <v>119</v>
      </c>
      <c r="V831" s="386">
        <v>0.8</v>
      </c>
      <c r="W831" s="386">
        <v>0.1429</v>
      </c>
      <c r="X831" s="386">
        <v>0.27729999999999999</v>
      </c>
      <c r="Y831" s="140" t="s">
        <v>995</v>
      </c>
    </row>
    <row r="832" spans="1:25" ht="15" hidden="1" x14ac:dyDescent="0.25">
      <c r="A832" s="378" t="s">
        <v>767</v>
      </c>
      <c r="B832" s="378" t="s">
        <v>73</v>
      </c>
      <c r="C832" s="379">
        <v>113</v>
      </c>
      <c r="D832" s="379">
        <v>104</v>
      </c>
      <c r="E832" s="379">
        <v>17</v>
      </c>
      <c r="F832" s="379">
        <v>18</v>
      </c>
      <c r="G832" s="379">
        <v>24</v>
      </c>
      <c r="H832" s="379">
        <v>0</v>
      </c>
      <c r="I832" s="379">
        <v>1</v>
      </c>
      <c r="J832" s="379">
        <v>9</v>
      </c>
      <c r="K832" s="379">
        <v>14</v>
      </c>
      <c r="L832" s="379">
        <v>33</v>
      </c>
      <c r="M832" s="379">
        <v>4</v>
      </c>
      <c r="N832" s="379">
        <v>0</v>
      </c>
      <c r="O832" s="379">
        <v>4</v>
      </c>
      <c r="P832" s="379">
        <v>0</v>
      </c>
      <c r="Q832" s="380">
        <v>0.1731</v>
      </c>
      <c r="R832" s="380">
        <v>0.2712</v>
      </c>
      <c r="S832" s="380">
        <v>0.45190000000000002</v>
      </c>
      <c r="T832" s="380">
        <v>0.72309999999999997</v>
      </c>
      <c r="U832" s="379">
        <v>118</v>
      </c>
      <c r="V832" s="381">
        <v>1</v>
      </c>
      <c r="W832" s="381">
        <v>0.1186</v>
      </c>
      <c r="X832" s="381">
        <v>0.2797</v>
      </c>
      <c r="Y832" s="140" t="s">
        <v>995</v>
      </c>
    </row>
    <row r="833" spans="1:25" ht="15" hidden="1" x14ac:dyDescent="0.25">
      <c r="A833" s="378" t="s">
        <v>766</v>
      </c>
      <c r="B833" s="378" t="s">
        <v>73</v>
      </c>
      <c r="C833" s="379">
        <v>139</v>
      </c>
      <c r="D833" s="379">
        <v>111</v>
      </c>
      <c r="E833" s="379">
        <v>14</v>
      </c>
      <c r="F833" s="379">
        <v>24</v>
      </c>
      <c r="G833" s="379">
        <v>11</v>
      </c>
      <c r="H833" s="379">
        <v>6</v>
      </c>
      <c r="I833" s="379">
        <v>0</v>
      </c>
      <c r="J833" s="379">
        <v>4</v>
      </c>
      <c r="K833" s="379">
        <v>4</v>
      </c>
      <c r="L833" s="379">
        <v>37</v>
      </c>
      <c r="M833" s="379">
        <v>1</v>
      </c>
      <c r="N833" s="379">
        <v>0</v>
      </c>
      <c r="O833" s="379">
        <v>1</v>
      </c>
      <c r="P833" s="379">
        <v>0</v>
      </c>
      <c r="Q833" s="380">
        <v>0.2162</v>
      </c>
      <c r="R833" s="380">
        <v>0.24349999999999999</v>
      </c>
      <c r="S833" s="380">
        <v>0.37840000000000001</v>
      </c>
      <c r="T833" s="380">
        <v>0.62190000000000001</v>
      </c>
      <c r="U833" s="379">
        <v>115</v>
      </c>
      <c r="V833" s="381">
        <v>1</v>
      </c>
      <c r="W833" s="381">
        <v>3.4799999999999998E-2</v>
      </c>
      <c r="X833" s="381">
        <v>0.32169999999999999</v>
      </c>
      <c r="Y833" s="140" t="s">
        <v>995</v>
      </c>
    </row>
    <row r="834" spans="1:25" ht="15" hidden="1" x14ac:dyDescent="0.25">
      <c r="A834" s="378" t="s">
        <v>927</v>
      </c>
      <c r="B834" s="378" t="s">
        <v>72</v>
      </c>
      <c r="C834" s="379">
        <v>42</v>
      </c>
      <c r="D834" s="379">
        <v>94</v>
      </c>
      <c r="E834" s="379">
        <v>7</v>
      </c>
      <c r="F834" s="379">
        <v>18</v>
      </c>
      <c r="G834" s="379">
        <v>12</v>
      </c>
      <c r="H834" s="379">
        <v>9</v>
      </c>
      <c r="I834" s="379">
        <v>0</v>
      </c>
      <c r="J834" s="379">
        <v>4</v>
      </c>
      <c r="K834" s="379">
        <v>9</v>
      </c>
      <c r="L834" s="379">
        <v>31</v>
      </c>
      <c r="M834" s="379">
        <v>0</v>
      </c>
      <c r="N834" s="379">
        <v>1</v>
      </c>
      <c r="O834" s="379">
        <v>0</v>
      </c>
      <c r="P834" s="379">
        <v>9</v>
      </c>
      <c r="Q834" s="380">
        <v>0.1915</v>
      </c>
      <c r="R834" s="380">
        <v>0.32140000000000002</v>
      </c>
      <c r="S834" s="380">
        <v>0.41489999999999999</v>
      </c>
      <c r="T834" s="380">
        <v>0.73629999999999995</v>
      </c>
      <c r="U834" s="379">
        <v>112</v>
      </c>
      <c r="V834" s="381">
        <v>0</v>
      </c>
      <c r="W834" s="381">
        <v>8.0399999999999999E-2</v>
      </c>
      <c r="X834" s="381">
        <v>0.27679999999999999</v>
      </c>
      <c r="Y834" s="140" t="s">
        <v>995</v>
      </c>
    </row>
    <row r="835" spans="1:25" ht="15" hidden="1" x14ac:dyDescent="0.25">
      <c r="A835" s="383" t="s">
        <v>951</v>
      </c>
      <c r="B835" s="383" t="s">
        <v>146</v>
      </c>
      <c r="C835" s="384">
        <v>41</v>
      </c>
      <c r="D835" s="384">
        <v>99</v>
      </c>
      <c r="E835" s="384">
        <v>15</v>
      </c>
      <c r="F835" s="384">
        <v>24</v>
      </c>
      <c r="G835" s="384">
        <v>18</v>
      </c>
      <c r="H835" s="384">
        <v>4</v>
      </c>
      <c r="I835" s="384">
        <v>0</v>
      </c>
      <c r="J835" s="384">
        <v>7</v>
      </c>
      <c r="K835" s="384">
        <v>12</v>
      </c>
      <c r="L835" s="384">
        <v>33</v>
      </c>
      <c r="M835" s="384">
        <v>1</v>
      </c>
      <c r="N835" s="384">
        <v>0</v>
      </c>
      <c r="O835" s="384">
        <v>5</v>
      </c>
      <c r="P835" s="384">
        <v>0</v>
      </c>
      <c r="Q835" s="385">
        <v>0.2424</v>
      </c>
      <c r="R835" s="385">
        <v>0.32429999999999998</v>
      </c>
      <c r="S835" s="385">
        <v>0.49490000000000001</v>
      </c>
      <c r="T835" s="385">
        <v>0.81930000000000003</v>
      </c>
      <c r="U835" s="384">
        <v>111</v>
      </c>
      <c r="V835" s="386">
        <v>1</v>
      </c>
      <c r="W835" s="386">
        <v>0.1081</v>
      </c>
      <c r="X835" s="386">
        <v>0.29730000000000001</v>
      </c>
      <c r="Y835" s="140" t="s">
        <v>995</v>
      </c>
    </row>
    <row r="836" spans="1:25" ht="15" hidden="1" x14ac:dyDescent="0.25">
      <c r="A836" s="378" t="s">
        <v>974</v>
      </c>
      <c r="B836" s="378" t="s">
        <v>166</v>
      </c>
      <c r="C836" s="379">
        <v>43</v>
      </c>
      <c r="D836" s="379">
        <v>102</v>
      </c>
      <c r="E836" s="379">
        <v>13</v>
      </c>
      <c r="F836" s="379">
        <v>24</v>
      </c>
      <c r="G836" s="379">
        <v>11</v>
      </c>
      <c r="H836" s="379">
        <v>4</v>
      </c>
      <c r="I836" s="379">
        <v>1</v>
      </c>
      <c r="J836" s="379">
        <v>1</v>
      </c>
      <c r="K836" s="379">
        <v>7</v>
      </c>
      <c r="L836" s="379">
        <v>23</v>
      </c>
      <c r="M836" s="379">
        <v>5</v>
      </c>
      <c r="N836" s="379">
        <v>3</v>
      </c>
      <c r="O836" s="379">
        <v>1</v>
      </c>
      <c r="P836" s="379">
        <v>0</v>
      </c>
      <c r="Q836" s="380">
        <v>0.23530000000000001</v>
      </c>
      <c r="R836" s="380">
        <v>0.28439999999999999</v>
      </c>
      <c r="S836" s="380">
        <v>0.32350000000000001</v>
      </c>
      <c r="T836" s="380">
        <v>0.6079</v>
      </c>
      <c r="U836" s="379">
        <v>109</v>
      </c>
      <c r="V836" s="381">
        <v>0.625</v>
      </c>
      <c r="W836" s="381">
        <v>6.4199999999999993E-2</v>
      </c>
      <c r="X836" s="381">
        <v>0.21099999999999999</v>
      </c>
      <c r="Y836" s="140" t="s">
        <v>995</v>
      </c>
    </row>
    <row r="837" spans="1:25" ht="15" hidden="1" x14ac:dyDescent="0.25">
      <c r="A837" s="378" t="s">
        <v>649</v>
      </c>
      <c r="B837" s="378" t="s">
        <v>68</v>
      </c>
      <c r="C837" s="379">
        <v>57</v>
      </c>
      <c r="D837" s="379">
        <v>96</v>
      </c>
      <c r="E837" s="379">
        <v>3</v>
      </c>
      <c r="F837" s="379">
        <v>14</v>
      </c>
      <c r="G837" s="379">
        <v>8</v>
      </c>
      <c r="H837" s="379">
        <v>6</v>
      </c>
      <c r="I837" s="379">
        <v>1</v>
      </c>
      <c r="J837" s="379">
        <v>1</v>
      </c>
      <c r="K837" s="379">
        <v>6</v>
      </c>
      <c r="L837" s="379">
        <v>19</v>
      </c>
      <c r="M837" s="379">
        <v>3</v>
      </c>
      <c r="N837" s="379">
        <v>1</v>
      </c>
      <c r="O837" s="379">
        <v>3</v>
      </c>
      <c r="P837" s="379">
        <v>2</v>
      </c>
      <c r="Q837" s="380">
        <v>0.14580000000000001</v>
      </c>
      <c r="R837" s="380">
        <v>0.21149999999999999</v>
      </c>
      <c r="S837" s="380">
        <v>0.26040000000000002</v>
      </c>
      <c r="T837" s="380">
        <v>0.47199999999999998</v>
      </c>
      <c r="U837" s="379">
        <v>104</v>
      </c>
      <c r="V837" s="381">
        <v>0.75</v>
      </c>
      <c r="W837" s="381">
        <v>5.7700000000000001E-2</v>
      </c>
      <c r="X837" s="381">
        <v>0.1827</v>
      </c>
      <c r="Y837" s="140" t="s">
        <v>995</v>
      </c>
    </row>
    <row r="838" spans="1:25" ht="15" hidden="1" x14ac:dyDescent="0.25">
      <c r="A838" s="378" t="s">
        <v>709</v>
      </c>
      <c r="B838" s="378" t="s">
        <v>70</v>
      </c>
      <c r="C838" s="379">
        <v>27</v>
      </c>
      <c r="D838" s="379">
        <v>100</v>
      </c>
      <c r="E838" s="379">
        <v>14</v>
      </c>
      <c r="F838" s="379">
        <v>18</v>
      </c>
      <c r="G838" s="379">
        <v>11</v>
      </c>
      <c r="H838" s="379">
        <v>8</v>
      </c>
      <c r="I838" s="379">
        <v>1</v>
      </c>
      <c r="J838" s="379">
        <v>2</v>
      </c>
      <c r="K838" s="379">
        <v>2</v>
      </c>
      <c r="L838" s="379">
        <v>19</v>
      </c>
      <c r="M838" s="379">
        <v>0</v>
      </c>
      <c r="N838" s="379">
        <v>0</v>
      </c>
      <c r="O838" s="379">
        <v>2</v>
      </c>
      <c r="P838" s="379">
        <v>1</v>
      </c>
      <c r="Q838" s="380">
        <v>0.18</v>
      </c>
      <c r="R838" s="380">
        <v>0.2039</v>
      </c>
      <c r="S838" s="380">
        <v>0.34</v>
      </c>
      <c r="T838" s="380">
        <v>0.54390000000000005</v>
      </c>
      <c r="U838" s="379">
        <v>103</v>
      </c>
      <c r="V838" s="381">
        <v>0</v>
      </c>
      <c r="W838" s="381">
        <v>1.9400000000000001E-2</v>
      </c>
      <c r="X838" s="381">
        <v>0.1845</v>
      </c>
      <c r="Y838" s="140" t="s">
        <v>995</v>
      </c>
    </row>
    <row r="839" spans="1:25" ht="15" hidden="1" x14ac:dyDescent="0.25">
      <c r="A839" s="378" t="s">
        <v>628</v>
      </c>
      <c r="B839" s="378" t="s">
        <v>65</v>
      </c>
      <c r="C839" s="379">
        <v>48</v>
      </c>
      <c r="D839" s="379">
        <v>100</v>
      </c>
      <c r="E839" s="379">
        <v>8</v>
      </c>
      <c r="F839" s="379">
        <v>19</v>
      </c>
      <c r="G839" s="379">
        <v>15</v>
      </c>
      <c r="H839" s="379">
        <v>3</v>
      </c>
      <c r="I839" s="379">
        <v>0</v>
      </c>
      <c r="J839" s="379">
        <v>2</v>
      </c>
      <c r="K839" s="379">
        <v>2</v>
      </c>
      <c r="L839" s="379">
        <v>35</v>
      </c>
      <c r="M839" s="379">
        <v>1</v>
      </c>
      <c r="N839" s="379">
        <v>0</v>
      </c>
      <c r="O839" s="379">
        <v>1</v>
      </c>
      <c r="P839" s="379">
        <v>1</v>
      </c>
      <c r="Q839" s="380">
        <v>0.19</v>
      </c>
      <c r="R839" s="380">
        <v>0.21360000000000001</v>
      </c>
      <c r="S839" s="380">
        <v>0.28000000000000003</v>
      </c>
      <c r="T839" s="380">
        <v>0.49359999999999998</v>
      </c>
      <c r="U839" s="379">
        <v>103</v>
      </c>
      <c r="V839" s="381">
        <v>1</v>
      </c>
      <c r="W839" s="381">
        <v>1.9400000000000001E-2</v>
      </c>
      <c r="X839" s="381">
        <v>0.33979999999999999</v>
      </c>
      <c r="Y839" s="140" t="s">
        <v>995</v>
      </c>
    </row>
    <row r="840" spans="1:25" ht="15" hidden="1" x14ac:dyDescent="0.25">
      <c r="A840" s="383" t="s">
        <v>770</v>
      </c>
      <c r="B840" s="383" t="s">
        <v>73</v>
      </c>
      <c r="C840" s="384">
        <v>86</v>
      </c>
      <c r="D840" s="384">
        <v>88</v>
      </c>
      <c r="E840" s="384">
        <v>5</v>
      </c>
      <c r="F840" s="384">
        <v>12</v>
      </c>
      <c r="G840" s="384">
        <v>8</v>
      </c>
      <c r="H840" s="384">
        <v>4</v>
      </c>
      <c r="I840" s="384">
        <v>0</v>
      </c>
      <c r="J840" s="384">
        <v>3</v>
      </c>
      <c r="K840" s="384">
        <v>12</v>
      </c>
      <c r="L840" s="384">
        <v>25</v>
      </c>
      <c r="M840" s="384">
        <v>0</v>
      </c>
      <c r="N840" s="384">
        <v>0</v>
      </c>
      <c r="O840" s="384">
        <v>1</v>
      </c>
      <c r="P840" s="384">
        <v>0</v>
      </c>
      <c r="Q840" s="385">
        <v>0.13639999999999999</v>
      </c>
      <c r="R840" s="385">
        <v>0.24</v>
      </c>
      <c r="S840" s="385">
        <v>0.28410000000000002</v>
      </c>
      <c r="T840" s="385">
        <v>0.52410000000000001</v>
      </c>
      <c r="U840" s="384">
        <v>100</v>
      </c>
      <c r="V840" s="386">
        <v>0</v>
      </c>
      <c r="W840" s="386">
        <v>0.12</v>
      </c>
      <c r="X840" s="386">
        <v>0.25</v>
      </c>
      <c r="Y840" s="140" t="s">
        <v>995</v>
      </c>
    </row>
    <row r="841" spans="1:25" ht="15" hidden="1" x14ac:dyDescent="0.25">
      <c r="A841" s="383" t="s">
        <v>794</v>
      </c>
      <c r="B841" s="383" t="s">
        <v>76</v>
      </c>
      <c r="C841" s="384">
        <v>79</v>
      </c>
      <c r="D841" s="384">
        <v>90</v>
      </c>
      <c r="E841" s="384">
        <v>7</v>
      </c>
      <c r="F841" s="384">
        <v>14</v>
      </c>
      <c r="G841" s="384">
        <v>5</v>
      </c>
      <c r="H841" s="384">
        <v>2</v>
      </c>
      <c r="I841" s="384">
        <v>0</v>
      </c>
      <c r="J841" s="384">
        <v>0</v>
      </c>
      <c r="K841" s="384">
        <v>8</v>
      </c>
      <c r="L841" s="384">
        <v>24</v>
      </c>
      <c r="M841" s="384">
        <v>0</v>
      </c>
      <c r="N841" s="384">
        <v>2</v>
      </c>
      <c r="O841" s="384">
        <v>0</v>
      </c>
      <c r="P841" s="384">
        <v>1</v>
      </c>
      <c r="Q841" s="385">
        <v>0.15559999999999999</v>
      </c>
      <c r="R841" s="385">
        <v>0.23230000000000001</v>
      </c>
      <c r="S841" s="385">
        <v>0.17780000000000001</v>
      </c>
      <c r="T841" s="385">
        <v>0.41010000000000002</v>
      </c>
      <c r="U841" s="384">
        <v>99</v>
      </c>
      <c r="V841" s="386">
        <v>0</v>
      </c>
      <c r="W841" s="386">
        <v>8.0799999999999997E-2</v>
      </c>
      <c r="X841" s="386">
        <v>0.2424</v>
      </c>
      <c r="Y841" s="140" t="s">
        <v>995</v>
      </c>
    </row>
    <row r="842" spans="1:25" ht="15" hidden="1" x14ac:dyDescent="0.25">
      <c r="A842" s="378" t="s">
        <v>881</v>
      </c>
      <c r="B842" s="378" t="s">
        <v>74</v>
      </c>
      <c r="C842" s="379">
        <v>57</v>
      </c>
      <c r="D842" s="379">
        <v>90</v>
      </c>
      <c r="E842" s="379">
        <v>17</v>
      </c>
      <c r="F842" s="379">
        <v>26</v>
      </c>
      <c r="G842" s="379">
        <v>6</v>
      </c>
      <c r="H842" s="379">
        <v>7</v>
      </c>
      <c r="I842" s="379">
        <v>1</v>
      </c>
      <c r="J842" s="379">
        <v>2</v>
      </c>
      <c r="K842" s="379">
        <v>8</v>
      </c>
      <c r="L842" s="379">
        <v>22</v>
      </c>
      <c r="M842" s="379">
        <v>3</v>
      </c>
      <c r="N842" s="379">
        <v>1</v>
      </c>
      <c r="O842" s="379">
        <v>1</v>
      </c>
      <c r="P842" s="379">
        <v>1</v>
      </c>
      <c r="Q842" s="380">
        <v>0.28889999999999999</v>
      </c>
      <c r="R842" s="380">
        <v>0.35349999999999998</v>
      </c>
      <c r="S842" s="380">
        <v>0.4556</v>
      </c>
      <c r="T842" s="380">
        <v>0.80910000000000004</v>
      </c>
      <c r="U842" s="379">
        <v>99</v>
      </c>
      <c r="V842" s="381">
        <v>0.75</v>
      </c>
      <c r="W842" s="381">
        <v>8.0799999999999997E-2</v>
      </c>
      <c r="X842" s="381">
        <v>0.22220000000000001</v>
      </c>
      <c r="Y842" s="140" t="s">
        <v>995</v>
      </c>
    </row>
    <row r="843" spans="1:25" ht="15" hidden="1" x14ac:dyDescent="0.25">
      <c r="A843" s="378" t="s">
        <v>796</v>
      </c>
      <c r="B843" s="378" t="s">
        <v>76</v>
      </c>
      <c r="C843" s="379">
        <v>32</v>
      </c>
      <c r="D843" s="379">
        <v>89</v>
      </c>
      <c r="E843" s="379">
        <v>15</v>
      </c>
      <c r="F843" s="379">
        <v>25</v>
      </c>
      <c r="G843" s="379">
        <v>12</v>
      </c>
      <c r="H843" s="379">
        <v>6</v>
      </c>
      <c r="I843" s="379">
        <v>0</v>
      </c>
      <c r="J843" s="379">
        <v>5</v>
      </c>
      <c r="K843" s="379">
        <v>3</v>
      </c>
      <c r="L843" s="379">
        <v>22</v>
      </c>
      <c r="M843" s="379">
        <v>6</v>
      </c>
      <c r="N843" s="379">
        <v>1</v>
      </c>
      <c r="O843" s="379">
        <v>1</v>
      </c>
      <c r="P843" s="379">
        <v>3</v>
      </c>
      <c r="Q843" s="380">
        <v>0.28089999999999998</v>
      </c>
      <c r="R843" s="380">
        <v>0.32629999999999998</v>
      </c>
      <c r="S843" s="380">
        <v>0.51690000000000003</v>
      </c>
      <c r="T843" s="380">
        <v>0.84319999999999995</v>
      </c>
      <c r="U843" s="379">
        <v>95</v>
      </c>
      <c r="V843" s="381">
        <v>0.85709999999999997</v>
      </c>
      <c r="W843" s="381">
        <v>3.1600000000000003E-2</v>
      </c>
      <c r="X843" s="381">
        <v>0.2316</v>
      </c>
      <c r="Y843" s="140" t="s">
        <v>995</v>
      </c>
    </row>
    <row r="844" spans="1:25" ht="15" hidden="1" x14ac:dyDescent="0.25">
      <c r="A844" s="378" t="s">
        <v>738</v>
      </c>
      <c r="B844" s="378" t="s">
        <v>66</v>
      </c>
      <c r="C844" s="379">
        <v>64</v>
      </c>
      <c r="D844" s="379">
        <v>89</v>
      </c>
      <c r="E844" s="379">
        <v>4</v>
      </c>
      <c r="F844" s="379">
        <v>15</v>
      </c>
      <c r="G844" s="379">
        <v>10</v>
      </c>
      <c r="H844" s="379">
        <v>7</v>
      </c>
      <c r="I844" s="379">
        <v>0</v>
      </c>
      <c r="J844" s="379">
        <v>1</v>
      </c>
      <c r="K844" s="379">
        <v>1</v>
      </c>
      <c r="L844" s="379">
        <v>32</v>
      </c>
      <c r="M844" s="379">
        <v>2</v>
      </c>
      <c r="N844" s="379">
        <v>1</v>
      </c>
      <c r="O844" s="379">
        <v>2</v>
      </c>
      <c r="P844" s="379">
        <v>0</v>
      </c>
      <c r="Q844" s="380">
        <v>0.16850000000000001</v>
      </c>
      <c r="R844" s="380">
        <v>0.17780000000000001</v>
      </c>
      <c r="S844" s="380">
        <v>0.28089999999999998</v>
      </c>
      <c r="T844" s="380">
        <v>0.4587</v>
      </c>
      <c r="U844" s="379">
        <v>90</v>
      </c>
      <c r="V844" s="381">
        <v>0.66669999999999996</v>
      </c>
      <c r="W844" s="381">
        <v>1.11E-2</v>
      </c>
      <c r="X844" s="381">
        <v>0.35560000000000003</v>
      </c>
      <c r="Y844" s="140" t="s">
        <v>995</v>
      </c>
    </row>
    <row r="845" spans="1:25" ht="15" hidden="1" x14ac:dyDescent="0.25">
      <c r="A845" s="378" t="s">
        <v>924</v>
      </c>
      <c r="B845" s="378" t="s">
        <v>72</v>
      </c>
      <c r="C845" s="379">
        <v>43</v>
      </c>
      <c r="D845" s="379">
        <v>82</v>
      </c>
      <c r="E845" s="379">
        <v>16</v>
      </c>
      <c r="F845" s="379">
        <v>21</v>
      </c>
      <c r="G845" s="379">
        <v>10</v>
      </c>
      <c r="H845" s="379">
        <v>3</v>
      </c>
      <c r="I845" s="379">
        <v>0</v>
      </c>
      <c r="J845" s="379">
        <v>3</v>
      </c>
      <c r="K845" s="379">
        <v>7</v>
      </c>
      <c r="L845" s="379">
        <v>18</v>
      </c>
      <c r="M845" s="379">
        <v>8</v>
      </c>
      <c r="N845" s="379">
        <v>2</v>
      </c>
      <c r="O845" s="379">
        <v>1</v>
      </c>
      <c r="P845" s="379">
        <v>1</v>
      </c>
      <c r="Q845" s="380">
        <v>0.25609999999999999</v>
      </c>
      <c r="R845" s="380">
        <v>0.32219999999999999</v>
      </c>
      <c r="S845" s="380">
        <v>0.40239999999999998</v>
      </c>
      <c r="T845" s="380">
        <v>0.72470000000000001</v>
      </c>
      <c r="U845" s="379">
        <v>90</v>
      </c>
      <c r="V845" s="381">
        <v>0.8</v>
      </c>
      <c r="W845" s="381">
        <v>7.7799999999999994E-2</v>
      </c>
      <c r="X845" s="381">
        <v>0.2</v>
      </c>
      <c r="Y845" s="140" t="s">
        <v>995</v>
      </c>
    </row>
    <row r="846" spans="1:25" ht="15" hidden="1" x14ac:dyDescent="0.25">
      <c r="A846" s="378" t="s">
        <v>917</v>
      </c>
      <c r="B846" s="378" t="s">
        <v>72</v>
      </c>
      <c r="C846" s="379">
        <v>35</v>
      </c>
      <c r="D846" s="379">
        <v>81</v>
      </c>
      <c r="E846" s="379">
        <v>7</v>
      </c>
      <c r="F846" s="379">
        <v>19</v>
      </c>
      <c r="G846" s="379">
        <v>8</v>
      </c>
      <c r="H846" s="379">
        <v>6</v>
      </c>
      <c r="I846" s="379">
        <v>0</v>
      </c>
      <c r="J846" s="379">
        <v>2</v>
      </c>
      <c r="K846" s="379">
        <v>3</v>
      </c>
      <c r="L846" s="379">
        <v>22</v>
      </c>
      <c r="M846" s="379">
        <v>0</v>
      </c>
      <c r="N846" s="379">
        <v>1</v>
      </c>
      <c r="O846" s="379">
        <v>1</v>
      </c>
      <c r="P846" s="379">
        <v>2</v>
      </c>
      <c r="Q846" s="380">
        <v>0.2346</v>
      </c>
      <c r="R846" s="380">
        <v>0.27910000000000001</v>
      </c>
      <c r="S846" s="380">
        <v>0.38269999999999998</v>
      </c>
      <c r="T846" s="380">
        <v>0.66180000000000005</v>
      </c>
      <c r="U846" s="379">
        <v>86</v>
      </c>
      <c r="V846" s="381">
        <v>0</v>
      </c>
      <c r="W846" s="381">
        <v>3.49E-2</v>
      </c>
      <c r="X846" s="381">
        <v>0.25580000000000003</v>
      </c>
      <c r="Y846" s="140" t="s">
        <v>995</v>
      </c>
    </row>
    <row r="847" spans="1:25" ht="15" hidden="1" x14ac:dyDescent="0.25">
      <c r="A847" s="378" t="s">
        <v>816</v>
      </c>
      <c r="B847" s="378" t="s">
        <v>147</v>
      </c>
      <c r="C847" s="379">
        <v>48</v>
      </c>
      <c r="D847" s="379">
        <v>82</v>
      </c>
      <c r="E847" s="379">
        <v>7</v>
      </c>
      <c r="F847" s="379">
        <v>21</v>
      </c>
      <c r="G847" s="379">
        <v>7</v>
      </c>
      <c r="H847" s="379">
        <v>7</v>
      </c>
      <c r="I847" s="379">
        <v>0</v>
      </c>
      <c r="J847" s="379">
        <v>1</v>
      </c>
      <c r="K847" s="379">
        <v>3</v>
      </c>
      <c r="L847" s="379">
        <v>14</v>
      </c>
      <c r="M847" s="379">
        <v>0</v>
      </c>
      <c r="N847" s="379">
        <v>0</v>
      </c>
      <c r="O847" s="379">
        <v>1</v>
      </c>
      <c r="P847" s="379">
        <v>0</v>
      </c>
      <c r="Q847" s="380">
        <v>0.25609999999999999</v>
      </c>
      <c r="R847" s="380">
        <v>0.28239999999999998</v>
      </c>
      <c r="S847" s="380">
        <v>0.378</v>
      </c>
      <c r="T847" s="380">
        <v>0.66039999999999999</v>
      </c>
      <c r="U847" s="379">
        <v>85</v>
      </c>
      <c r="V847" s="381">
        <v>0</v>
      </c>
      <c r="W847" s="381">
        <v>3.5299999999999998E-2</v>
      </c>
      <c r="X847" s="381">
        <v>0.16470000000000001</v>
      </c>
      <c r="Y847" s="140" t="s">
        <v>995</v>
      </c>
    </row>
    <row r="848" spans="1:25" ht="15" hidden="1" x14ac:dyDescent="0.25">
      <c r="A848" s="378" t="s">
        <v>561</v>
      </c>
      <c r="B848" s="378" t="s">
        <v>67</v>
      </c>
      <c r="C848" s="379">
        <v>29</v>
      </c>
      <c r="D848" s="379">
        <v>76</v>
      </c>
      <c r="E848" s="379">
        <v>9</v>
      </c>
      <c r="F848" s="379">
        <v>21</v>
      </c>
      <c r="G848" s="379">
        <v>10</v>
      </c>
      <c r="H848" s="379">
        <v>5</v>
      </c>
      <c r="I848" s="379">
        <v>2</v>
      </c>
      <c r="J848" s="379">
        <v>1</v>
      </c>
      <c r="K848" s="379">
        <v>8</v>
      </c>
      <c r="L848" s="379">
        <v>31</v>
      </c>
      <c r="M848" s="379">
        <v>3</v>
      </c>
      <c r="N848" s="379">
        <v>0</v>
      </c>
      <c r="O848" s="379">
        <v>0</v>
      </c>
      <c r="P848" s="379">
        <v>1</v>
      </c>
      <c r="Q848" s="380">
        <v>0.27629999999999999</v>
      </c>
      <c r="R848" s="380">
        <v>0.35289999999999999</v>
      </c>
      <c r="S848" s="380">
        <v>0.43419999999999997</v>
      </c>
      <c r="T848" s="380">
        <v>0.78720000000000001</v>
      </c>
      <c r="U848" s="379">
        <v>85</v>
      </c>
      <c r="V848" s="381">
        <v>1</v>
      </c>
      <c r="W848" s="381">
        <v>9.4100000000000003E-2</v>
      </c>
      <c r="X848" s="381">
        <v>0.36470000000000002</v>
      </c>
      <c r="Y848" s="140" t="s">
        <v>995</v>
      </c>
    </row>
    <row r="849" spans="1:25" ht="15" hidden="1" x14ac:dyDescent="0.25">
      <c r="A849" s="378" t="s">
        <v>648</v>
      </c>
      <c r="B849" s="378" t="s">
        <v>68</v>
      </c>
      <c r="C849" s="379">
        <v>64</v>
      </c>
      <c r="D849" s="379">
        <v>72</v>
      </c>
      <c r="E849" s="379">
        <v>2</v>
      </c>
      <c r="F849" s="379">
        <v>7</v>
      </c>
      <c r="G849" s="379">
        <v>1</v>
      </c>
      <c r="H849" s="379">
        <v>0</v>
      </c>
      <c r="I849" s="379">
        <v>0</v>
      </c>
      <c r="J849" s="379">
        <v>0</v>
      </c>
      <c r="K849" s="379">
        <v>4</v>
      </c>
      <c r="L849" s="379">
        <v>23</v>
      </c>
      <c r="M849" s="379">
        <v>2</v>
      </c>
      <c r="N849" s="379">
        <v>1</v>
      </c>
      <c r="O849" s="379">
        <v>0</v>
      </c>
      <c r="P849" s="379">
        <v>0</v>
      </c>
      <c r="Q849" s="380">
        <v>9.7199999999999995E-2</v>
      </c>
      <c r="R849" s="380">
        <v>0.1447</v>
      </c>
      <c r="S849" s="380">
        <v>9.7199999999999995E-2</v>
      </c>
      <c r="T849" s="380">
        <v>0.24199999999999999</v>
      </c>
      <c r="U849" s="379">
        <v>76</v>
      </c>
      <c r="V849" s="381">
        <v>0.66669999999999996</v>
      </c>
      <c r="W849" s="381">
        <v>5.2600000000000001E-2</v>
      </c>
      <c r="X849" s="381">
        <v>0.30259999999999998</v>
      </c>
      <c r="Y849" s="140" t="s">
        <v>995</v>
      </c>
    </row>
    <row r="850" spans="1:25" ht="15" hidden="1" x14ac:dyDescent="0.25">
      <c r="A850" s="383" t="s">
        <v>520</v>
      </c>
      <c r="B850" s="383" t="s">
        <v>71</v>
      </c>
      <c r="C850" s="384">
        <v>65</v>
      </c>
      <c r="D850" s="384">
        <v>72</v>
      </c>
      <c r="E850" s="384">
        <v>8</v>
      </c>
      <c r="F850" s="384">
        <v>14</v>
      </c>
      <c r="G850" s="384">
        <v>6</v>
      </c>
      <c r="H850" s="384">
        <v>1</v>
      </c>
      <c r="I850" s="384">
        <v>0</v>
      </c>
      <c r="J850" s="384">
        <v>0</v>
      </c>
      <c r="K850" s="384">
        <v>2</v>
      </c>
      <c r="L850" s="384">
        <v>10</v>
      </c>
      <c r="M850" s="384">
        <v>2</v>
      </c>
      <c r="N850" s="384">
        <v>1</v>
      </c>
      <c r="O850" s="384">
        <v>0</v>
      </c>
      <c r="P850" s="384">
        <v>2</v>
      </c>
      <c r="Q850" s="385">
        <v>0.19439999999999999</v>
      </c>
      <c r="R850" s="385">
        <v>0.23680000000000001</v>
      </c>
      <c r="S850" s="385">
        <v>0.20830000000000001</v>
      </c>
      <c r="T850" s="385">
        <v>0.44519999999999998</v>
      </c>
      <c r="U850" s="384">
        <v>76</v>
      </c>
      <c r="V850" s="386">
        <v>0.66669999999999996</v>
      </c>
      <c r="W850" s="386">
        <v>2.63E-2</v>
      </c>
      <c r="X850" s="386">
        <v>0.13159999999999999</v>
      </c>
      <c r="Y850" s="140" t="s">
        <v>995</v>
      </c>
    </row>
    <row r="851" spans="1:25" ht="15" hidden="1" x14ac:dyDescent="0.25">
      <c r="A851" s="383" t="s">
        <v>925</v>
      </c>
      <c r="B851" s="383" t="s">
        <v>72</v>
      </c>
      <c r="C851" s="384">
        <v>30</v>
      </c>
      <c r="D851" s="384">
        <v>71</v>
      </c>
      <c r="E851" s="384">
        <v>4</v>
      </c>
      <c r="F851" s="384">
        <v>11</v>
      </c>
      <c r="G851" s="384">
        <v>4</v>
      </c>
      <c r="H851" s="384">
        <v>0</v>
      </c>
      <c r="I851" s="384">
        <v>0</v>
      </c>
      <c r="J851" s="384">
        <v>1</v>
      </c>
      <c r="K851" s="384">
        <v>2</v>
      </c>
      <c r="L851" s="384">
        <v>27</v>
      </c>
      <c r="M851" s="384">
        <v>0</v>
      </c>
      <c r="N851" s="384">
        <v>2</v>
      </c>
      <c r="O851" s="384">
        <v>0</v>
      </c>
      <c r="P851" s="384">
        <v>0</v>
      </c>
      <c r="Q851" s="385">
        <v>0.15490000000000001</v>
      </c>
      <c r="R851" s="385">
        <v>0.17810000000000001</v>
      </c>
      <c r="S851" s="385">
        <v>0.19719999999999999</v>
      </c>
      <c r="T851" s="385">
        <v>0.37530000000000002</v>
      </c>
      <c r="U851" s="384">
        <v>73</v>
      </c>
      <c r="V851" s="386">
        <v>0</v>
      </c>
      <c r="W851" s="386">
        <v>2.7400000000000001E-2</v>
      </c>
      <c r="X851" s="386">
        <v>0.36990000000000001</v>
      </c>
      <c r="Y851" s="140" t="s">
        <v>995</v>
      </c>
    </row>
    <row r="852" spans="1:25" ht="15" hidden="1" x14ac:dyDescent="0.25">
      <c r="A852" s="378" t="s">
        <v>950</v>
      </c>
      <c r="B852" s="378" t="s">
        <v>146</v>
      </c>
      <c r="C852" s="379">
        <v>23</v>
      </c>
      <c r="D852" s="379">
        <v>66</v>
      </c>
      <c r="E852" s="379">
        <v>6</v>
      </c>
      <c r="F852" s="379">
        <v>14</v>
      </c>
      <c r="G852" s="379">
        <v>7</v>
      </c>
      <c r="H852" s="379">
        <v>2</v>
      </c>
      <c r="I852" s="379">
        <v>0</v>
      </c>
      <c r="J852" s="379">
        <v>3</v>
      </c>
      <c r="K852" s="379">
        <v>6</v>
      </c>
      <c r="L852" s="379">
        <v>27</v>
      </c>
      <c r="M852" s="379">
        <v>0</v>
      </c>
      <c r="N852" s="379">
        <v>1</v>
      </c>
      <c r="O852" s="379">
        <v>1</v>
      </c>
      <c r="P852" s="379">
        <v>0</v>
      </c>
      <c r="Q852" s="380">
        <v>0.21210000000000001</v>
      </c>
      <c r="R852" s="380">
        <v>0.27779999999999999</v>
      </c>
      <c r="S852" s="380">
        <v>0.37880000000000003</v>
      </c>
      <c r="T852" s="380">
        <v>0.65659999999999996</v>
      </c>
      <c r="U852" s="379">
        <v>72</v>
      </c>
      <c r="V852" s="381">
        <v>0</v>
      </c>
      <c r="W852" s="381">
        <v>8.3299999999999999E-2</v>
      </c>
      <c r="X852" s="381">
        <v>0.375</v>
      </c>
      <c r="Y852" s="140" t="s">
        <v>995</v>
      </c>
    </row>
    <row r="853" spans="1:25" ht="15" hidden="1" x14ac:dyDescent="0.25">
      <c r="A853" s="378" t="s">
        <v>793</v>
      </c>
      <c r="B853" s="378" t="s">
        <v>76</v>
      </c>
      <c r="C853" s="379">
        <v>51</v>
      </c>
      <c r="D853" s="379">
        <v>67</v>
      </c>
      <c r="E853" s="379">
        <v>3</v>
      </c>
      <c r="F853" s="379">
        <v>12</v>
      </c>
      <c r="G853" s="379">
        <v>3</v>
      </c>
      <c r="H853" s="379">
        <v>5</v>
      </c>
      <c r="I853" s="379">
        <v>0</v>
      </c>
      <c r="J853" s="379">
        <v>1</v>
      </c>
      <c r="K853" s="379">
        <v>3</v>
      </c>
      <c r="L853" s="379">
        <v>22</v>
      </c>
      <c r="M853" s="379">
        <v>0</v>
      </c>
      <c r="N853" s="379">
        <v>0</v>
      </c>
      <c r="O853" s="379">
        <v>0</v>
      </c>
      <c r="P853" s="379">
        <v>0</v>
      </c>
      <c r="Q853" s="380">
        <v>0.17910000000000001</v>
      </c>
      <c r="R853" s="380">
        <v>0.21429999999999999</v>
      </c>
      <c r="S853" s="380">
        <v>0.29849999999999999</v>
      </c>
      <c r="T853" s="380">
        <v>0.51280000000000003</v>
      </c>
      <c r="U853" s="379">
        <v>70</v>
      </c>
      <c r="V853" s="381">
        <v>0</v>
      </c>
      <c r="W853" s="381">
        <v>4.2900000000000001E-2</v>
      </c>
      <c r="X853" s="381">
        <v>0.31430000000000002</v>
      </c>
      <c r="Y853" s="140" t="s">
        <v>995</v>
      </c>
    </row>
    <row r="854" spans="1:25" ht="15" hidden="1" x14ac:dyDescent="0.25">
      <c r="A854" s="383" t="s">
        <v>593</v>
      </c>
      <c r="B854" s="383" t="s">
        <v>69</v>
      </c>
      <c r="C854" s="384">
        <v>25</v>
      </c>
      <c r="D854" s="384">
        <v>63</v>
      </c>
      <c r="E854" s="384">
        <v>6</v>
      </c>
      <c r="F854" s="384">
        <v>11</v>
      </c>
      <c r="G854" s="384">
        <v>3</v>
      </c>
      <c r="H854" s="384">
        <v>2</v>
      </c>
      <c r="I854" s="384">
        <v>1</v>
      </c>
      <c r="J854" s="384">
        <v>3</v>
      </c>
      <c r="K854" s="384">
        <v>5</v>
      </c>
      <c r="L854" s="384">
        <v>19</v>
      </c>
      <c r="M854" s="384">
        <v>1</v>
      </c>
      <c r="N854" s="384">
        <v>0</v>
      </c>
      <c r="O854" s="384">
        <v>0</v>
      </c>
      <c r="P854" s="384">
        <v>0</v>
      </c>
      <c r="Q854" s="385">
        <v>0.17460000000000001</v>
      </c>
      <c r="R854" s="385">
        <v>0.23530000000000001</v>
      </c>
      <c r="S854" s="385">
        <v>0.38100000000000001</v>
      </c>
      <c r="T854" s="385">
        <v>0.61619999999999997</v>
      </c>
      <c r="U854" s="384">
        <v>68</v>
      </c>
      <c r="V854" s="386">
        <v>1</v>
      </c>
      <c r="W854" s="386">
        <v>7.3499999999999996E-2</v>
      </c>
      <c r="X854" s="386">
        <v>0.27939999999999998</v>
      </c>
      <c r="Y854" s="140" t="s">
        <v>995</v>
      </c>
    </row>
    <row r="855" spans="1:25" ht="15" hidden="1" x14ac:dyDescent="0.25">
      <c r="A855" s="383" t="s">
        <v>859</v>
      </c>
      <c r="B855" s="383" t="s">
        <v>146</v>
      </c>
      <c r="C855" s="384">
        <v>33</v>
      </c>
      <c r="D855" s="384">
        <v>59</v>
      </c>
      <c r="E855" s="384">
        <v>5</v>
      </c>
      <c r="F855" s="384">
        <v>9</v>
      </c>
      <c r="G855" s="384">
        <v>6</v>
      </c>
      <c r="H855" s="384">
        <v>3</v>
      </c>
      <c r="I855" s="384">
        <v>0</v>
      </c>
      <c r="J855" s="384">
        <v>2</v>
      </c>
      <c r="K855" s="384">
        <v>9</v>
      </c>
      <c r="L855" s="384">
        <v>14</v>
      </c>
      <c r="M855" s="384">
        <v>0</v>
      </c>
      <c r="N855" s="384">
        <v>1</v>
      </c>
      <c r="O855" s="384">
        <v>1</v>
      </c>
      <c r="P855" s="384">
        <v>0</v>
      </c>
      <c r="Q855" s="385">
        <v>0.15254237288135594</v>
      </c>
      <c r="R855" s="385">
        <v>0.26470588235294118</v>
      </c>
      <c r="S855" s="385">
        <v>0.30508474576271188</v>
      </c>
      <c r="T855" s="385">
        <v>0.56979062811565306</v>
      </c>
      <c r="U855" s="384">
        <v>68</v>
      </c>
      <c r="V855" s="386">
        <v>0</v>
      </c>
      <c r="W855" s="386">
        <v>0.13235294117647059</v>
      </c>
      <c r="X855" s="386">
        <v>0.20588235294117646</v>
      </c>
      <c r="Y855" s="140" t="s">
        <v>995</v>
      </c>
    </row>
    <row r="856" spans="1:25" ht="15" hidden="1" x14ac:dyDescent="0.25">
      <c r="A856" s="378" t="s">
        <v>592</v>
      </c>
      <c r="B856" s="378" t="s">
        <v>69</v>
      </c>
      <c r="C856" s="379">
        <v>22</v>
      </c>
      <c r="D856" s="379">
        <v>64</v>
      </c>
      <c r="E856" s="379">
        <v>3</v>
      </c>
      <c r="F856" s="379">
        <v>14</v>
      </c>
      <c r="G856" s="379">
        <v>5</v>
      </c>
      <c r="H856" s="379">
        <v>4</v>
      </c>
      <c r="I856" s="379">
        <v>0</v>
      </c>
      <c r="J856" s="379">
        <v>1</v>
      </c>
      <c r="K856" s="379">
        <v>0</v>
      </c>
      <c r="L856" s="379">
        <v>17</v>
      </c>
      <c r="M856" s="379">
        <v>1</v>
      </c>
      <c r="N856" s="379">
        <v>1</v>
      </c>
      <c r="O856" s="379">
        <v>0</v>
      </c>
      <c r="P856" s="379">
        <v>3</v>
      </c>
      <c r="Q856" s="380">
        <v>0.21879999999999999</v>
      </c>
      <c r="R856" s="380">
        <v>0.25369999999999998</v>
      </c>
      <c r="S856" s="380">
        <v>0.3281</v>
      </c>
      <c r="T856" s="380">
        <v>0.58189999999999997</v>
      </c>
      <c r="U856" s="379">
        <v>67</v>
      </c>
      <c r="V856" s="381">
        <v>0.5</v>
      </c>
      <c r="W856" s="381">
        <v>0</v>
      </c>
      <c r="X856" s="381">
        <v>0.25369999999999998</v>
      </c>
      <c r="Y856" s="140" t="s">
        <v>995</v>
      </c>
    </row>
    <row r="857" spans="1:25" ht="15" hidden="1" x14ac:dyDescent="0.25">
      <c r="A857" s="378" t="s">
        <v>599</v>
      </c>
      <c r="B857" s="378" t="s">
        <v>69</v>
      </c>
      <c r="C857" s="379">
        <v>30</v>
      </c>
      <c r="D857" s="379">
        <v>57</v>
      </c>
      <c r="E857" s="379">
        <v>2</v>
      </c>
      <c r="F857" s="379">
        <v>7</v>
      </c>
      <c r="G857" s="379">
        <v>3</v>
      </c>
      <c r="H857" s="379">
        <v>1</v>
      </c>
      <c r="I857" s="379">
        <v>0</v>
      </c>
      <c r="J857" s="379">
        <v>1</v>
      </c>
      <c r="K857" s="379">
        <v>3</v>
      </c>
      <c r="L857" s="379">
        <v>19</v>
      </c>
      <c r="M857" s="379">
        <v>0</v>
      </c>
      <c r="N857" s="379">
        <v>0</v>
      </c>
      <c r="O857" s="379">
        <v>0</v>
      </c>
      <c r="P857" s="379">
        <v>0</v>
      </c>
      <c r="Q857" s="380">
        <v>0.12280000000000001</v>
      </c>
      <c r="R857" s="380">
        <v>0.16669999999999999</v>
      </c>
      <c r="S857" s="380">
        <v>0.193</v>
      </c>
      <c r="T857" s="380">
        <v>0.35959999999999998</v>
      </c>
      <c r="U857" s="379">
        <v>60</v>
      </c>
      <c r="V857" s="381">
        <v>0</v>
      </c>
      <c r="W857" s="381">
        <v>0.05</v>
      </c>
      <c r="X857" s="381">
        <v>0.31669999999999998</v>
      </c>
      <c r="Y857" s="140" t="s">
        <v>995</v>
      </c>
    </row>
    <row r="858" spans="1:25" ht="15" hidden="1" x14ac:dyDescent="0.25">
      <c r="A858" s="378" t="s">
        <v>949</v>
      </c>
      <c r="B858" s="378" t="s">
        <v>146</v>
      </c>
      <c r="C858" s="379">
        <v>32</v>
      </c>
      <c r="D858" s="379">
        <v>53</v>
      </c>
      <c r="E858" s="379">
        <v>13</v>
      </c>
      <c r="F858" s="379">
        <v>16</v>
      </c>
      <c r="G858" s="379">
        <v>6</v>
      </c>
      <c r="H858" s="379">
        <v>2</v>
      </c>
      <c r="I858" s="379">
        <v>0</v>
      </c>
      <c r="J858" s="379">
        <v>3</v>
      </c>
      <c r="K858" s="379">
        <v>5</v>
      </c>
      <c r="L858" s="379">
        <v>13</v>
      </c>
      <c r="M858" s="379">
        <v>2</v>
      </c>
      <c r="N858" s="379">
        <v>0</v>
      </c>
      <c r="O858" s="379">
        <v>0</v>
      </c>
      <c r="P858" s="379">
        <v>2</v>
      </c>
      <c r="Q858" s="380">
        <v>0.3019</v>
      </c>
      <c r="R858" s="380">
        <v>0.38329999999999997</v>
      </c>
      <c r="S858" s="380">
        <v>0.50939999999999996</v>
      </c>
      <c r="T858" s="380">
        <v>0.89280000000000004</v>
      </c>
      <c r="U858" s="379">
        <v>60</v>
      </c>
      <c r="V858" s="381">
        <v>1</v>
      </c>
      <c r="W858" s="381">
        <v>8.3299999999999999E-2</v>
      </c>
      <c r="X858" s="381">
        <v>0.2167</v>
      </c>
      <c r="Y858" s="140" t="s">
        <v>995</v>
      </c>
    </row>
    <row r="859" spans="1:25" ht="15" hidden="1" x14ac:dyDescent="0.25">
      <c r="A859" s="378" t="s">
        <v>641</v>
      </c>
      <c r="B859" s="378" t="s">
        <v>68</v>
      </c>
      <c r="C859" s="379">
        <v>76</v>
      </c>
      <c r="D859" s="379">
        <v>58</v>
      </c>
      <c r="E859" s="379">
        <v>7</v>
      </c>
      <c r="F859" s="379">
        <v>12</v>
      </c>
      <c r="G859" s="379">
        <v>6</v>
      </c>
      <c r="H859" s="379">
        <v>2</v>
      </c>
      <c r="I859" s="379">
        <v>0</v>
      </c>
      <c r="J859" s="379">
        <v>4</v>
      </c>
      <c r="K859" s="379">
        <v>1</v>
      </c>
      <c r="L859" s="379">
        <v>18</v>
      </c>
      <c r="M859" s="379">
        <v>2</v>
      </c>
      <c r="N859" s="379">
        <v>0</v>
      </c>
      <c r="O859" s="379">
        <v>0</v>
      </c>
      <c r="P859" s="379">
        <v>0</v>
      </c>
      <c r="Q859" s="380">
        <v>0.2069</v>
      </c>
      <c r="R859" s="380">
        <v>0.2203</v>
      </c>
      <c r="S859" s="380">
        <v>0.44829999999999998</v>
      </c>
      <c r="T859" s="380">
        <v>0.66859999999999997</v>
      </c>
      <c r="U859" s="379">
        <v>59</v>
      </c>
      <c r="V859" s="381">
        <v>1</v>
      </c>
      <c r="W859" s="381">
        <v>1.6899999999999998E-2</v>
      </c>
      <c r="X859" s="381">
        <v>0.30509999999999998</v>
      </c>
      <c r="Y859" s="140" t="s">
        <v>995</v>
      </c>
    </row>
    <row r="860" spans="1:25" ht="15" hidden="1" x14ac:dyDescent="0.25">
      <c r="A860" s="383" t="s">
        <v>976</v>
      </c>
      <c r="B860" s="383" t="s">
        <v>166</v>
      </c>
      <c r="C860" s="384">
        <v>42</v>
      </c>
      <c r="D860" s="384">
        <v>51</v>
      </c>
      <c r="E860" s="384">
        <v>7</v>
      </c>
      <c r="F860" s="384">
        <v>9</v>
      </c>
      <c r="G860" s="384">
        <v>7</v>
      </c>
      <c r="H860" s="384">
        <v>2</v>
      </c>
      <c r="I860" s="384">
        <v>0</v>
      </c>
      <c r="J860" s="384">
        <v>3</v>
      </c>
      <c r="K860" s="384">
        <v>5</v>
      </c>
      <c r="L860" s="384">
        <v>7</v>
      </c>
      <c r="M860" s="384">
        <v>0</v>
      </c>
      <c r="N860" s="384">
        <v>0</v>
      </c>
      <c r="O860" s="384">
        <v>1</v>
      </c>
      <c r="P860" s="384">
        <v>0</v>
      </c>
      <c r="Q860" s="385">
        <v>0.17649999999999999</v>
      </c>
      <c r="R860" s="385">
        <v>0.25</v>
      </c>
      <c r="S860" s="385">
        <v>0.39219999999999999</v>
      </c>
      <c r="T860" s="385">
        <v>0.64219999999999999</v>
      </c>
      <c r="U860" s="384">
        <v>56</v>
      </c>
      <c r="V860" s="386">
        <v>0</v>
      </c>
      <c r="W860" s="386">
        <v>8.9300000000000004E-2</v>
      </c>
      <c r="X860" s="386">
        <v>0.125</v>
      </c>
      <c r="Y860" s="140" t="s">
        <v>995</v>
      </c>
    </row>
    <row r="861" spans="1:25" ht="15" hidden="1" x14ac:dyDescent="0.25">
      <c r="A861" s="378" t="s">
        <v>677</v>
      </c>
      <c r="B861" s="378" t="s">
        <v>64</v>
      </c>
      <c r="C861" s="379">
        <v>21</v>
      </c>
      <c r="D861" s="379">
        <v>40</v>
      </c>
      <c r="E861" s="379">
        <v>4</v>
      </c>
      <c r="F861" s="379">
        <v>9</v>
      </c>
      <c r="G861" s="379">
        <v>8</v>
      </c>
      <c r="H861" s="379">
        <v>0</v>
      </c>
      <c r="I861" s="379">
        <v>0</v>
      </c>
      <c r="J861" s="379">
        <v>2</v>
      </c>
      <c r="K861" s="379">
        <v>7</v>
      </c>
      <c r="L861" s="379">
        <v>17</v>
      </c>
      <c r="M861" s="379">
        <v>0</v>
      </c>
      <c r="N861" s="379">
        <v>0</v>
      </c>
      <c r="O861" s="379">
        <v>0</v>
      </c>
      <c r="P861" s="379">
        <v>1</v>
      </c>
      <c r="Q861" s="380">
        <v>0.22500000000000001</v>
      </c>
      <c r="R861" s="380">
        <v>0.35420000000000001</v>
      </c>
      <c r="S861" s="380">
        <v>0.375</v>
      </c>
      <c r="T861" s="380">
        <v>0.72919999999999996</v>
      </c>
      <c r="U861" s="379">
        <v>48</v>
      </c>
      <c r="V861" s="381">
        <v>0</v>
      </c>
      <c r="W861" s="381">
        <v>0.14580000000000001</v>
      </c>
      <c r="X861" s="381">
        <v>0.35420000000000001</v>
      </c>
      <c r="Y861" s="140" t="s">
        <v>995</v>
      </c>
    </row>
    <row r="862" spans="1:25" ht="15" hidden="1" x14ac:dyDescent="0.25">
      <c r="A862" s="378" t="s">
        <v>824</v>
      </c>
      <c r="B862" s="378" t="s">
        <v>147</v>
      </c>
      <c r="C862" s="379">
        <v>51</v>
      </c>
      <c r="D862" s="379">
        <v>38</v>
      </c>
      <c r="E862" s="379">
        <v>7</v>
      </c>
      <c r="F862" s="379">
        <v>4</v>
      </c>
      <c r="G862" s="379">
        <v>2</v>
      </c>
      <c r="H862" s="379">
        <v>0</v>
      </c>
      <c r="I862" s="379">
        <v>0</v>
      </c>
      <c r="J862" s="379">
        <v>0</v>
      </c>
      <c r="K862" s="379">
        <v>2</v>
      </c>
      <c r="L862" s="379">
        <v>12</v>
      </c>
      <c r="M862" s="379">
        <v>3</v>
      </c>
      <c r="N862" s="379">
        <v>2</v>
      </c>
      <c r="O862" s="379">
        <v>0</v>
      </c>
      <c r="P862" s="379">
        <v>0</v>
      </c>
      <c r="Q862" s="380">
        <v>0.1053</v>
      </c>
      <c r="R862" s="380">
        <v>0.15</v>
      </c>
      <c r="S862" s="380">
        <v>0.1053</v>
      </c>
      <c r="T862" s="380">
        <v>0.25530000000000003</v>
      </c>
      <c r="U862" s="379">
        <v>40</v>
      </c>
      <c r="V862" s="381">
        <v>0.6</v>
      </c>
      <c r="W862" s="381">
        <v>0.05</v>
      </c>
      <c r="X862" s="381">
        <v>0.3</v>
      </c>
      <c r="Y862" s="140" t="s">
        <v>995</v>
      </c>
    </row>
    <row r="863" spans="1:25" ht="15" hidden="1" x14ac:dyDescent="0.25">
      <c r="A863" s="383" t="s">
        <v>710</v>
      </c>
      <c r="B863" s="383" t="s">
        <v>70</v>
      </c>
      <c r="C863" s="384">
        <v>21</v>
      </c>
      <c r="D863" s="384">
        <v>37</v>
      </c>
      <c r="E863" s="384">
        <v>3</v>
      </c>
      <c r="F863" s="384">
        <v>6</v>
      </c>
      <c r="G863" s="384">
        <v>1</v>
      </c>
      <c r="H863" s="384">
        <v>2</v>
      </c>
      <c r="I863" s="384">
        <v>0</v>
      </c>
      <c r="J863" s="384">
        <v>1</v>
      </c>
      <c r="K863" s="384">
        <v>2</v>
      </c>
      <c r="L863" s="384">
        <v>13</v>
      </c>
      <c r="M863" s="384">
        <v>0</v>
      </c>
      <c r="N863" s="384">
        <v>0</v>
      </c>
      <c r="O863" s="384">
        <v>0</v>
      </c>
      <c r="P863" s="384">
        <v>0</v>
      </c>
      <c r="Q863" s="385">
        <v>0.16220000000000001</v>
      </c>
      <c r="R863" s="385">
        <v>0.2051</v>
      </c>
      <c r="S863" s="385">
        <v>0.29730000000000001</v>
      </c>
      <c r="T863" s="385">
        <v>0.50239999999999996</v>
      </c>
      <c r="U863" s="384">
        <v>39</v>
      </c>
      <c r="V863" s="386">
        <v>0</v>
      </c>
      <c r="W863" s="386">
        <v>5.1299999999999998E-2</v>
      </c>
      <c r="X863" s="386">
        <v>0.33329999999999999</v>
      </c>
      <c r="Y863" s="140" t="s">
        <v>995</v>
      </c>
    </row>
    <row r="864" spans="1:25" ht="15" hidden="1" x14ac:dyDescent="0.25">
      <c r="A864" s="378" t="s">
        <v>825</v>
      </c>
      <c r="B864" s="378" t="s">
        <v>147</v>
      </c>
      <c r="C864" s="379">
        <v>32</v>
      </c>
      <c r="D864" s="379">
        <v>37</v>
      </c>
      <c r="E864" s="379">
        <v>1</v>
      </c>
      <c r="F864" s="379">
        <v>9</v>
      </c>
      <c r="G864" s="379">
        <v>2</v>
      </c>
      <c r="H864" s="379">
        <v>2</v>
      </c>
      <c r="I864" s="379">
        <v>0</v>
      </c>
      <c r="J864" s="379">
        <v>0</v>
      </c>
      <c r="K864" s="379">
        <v>1</v>
      </c>
      <c r="L864" s="379">
        <v>13</v>
      </c>
      <c r="M864" s="379">
        <v>2</v>
      </c>
      <c r="N864" s="379">
        <v>2</v>
      </c>
      <c r="O864" s="379">
        <v>0</v>
      </c>
      <c r="P864" s="379">
        <v>0</v>
      </c>
      <c r="Q864" s="380">
        <v>0.2432</v>
      </c>
      <c r="R864" s="380">
        <v>0.26319999999999999</v>
      </c>
      <c r="S864" s="380">
        <v>0.29730000000000001</v>
      </c>
      <c r="T864" s="380">
        <v>0.5605</v>
      </c>
      <c r="U864" s="379">
        <v>38</v>
      </c>
      <c r="V864" s="381">
        <v>0.5</v>
      </c>
      <c r="W864" s="381">
        <v>2.63E-2</v>
      </c>
      <c r="X864" s="381">
        <v>0.34210000000000002</v>
      </c>
      <c r="Y864" s="140" t="s">
        <v>995</v>
      </c>
    </row>
    <row r="865" spans="1:25" ht="15" hidden="1" x14ac:dyDescent="0.25">
      <c r="A865" s="383" t="s">
        <v>596</v>
      </c>
      <c r="B865" s="383" t="s">
        <v>69</v>
      </c>
      <c r="C865" s="384">
        <v>16</v>
      </c>
      <c r="D865" s="384">
        <v>28</v>
      </c>
      <c r="E865" s="384">
        <v>2</v>
      </c>
      <c r="F865" s="384">
        <v>5</v>
      </c>
      <c r="G865" s="384">
        <v>0</v>
      </c>
      <c r="H865" s="384">
        <v>1</v>
      </c>
      <c r="I865" s="384">
        <v>0</v>
      </c>
      <c r="J865" s="384">
        <v>0</v>
      </c>
      <c r="K865" s="384">
        <v>4</v>
      </c>
      <c r="L865" s="384">
        <v>7</v>
      </c>
      <c r="M865" s="384">
        <v>0</v>
      </c>
      <c r="N865" s="384">
        <v>1</v>
      </c>
      <c r="O865" s="384">
        <v>0</v>
      </c>
      <c r="P865" s="384">
        <v>0</v>
      </c>
      <c r="Q865" s="385">
        <v>0.17860000000000001</v>
      </c>
      <c r="R865" s="385">
        <v>0.28129999999999999</v>
      </c>
      <c r="S865" s="385">
        <v>0.21429999999999999</v>
      </c>
      <c r="T865" s="385">
        <v>0.4955</v>
      </c>
      <c r="U865" s="384">
        <v>32</v>
      </c>
      <c r="V865" s="386">
        <v>0</v>
      </c>
      <c r="W865" s="386">
        <v>0.125</v>
      </c>
      <c r="X865" s="386">
        <v>0.21879999999999999</v>
      </c>
      <c r="Y865" s="140" t="s">
        <v>995</v>
      </c>
    </row>
    <row r="866" spans="1:25" ht="15" hidden="1" x14ac:dyDescent="0.25">
      <c r="A866" s="378" t="s">
        <v>920</v>
      </c>
      <c r="B866" s="378" t="s">
        <v>72</v>
      </c>
      <c r="C866" s="379">
        <v>25</v>
      </c>
      <c r="D866" s="379">
        <v>28</v>
      </c>
      <c r="E866" s="379">
        <v>1</v>
      </c>
      <c r="F866" s="379">
        <v>5</v>
      </c>
      <c r="G866" s="379">
        <v>1</v>
      </c>
      <c r="H866" s="379">
        <v>1</v>
      </c>
      <c r="I866" s="379">
        <v>0</v>
      </c>
      <c r="J866" s="379">
        <v>0</v>
      </c>
      <c r="K866" s="379">
        <v>2</v>
      </c>
      <c r="L866" s="379">
        <v>9</v>
      </c>
      <c r="M866" s="379">
        <v>0</v>
      </c>
      <c r="N866" s="379">
        <v>0</v>
      </c>
      <c r="O866" s="379">
        <v>0</v>
      </c>
      <c r="P866" s="379">
        <v>0</v>
      </c>
      <c r="Q866" s="380">
        <v>0.17860000000000001</v>
      </c>
      <c r="R866" s="380">
        <v>0.23330000000000001</v>
      </c>
      <c r="S866" s="380">
        <v>0.21429999999999999</v>
      </c>
      <c r="T866" s="380">
        <v>0.4476</v>
      </c>
      <c r="U866" s="379">
        <v>30</v>
      </c>
      <c r="V866" s="381">
        <v>0</v>
      </c>
      <c r="W866" s="381">
        <v>6.6699999999999995E-2</v>
      </c>
      <c r="X866" s="381">
        <v>0.3</v>
      </c>
      <c r="Y866" s="140" t="s">
        <v>995</v>
      </c>
    </row>
    <row r="867" spans="1:25" ht="15" hidden="1" x14ac:dyDescent="0.25">
      <c r="A867" s="378" t="s">
        <v>572</v>
      </c>
      <c r="B867" s="378" t="s">
        <v>67</v>
      </c>
      <c r="C867" s="379">
        <v>14</v>
      </c>
      <c r="D867" s="379">
        <v>28</v>
      </c>
      <c r="E867" s="379">
        <v>4</v>
      </c>
      <c r="F867" s="379">
        <v>4</v>
      </c>
      <c r="G867" s="379">
        <v>8</v>
      </c>
      <c r="H867" s="379">
        <v>0</v>
      </c>
      <c r="I867" s="379">
        <v>0</v>
      </c>
      <c r="J867" s="379">
        <v>4</v>
      </c>
      <c r="K867" s="379">
        <v>1</v>
      </c>
      <c r="L867" s="379">
        <v>11</v>
      </c>
      <c r="M867" s="379">
        <v>0</v>
      </c>
      <c r="N867" s="379">
        <v>0</v>
      </c>
      <c r="O867" s="379">
        <v>1</v>
      </c>
      <c r="P867" s="379">
        <v>0</v>
      </c>
      <c r="Q867" s="380">
        <v>0.1429</v>
      </c>
      <c r="R867" s="380">
        <v>0.1724</v>
      </c>
      <c r="S867" s="380">
        <v>0.57140000000000002</v>
      </c>
      <c r="T867" s="380">
        <v>0.74380000000000002</v>
      </c>
      <c r="U867" s="379">
        <v>29</v>
      </c>
      <c r="V867" s="381">
        <v>0</v>
      </c>
      <c r="W867" s="381">
        <v>3.4500000000000003E-2</v>
      </c>
      <c r="X867" s="381">
        <v>0.37930000000000003</v>
      </c>
      <c r="Y867" s="140" t="s">
        <v>995</v>
      </c>
    </row>
    <row r="868" spans="1:25" ht="15" hidden="1" x14ac:dyDescent="0.25">
      <c r="A868" s="378" t="s">
        <v>568</v>
      </c>
      <c r="B868" s="378" t="s">
        <v>67</v>
      </c>
      <c r="C868" s="379">
        <v>20</v>
      </c>
      <c r="D868" s="379">
        <v>22</v>
      </c>
      <c r="E868" s="379">
        <v>2</v>
      </c>
      <c r="F868" s="379">
        <v>5</v>
      </c>
      <c r="G868" s="379">
        <v>4</v>
      </c>
      <c r="H868" s="379">
        <v>2</v>
      </c>
      <c r="I868" s="379">
        <v>0</v>
      </c>
      <c r="J868" s="379">
        <v>1</v>
      </c>
      <c r="K868" s="379">
        <v>4</v>
      </c>
      <c r="L868" s="379">
        <v>5</v>
      </c>
      <c r="M868" s="379">
        <v>1</v>
      </c>
      <c r="N868" s="379">
        <v>0</v>
      </c>
      <c r="O868" s="379">
        <v>0</v>
      </c>
      <c r="P868" s="379">
        <v>0</v>
      </c>
      <c r="Q868" s="380">
        <v>0.2273</v>
      </c>
      <c r="R868" s="380">
        <v>0.34620000000000001</v>
      </c>
      <c r="S868" s="380">
        <v>0.45450000000000002</v>
      </c>
      <c r="T868" s="380">
        <v>0.80069999999999997</v>
      </c>
      <c r="U868" s="379">
        <v>26</v>
      </c>
      <c r="V868" s="381">
        <v>1</v>
      </c>
      <c r="W868" s="381">
        <v>0.15379999999999999</v>
      </c>
      <c r="X868" s="381">
        <v>0.1923</v>
      </c>
      <c r="Y868" s="140" t="s">
        <v>995</v>
      </c>
    </row>
    <row r="869" spans="1:25" ht="15" hidden="1" x14ac:dyDescent="0.25">
      <c r="A869" s="378" t="s">
        <v>763</v>
      </c>
      <c r="B869" s="378" t="s">
        <v>73</v>
      </c>
      <c r="C869" s="379">
        <v>25</v>
      </c>
      <c r="D869" s="379">
        <v>23</v>
      </c>
      <c r="E869" s="379">
        <v>4</v>
      </c>
      <c r="F869" s="379">
        <v>5</v>
      </c>
      <c r="G869" s="379">
        <v>4</v>
      </c>
      <c r="H869" s="379">
        <v>1</v>
      </c>
      <c r="I869" s="379">
        <v>0</v>
      </c>
      <c r="J869" s="379">
        <v>1</v>
      </c>
      <c r="K869" s="379">
        <v>1</v>
      </c>
      <c r="L869" s="379">
        <v>6</v>
      </c>
      <c r="M869" s="379">
        <v>4</v>
      </c>
      <c r="N869" s="379">
        <v>0</v>
      </c>
      <c r="O869" s="379">
        <v>0</v>
      </c>
      <c r="P869" s="379">
        <v>0</v>
      </c>
      <c r="Q869" s="380">
        <v>0.21740000000000001</v>
      </c>
      <c r="R869" s="380">
        <v>0.25</v>
      </c>
      <c r="S869" s="380">
        <v>0.39129999999999998</v>
      </c>
      <c r="T869" s="380">
        <v>0.64129999999999998</v>
      </c>
      <c r="U869" s="379">
        <v>24</v>
      </c>
      <c r="V869" s="381">
        <v>1</v>
      </c>
      <c r="W869" s="381">
        <v>4.1700000000000001E-2</v>
      </c>
      <c r="X869" s="381">
        <v>0.25</v>
      </c>
      <c r="Y869" s="140" t="s">
        <v>995</v>
      </c>
    </row>
    <row r="870" spans="1:25" ht="15" hidden="1" x14ac:dyDescent="0.25">
      <c r="A870" s="383" t="s">
        <v>979</v>
      </c>
      <c r="B870" s="383" t="s">
        <v>166</v>
      </c>
      <c r="C870" s="384">
        <v>19</v>
      </c>
      <c r="D870" s="384">
        <v>20</v>
      </c>
      <c r="E870" s="384">
        <v>2</v>
      </c>
      <c r="F870" s="384">
        <v>7</v>
      </c>
      <c r="G870" s="384">
        <v>1</v>
      </c>
      <c r="H870" s="384">
        <v>3</v>
      </c>
      <c r="I870" s="384">
        <v>0</v>
      </c>
      <c r="J870" s="384">
        <v>0</v>
      </c>
      <c r="K870" s="384">
        <v>1</v>
      </c>
      <c r="L870" s="384">
        <v>7</v>
      </c>
      <c r="M870" s="384">
        <v>0</v>
      </c>
      <c r="N870" s="384">
        <v>1</v>
      </c>
      <c r="O870" s="384">
        <v>0</v>
      </c>
      <c r="P870" s="384">
        <v>0</v>
      </c>
      <c r="Q870" s="385">
        <v>0.35</v>
      </c>
      <c r="R870" s="385">
        <v>0.38100000000000001</v>
      </c>
      <c r="S870" s="385">
        <v>0.5</v>
      </c>
      <c r="T870" s="385">
        <v>0.88100000000000001</v>
      </c>
      <c r="U870" s="384">
        <v>21</v>
      </c>
      <c r="V870" s="386">
        <v>0</v>
      </c>
      <c r="W870" s="386">
        <v>4.7600000000000003E-2</v>
      </c>
      <c r="X870" s="386">
        <v>0.33329999999999999</v>
      </c>
      <c r="Y870" s="140" t="s">
        <v>995</v>
      </c>
    </row>
    <row r="871" spans="1:25" ht="15" hidden="1" x14ac:dyDescent="0.25">
      <c r="A871" s="378" t="s">
        <v>631</v>
      </c>
      <c r="B871" s="378" t="s">
        <v>65</v>
      </c>
      <c r="C871" s="379">
        <v>23</v>
      </c>
      <c r="D871" s="379">
        <v>20</v>
      </c>
      <c r="E871" s="379">
        <v>4</v>
      </c>
      <c r="F871" s="379">
        <v>4</v>
      </c>
      <c r="G871" s="379">
        <v>2</v>
      </c>
      <c r="H871" s="379">
        <v>1</v>
      </c>
      <c r="I871" s="379">
        <v>0</v>
      </c>
      <c r="J871" s="379">
        <v>2</v>
      </c>
      <c r="K871" s="379">
        <v>1</v>
      </c>
      <c r="L871" s="379">
        <v>5</v>
      </c>
      <c r="M871" s="379">
        <v>2</v>
      </c>
      <c r="N871" s="379">
        <v>0</v>
      </c>
      <c r="O871" s="379">
        <v>0</v>
      </c>
      <c r="P871" s="379">
        <v>0</v>
      </c>
      <c r="Q871" s="380">
        <v>0.2</v>
      </c>
      <c r="R871" s="380">
        <v>0.23810000000000001</v>
      </c>
      <c r="S871" s="380">
        <v>0.55000000000000004</v>
      </c>
      <c r="T871" s="380">
        <v>0.78810000000000002</v>
      </c>
      <c r="U871" s="379">
        <v>21</v>
      </c>
      <c r="V871" s="381">
        <v>1</v>
      </c>
      <c r="W871" s="381">
        <v>4.7600000000000003E-2</v>
      </c>
      <c r="X871" s="381">
        <v>0.23810000000000001</v>
      </c>
      <c r="Y871" s="140" t="s">
        <v>995</v>
      </c>
    </row>
    <row r="872" spans="1:25" ht="15" hidden="1" x14ac:dyDescent="0.25">
      <c r="A872" s="378" t="s">
        <v>597</v>
      </c>
      <c r="B872" s="378" t="s">
        <v>69</v>
      </c>
      <c r="C872" s="379">
        <v>11</v>
      </c>
      <c r="D872" s="379">
        <v>19</v>
      </c>
      <c r="E872" s="379">
        <v>0</v>
      </c>
      <c r="F872" s="379">
        <v>3</v>
      </c>
      <c r="G872" s="379">
        <v>0</v>
      </c>
      <c r="H872" s="379">
        <v>1</v>
      </c>
      <c r="I872" s="379">
        <v>0</v>
      </c>
      <c r="J872" s="379">
        <v>0</v>
      </c>
      <c r="K872" s="379">
        <v>1</v>
      </c>
      <c r="L872" s="379">
        <v>4</v>
      </c>
      <c r="M872" s="379">
        <v>0</v>
      </c>
      <c r="N872" s="379">
        <v>0</v>
      </c>
      <c r="O872" s="379">
        <v>0</v>
      </c>
      <c r="P872" s="379">
        <v>0</v>
      </c>
      <c r="Q872" s="380">
        <v>0.15790000000000001</v>
      </c>
      <c r="R872" s="380">
        <v>0.2</v>
      </c>
      <c r="S872" s="380">
        <v>0.21049999999999999</v>
      </c>
      <c r="T872" s="380">
        <v>0.41049999999999998</v>
      </c>
      <c r="U872" s="379">
        <v>20</v>
      </c>
      <c r="V872" s="381">
        <v>0</v>
      </c>
      <c r="W872" s="381">
        <v>0.05</v>
      </c>
      <c r="X872" s="381">
        <v>0.2</v>
      </c>
      <c r="Y872" s="140" t="s">
        <v>995</v>
      </c>
    </row>
    <row r="873" spans="1:25" ht="15" hidden="1" x14ac:dyDescent="0.25">
      <c r="A873" s="383" t="s">
        <v>523</v>
      </c>
      <c r="B873" s="383" t="s">
        <v>71</v>
      </c>
      <c r="C873" s="384">
        <v>8</v>
      </c>
      <c r="D873" s="384">
        <v>16</v>
      </c>
      <c r="E873" s="384">
        <v>2</v>
      </c>
      <c r="F873" s="384">
        <v>3</v>
      </c>
      <c r="G873" s="384">
        <v>3</v>
      </c>
      <c r="H873" s="384">
        <v>1</v>
      </c>
      <c r="I873" s="384">
        <v>0</v>
      </c>
      <c r="J873" s="384">
        <v>1</v>
      </c>
      <c r="K873" s="384">
        <v>0</v>
      </c>
      <c r="L873" s="384">
        <v>4</v>
      </c>
      <c r="M873" s="384">
        <v>0</v>
      </c>
      <c r="N873" s="384">
        <v>0</v>
      </c>
      <c r="O873" s="384">
        <v>1</v>
      </c>
      <c r="P873" s="384">
        <v>0</v>
      </c>
      <c r="Q873" s="385">
        <v>0.1875</v>
      </c>
      <c r="R873" s="385">
        <v>0.1875</v>
      </c>
      <c r="S873" s="385">
        <v>0.4375</v>
      </c>
      <c r="T873" s="385">
        <v>0.625</v>
      </c>
      <c r="U873" s="384">
        <v>16</v>
      </c>
      <c r="V873" s="386">
        <v>0</v>
      </c>
      <c r="W873" s="386">
        <v>0</v>
      </c>
      <c r="X873" s="386">
        <v>0.25</v>
      </c>
      <c r="Y873" s="140" t="s">
        <v>995</v>
      </c>
    </row>
    <row r="874" spans="1:25" ht="15" hidden="1" x14ac:dyDescent="0.25">
      <c r="A874" s="378" t="s">
        <v>623</v>
      </c>
      <c r="B874" s="378" t="s">
        <v>65</v>
      </c>
      <c r="C874" s="379">
        <v>10</v>
      </c>
      <c r="D874" s="379">
        <v>15</v>
      </c>
      <c r="E874" s="379">
        <v>0</v>
      </c>
      <c r="F874" s="379">
        <v>1</v>
      </c>
      <c r="G874" s="379">
        <v>0</v>
      </c>
      <c r="H874" s="379">
        <v>1</v>
      </c>
      <c r="I874" s="379">
        <v>0</v>
      </c>
      <c r="J874" s="379">
        <v>0</v>
      </c>
      <c r="K874" s="379">
        <v>0</v>
      </c>
      <c r="L874" s="379">
        <v>5</v>
      </c>
      <c r="M874" s="379">
        <v>0</v>
      </c>
      <c r="N874" s="379">
        <v>0</v>
      </c>
      <c r="O874" s="379">
        <v>0</v>
      </c>
      <c r="P874" s="379">
        <v>0</v>
      </c>
      <c r="Q874" s="380">
        <v>6.6699999999999995E-2</v>
      </c>
      <c r="R874" s="380">
        <v>6.6699999999999995E-2</v>
      </c>
      <c r="S874" s="380">
        <v>0.1333</v>
      </c>
      <c r="T874" s="380">
        <v>0.2</v>
      </c>
      <c r="U874" s="379">
        <v>15</v>
      </c>
      <c r="V874" s="381">
        <v>0</v>
      </c>
      <c r="W874" s="381">
        <v>0</v>
      </c>
      <c r="X874" s="381">
        <v>0.33329999999999999</v>
      </c>
      <c r="Y874" s="140" t="s">
        <v>995</v>
      </c>
    </row>
    <row r="875" spans="1:25" ht="15" hidden="1" x14ac:dyDescent="0.25">
      <c r="A875" s="378" t="s">
        <v>923</v>
      </c>
      <c r="B875" s="378" t="s">
        <v>72</v>
      </c>
      <c r="C875" s="379">
        <v>20</v>
      </c>
      <c r="D875" s="379">
        <v>12</v>
      </c>
      <c r="E875" s="379">
        <v>4</v>
      </c>
      <c r="F875" s="379">
        <v>4</v>
      </c>
      <c r="G875" s="379">
        <v>7</v>
      </c>
      <c r="H875" s="379">
        <v>1</v>
      </c>
      <c r="I875" s="379">
        <v>0</v>
      </c>
      <c r="J875" s="379">
        <v>2</v>
      </c>
      <c r="K875" s="379">
        <v>1</v>
      </c>
      <c r="L875" s="379">
        <v>4</v>
      </c>
      <c r="M875" s="379">
        <v>2</v>
      </c>
      <c r="N875" s="379">
        <v>0</v>
      </c>
      <c r="O875" s="379">
        <v>1</v>
      </c>
      <c r="P875" s="379">
        <v>0</v>
      </c>
      <c r="Q875" s="380">
        <v>0.33329999999999999</v>
      </c>
      <c r="R875" s="380">
        <v>0.3846</v>
      </c>
      <c r="S875" s="380">
        <v>0.91669999999999996</v>
      </c>
      <c r="T875" s="380">
        <v>1.3012999999999999</v>
      </c>
      <c r="U875" s="379">
        <v>13</v>
      </c>
      <c r="V875" s="381">
        <v>1</v>
      </c>
      <c r="W875" s="381">
        <v>7.6899999999999996E-2</v>
      </c>
      <c r="X875" s="381">
        <v>0.30769999999999997</v>
      </c>
      <c r="Y875" s="140" t="s">
        <v>995</v>
      </c>
    </row>
    <row r="876" spans="1:25" ht="15" hidden="1" x14ac:dyDescent="0.25">
      <c r="A876" s="378" t="s">
        <v>589</v>
      </c>
      <c r="B876" s="378" t="s">
        <v>69</v>
      </c>
      <c r="C876" s="379">
        <v>9</v>
      </c>
      <c r="D876" s="379">
        <v>12</v>
      </c>
      <c r="E876" s="379">
        <v>2</v>
      </c>
      <c r="F876" s="379">
        <v>3</v>
      </c>
      <c r="G876" s="379">
        <v>1</v>
      </c>
      <c r="H876" s="379">
        <v>0</v>
      </c>
      <c r="I876" s="379">
        <v>0</v>
      </c>
      <c r="J876" s="379">
        <v>1</v>
      </c>
      <c r="K876" s="379">
        <v>1</v>
      </c>
      <c r="L876" s="379">
        <v>5</v>
      </c>
      <c r="M876" s="379">
        <v>0</v>
      </c>
      <c r="N876" s="379">
        <v>0</v>
      </c>
      <c r="O876" s="379">
        <v>0</v>
      </c>
      <c r="P876" s="379">
        <v>0</v>
      </c>
      <c r="Q876" s="380">
        <v>0.25</v>
      </c>
      <c r="R876" s="380">
        <v>0.30769999999999997</v>
      </c>
      <c r="S876" s="380">
        <v>0.5</v>
      </c>
      <c r="T876" s="380">
        <v>0.80769999999999997</v>
      </c>
      <c r="U876" s="379">
        <v>13</v>
      </c>
      <c r="V876" s="381">
        <v>0</v>
      </c>
      <c r="W876" s="381">
        <v>7.6899999999999996E-2</v>
      </c>
      <c r="X876" s="381">
        <v>0.3846</v>
      </c>
      <c r="Y876" s="140" t="s">
        <v>995</v>
      </c>
    </row>
    <row r="877" spans="1:25" ht="15" hidden="1" x14ac:dyDescent="0.25">
      <c r="A877" s="383" t="s">
        <v>798</v>
      </c>
      <c r="B877" s="383" t="s">
        <v>76</v>
      </c>
      <c r="C877" s="384">
        <v>12</v>
      </c>
      <c r="D877" s="384">
        <v>12</v>
      </c>
      <c r="E877" s="384">
        <v>0</v>
      </c>
      <c r="F877" s="384">
        <v>0</v>
      </c>
      <c r="G877" s="384">
        <v>0</v>
      </c>
      <c r="H877" s="384">
        <v>0</v>
      </c>
      <c r="I877" s="384">
        <v>0</v>
      </c>
      <c r="J877" s="384">
        <v>0</v>
      </c>
      <c r="K877" s="384">
        <v>1</v>
      </c>
      <c r="L877" s="384">
        <v>6</v>
      </c>
      <c r="M877" s="384">
        <v>0</v>
      </c>
      <c r="N877" s="384">
        <v>0</v>
      </c>
      <c r="O877" s="384">
        <v>0</v>
      </c>
      <c r="P877" s="384">
        <v>0</v>
      </c>
      <c r="Q877" s="385">
        <v>0</v>
      </c>
      <c r="R877" s="385">
        <v>7.6899999999999996E-2</v>
      </c>
      <c r="S877" s="385">
        <v>0</v>
      </c>
      <c r="T877" s="385">
        <v>7.6899999999999996E-2</v>
      </c>
      <c r="U877" s="384">
        <v>13</v>
      </c>
      <c r="V877" s="386">
        <v>0</v>
      </c>
      <c r="W877" s="386">
        <v>7.6899999999999996E-2</v>
      </c>
      <c r="X877" s="386">
        <v>0.46150000000000002</v>
      </c>
      <c r="Y877" s="140" t="s">
        <v>995</v>
      </c>
    </row>
    <row r="878" spans="1:25" ht="15" hidden="1" x14ac:dyDescent="0.25">
      <c r="A878" s="378" t="s">
        <v>795</v>
      </c>
      <c r="B878" s="378" t="s">
        <v>76</v>
      </c>
      <c r="C878" s="379">
        <v>7</v>
      </c>
      <c r="D878" s="379">
        <v>12</v>
      </c>
      <c r="E878" s="379">
        <v>0</v>
      </c>
      <c r="F878" s="379">
        <v>4</v>
      </c>
      <c r="G878" s="379">
        <v>1</v>
      </c>
      <c r="H878" s="379">
        <v>1</v>
      </c>
      <c r="I878" s="379">
        <v>0</v>
      </c>
      <c r="J878" s="379">
        <v>0</v>
      </c>
      <c r="K878" s="379">
        <v>0</v>
      </c>
      <c r="L878" s="379">
        <v>3</v>
      </c>
      <c r="M878" s="379">
        <v>1</v>
      </c>
      <c r="N878" s="379">
        <v>0</v>
      </c>
      <c r="O878" s="379">
        <v>0</v>
      </c>
      <c r="P878" s="379">
        <v>0</v>
      </c>
      <c r="Q878" s="380">
        <v>0.33329999999999999</v>
      </c>
      <c r="R878" s="380">
        <v>0.33329999999999999</v>
      </c>
      <c r="S878" s="380">
        <v>0.41670000000000001</v>
      </c>
      <c r="T878" s="380">
        <v>0.75</v>
      </c>
      <c r="U878" s="379">
        <v>12</v>
      </c>
      <c r="V878" s="381">
        <v>1</v>
      </c>
      <c r="W878" s="381">
        <v>0</v>
      </c>
      <c r="X878" s="381">
        <v>0.25</v>
      </c>
      <c r="Y878" s="140" t="s">
        <v>995</v>
      </c>
    </row>
    <row r="879" spans="1:25" ht="15" hidden="1" x14ac:dyDescent="0.25">
      <c r="A879" s="383" t="s">
        <v>863</v>
      </c>
      <c r="B879" s="383" t="s">
        <v>75</v>
      </c>
      <c r="C879" s="384">
        <v>7</v>
      </c>
      <c r="D879" s="384">
        <v>9</v>
      </c>
      <c r="E879" s="384">
        <v>1</v>
      </c>
      <c r="F879" s="384">
        <v>2</v>
      </c>
      <c r="G879" s="384">
        <v>1</v>
      </c>
      <c r="H879" s="384">
        <v>0</v>
      </c>
      <c r="I879" s="384">
        <v>1</v>
      </c>
      <c r="J879" s="384">
        <v>0</v>
      </c>
      <c r="K879" s="384">
        <v>0</v>
      </c>
      <c r="L879" s="384">
        <v>3</v>
      </c>
      <c r="M879" s="384">
        <v>1</v>
      </c>
      <c r="N879" s="384">
        <v>0</v>
      </c>
      <c r="O879" s="384">
        <v>0</v>
      </c>
      <c r="P879" s="384">
        <v>1</v>
      </c>
      <c r="Q879" s="385">
        <v>0.22220000000000001</v>
      </c>
      <c r="R879" s="385">
        <v>0.3</v>
      </c>
      <c r="S879" s="385">
        <v>0.44440000000000002</v>
      </c>
      <c r="T879" s="385">
        <v>0.74439999999999995</v>
      </c>
      <c r="U879" s="384">
        <v>10</v>
      </c>
      <c r="V879" s="386">
        <v>1</v>
      </c>
      <c r="W879" s="386">
        <v>0</v>
      </c>
      <c r="X879" s="386">
        <v>0.3</v>
      </c>
      <c r="Y879" s="140" t="s">
        <v>995</v>
      </c>
    </row>
    <row r="880" spans="1:25" ht="15" hidden="1" x14ac:dyDescent="0.25">
      <c r="A880" s="378" t="s">
        <v>861</v>
      </c>
      <c r="B880" s="378" t="s">
        <v>75</v>
      </c>
      <c r="C880" s="379">
        <v>6</v>
      </c>
      <c r="D880" s="379">
        <v>9</v>
      </c>
      <c r="E880" s="379">
        <v>0</v>
      </c>
      <c r="F880" s="379">
        <v>1</v>
      </c>
      <c r="G880" s="379">
        <v>0</v>
      </c>
      <c r="H880" s="379">
        <v>0</v>
      </c>
      <c r="I880" s="379">
        <v>0</v>
      </c>
      <c r="J880" s="379">
        <v>0</v>
      </c>
      <c r="K880" s="379">
        <v>0</v>
      </c>
      <c r="L880" s="379">
        <v>4</v>
      </c>
      <c r="M880" s="379">
        <v>0</v>
      </c>
      <c r="N880" s="379">
        <v>0</v>
      </c>
      <c r="O880" s="379">
        <v>0</v>
      </c>
      <c r="P880" s="379">
        <v>0</v>
      </c>
      <c r="Q880" s="380">
        <v>0.1111</v>
      </c>
      <c r="R880" s="380">
        <v>0.1111</v>
      </c>
      <c r="S880" s="380">
        <v>0.1111</v>
      </c>
      <c r="T880" s="380">
        <v>0.22220000000000001</v>
      </c>
      <c r="U880" s="379">
        <v>9</v>
      </c>
      <c r="V880" s="381">
        <v>0</v>
      </c>
      <c r="W880" s="381">
        <v>0</v>
      </c>
      <c r="X880" s="381">
        <v>0.44440000000000002</v>
      </c>
      <c r="Y880" s="140" t="s">
        <v>995</v>
      </c>
    </row>
    <row r="881" spans="1:25" ht="15" hidden="1" x14ac:dyDescent="0.25">
      <c r="A881" s="383" t="s">
        <v>978</v>
      </c>
      <c r="B881" s="383" t="s">
        <v>166</v>
      </c>
      <c r="C881" s="384">
        <v>12</v>
      </c>
      <c r="D881" s="384">
        <v>5</v>
      </c>
      <c r="E881" s="384">
        <v>2</v>
      </c>
      <c r="F881" s="384">
        <v>1</v>
      </c>
      <c r="G881" s="384">
        <v>3</v>
      </c>
      <c r="H881" s="384">
        <v>0</v>
      </c>
      <c r="I881" s="384">
        <v>0</v>
      </c>
      <c r="J881" s="384">
        <v>1</v>
      </c>
      <c r="K881" s="384">
        <v>0</v>
      </c>
      <c r="L881" s="384">
        <v>1</v>
      </c>
      <c r="M881" s="384">
        <v>0</v>
      </c>
      <c r="N881" s="384">
        <v>0</v>
      </c>
      <c r="O881" s="384">
        <v>0</v>
      </c>
      <c r="P881" s="384">
        <v>0</v>
      </c>
      <c r="Q881" s="385">
        <v>0.2</v>
      </c>
      <c r="R881" s="385">
        <v>0.2</v>
      </c>
      <c r="S881" s="385">
        <v>0.8</v>
      </c>
      <c r="T881" s="385">
        <v>1</v>
      </c>
      <c r="U881" s="384">
        <v>5</v>
      </c>
      <c r="V881" s="386">
        <v>0</v>
      </c>
      <c r="W881" s="386">
        <v>0</v>
      </c>
      <c r="X881" s="386">
        <v>0.2</v>
      </c>
      <c r="Y881" s="140" t="s">
        <v>995</v>
      </c>
    </row>
    <row r="882" spans="1:25" ht="15" hidden="1" x14ac:dyDescent="0.25">
      <c r="A882" s="378" t="s">
        <v>712</v>
      </c>
      <c r="B882" s="378" t="s">
        <v>68</v>
      </c>
      <c r="C882" s="379">
        <v>5</v>
      </c>
      <c r="D882" s="379">
        <v>4</v>
      </c>
      <c r="E882" s="379">
        <v>1</v>
      </c>
      <c r="F882" s="379">
        <v>2</v>
      </c>
      <c r="G882" s="379">
        <v>1</v>
      </c>
      <c r="H882" s="379">
        <v>1</v>
      </c>
      <c r="I882" s="379">
        <v>0</v>
      </c>
      <c r="J882" s="379">
        <v>1</v>
      </c>
      <c r="K882" s="379">
        <v>0</v>
      </c>
      <c r="L882" s="379">
        <v>0</v>
      </c>
      <c r="M882" s="379">
        <v>0</v>
      </c>
      <c r="N882" s="379">
        <v>0</v>
      </c>
      <c r="O882" s="379">
        <v>0</v>
      </c>
      <c r="P882" s="379">
        <v>0</v>
      </c>
      <c r="Q882" s="380">
        <v>0.5</v>
      </c>
      <c r="R882" s="380">
        <v>0.5</v>
      </c>
      <c r="S882" s="380">
        <v>1.5</v>
      </c>
      <c r="T882" s="380">
        <v>2</v>
      </c>
      <c r="U882" s="379">
        <v>4</v>
      </c>
      <c r="V882" s="381">
        <v>0</v>
      </c>
      <c r="W882" s="381">
        <v>0</v>
      </c>
      <c r="X882" s="381">
        <v>0</v>
      </c>
      <c r="Y882" s="140" t="s">
        <v>995</v>
      </c>
    </row>
    <row r="883" spans="1:25" ht="15" hidden="1" x14ac:dyDescent="0.25">
      <c r="A883" s="383" t="s">
        <v>827</v>
      </c>
      <c r="B883" s="383" t="s">
        <v>147</v>
      </c>
      <c r="C883" s="384">
        <v>2</v>
      </c>
      <c r="D883" s="384">
        <v>3</v>
      </c>
      <c r="E883" s="384">
        <v>0</v>
      </c>
      <c r="F883" s="384">
        <v>0</v>
      </c>
      <c r="G883" s="384">
        <v>0</v>
      </c>
      <c r="H883" s="384">
        <v>0</v>
      </c>
      <c r="I883" s="384">
        <v>0</v>
      </c>
      <c r="J883" s="384">
        <v>0</v>
      </c>
      <c r="K883" s="384">
        <v>1</v>
      </c>
      <c r="L883" s="384">
        <v>2</v>
      </c>
      <c r="M883" s="384">
        <v>0</v>
      </c>
      <c r="N883" s="384">
        <v>0</v>
      </c>
      <c r="O883" s="384">
        <v>0</v>
      </c>
      <c r="P883" s="384">
        <v>0</v>
      </c>
      <c r="Q883" s="385">
        <v>0</v>
      </c>
      <c r="R883" s="385">
        <v>0.25</v>
      </c>
      <c r="S883" s="385">
        <v>0</v>
      </c>
      <c r="T883" s="385">
        <v>0.25</v>
      </c>
      <c r="U883" s="384">
        <v>4</v>
      </c>
      <c r="V883" s="386">
        <v>0</v>
      </c>
      <c r="W883" s="386">
        <v>0.25</v>
      </c>
      <c r="X883" s="386">
        <v>0.5</v>
      </c>
      <c r="Y883" s="140" t="s">
        <v>995</v>
      </c>
    </row>
    <row r="884" spans="1:25" ht="15" hidden="1" x14ac:dyDescent="0.25">
      <c r="A884" s="383" t="s">
        <v>897</v>
      </c>
      <c r="B884" s="383" t="s">
        <v>147</v>
      </c>
      <c r="C884" s="384">
        <v>3</v>
      </c>
      <c r="D884" s="384">
        <v>3</v>
      </c>
      <c r="E884" s="384">
        <v>0</v>
      </c>
      <c r="F884" s="384">
        <v>0</v>
      </c>
      <c r="G884" s="384">
        <v>0</v>
      </c>
      <c r="H884" s="384">
        <v>0</v>
      </c>
      <c r="I884" s="384">
        <v>0</v>
      </c>
      <c r="J884" s="384">
        <v>0</v>
      </c>
      <c r="K884" s="384">
        <v>0</v>
      </c>
      <c r="L884" s="384">
        <v>0</v>
      </c>
      <c r="M884" s="384">
        <v>0</v>
      </c>
      <c r="N884" s="384">
        <v>0</v>
      </c>
      <c r="O884" s="384">
        <v>0</v>
      </c>
      <c r="P884" s="384">
        <v>0</v>
      </c>
      <c r="Q884" s="385">
        <v>0</v>
      </c>
      <c r="R884" s="385">
        <v>0</v>
      </c>
      <c r="S884" s="385">
        <v>0</v>
      </c>
      <c r="T884" s="385">
        <v>0</v>
      </c>
      <c r="U884" s="384">
        <v>3</v>
      </c>
      <c r="V884" s="386">
        <v>0</v>
      </c>
      <c r="W884" s="386">
        <v>0</v>
      </c>
      <c r="X884" s="386">
        <v>0</v>
      </c>
      <c r="Y884" s="140" t="s">
        <v>995</v>
      </c>
    </row>
    <row r="885" spans="1:25" ht="15" hidden="1" x14ac:dyDescent="0.25">
      <c r="A885" s="383" t="s">
        <v>975</v>
      </c>
      <c r="B885" s="383" t="s">
        <v>166</v>
      </c>
      <c r="C885" s="384">
        <v>13</v>
      </c>
      <c r="D885" s="384">
        <v>2</v>
      </c>
      <c r="E885" s="384">
        <v>0</v>
      </c>
      <c r="F885" s="384">
        <v>0</v>
      </c>
      <c r="G885" s="384">
        <v>0</v>
      </c>
      <c r="H885" s="384">
        <v>0</v>
      </c>
      <c r="I885" s="384">
        <v>0</v>
      </c>
      <c r="J885" s="384">
        <v>0</v>
      </c>
      <c r="K885" s="384">
        <v>0</v>
      </c>
      <c r="L885" s="384">
        <v>1</v>
      </c>
      <c r="M885" s="384">
        <v>0</v>
      </c>
      <c r="N885" s="384">
        <v>0</v>
      </c>
      <c r="O885" s="384">
        <v>0</v>
      </c>
      <c r="P885" s="384">
        <v>0</v>
      </c>
      <c r="Q885" s="385">
        <v>0</v>
      </c>
      <c r="R885" s="385">
        <v>0</v>
      </c>
      <c r="S885" s="385">
        <v>0</v>
      </c>
      <c r="T885" s="385">
        <v>0</v>
      </c>
      <c r="U885" s="384">
        <v>2</v>
      </c>
      <c r="V885" s="386">
        <v>0</v>
      </c>
      <c r="W885" s="386">
        <v>0</v>
      </c>
      <c r="X885" s="386">
        <v>0.5</v>
      </c>
      <c r="Y885" s="140" t="s">
        <v>995</v>
      </c>
    </row>
    <row r="886" spans="1:25" ht="15" hidden="1" x14ac:dyDescent="0.25">
      <c r="A886" s="378" t="s">
        <v>826</v>
      </c>
      <c r="B886" s="378" t="s">
        <v>147</v>
      </c>
      <c r="C886" s="379">
        <v>8</v>
      </c>
      <c r="D886" s="379">
        <v>1</v>
      </c>
      <c r="E886" s="379">
        <v>0</v>
      </c>
      <c r="F886" s="379">
        <v>0</v>
      </c>
      <c r="G886" s="379">
        <v>0</v>
      </c>
      <c r="H886" s="379">
        <v>0</v>
      </c>
      <c r="I886" s="379">
        <v>0</v>
      </c>
      <c r="J886" s="379">
        <v>0</v>
      </c>
      <c r="K886" s="379">
        <v>0</v>
      </c>
      <c r="L886" s="379">
        <v>0</v>
      </c>
      <c r="M886" s="379">
        <v>0</v>
      </c>
      <c r="N886" s="379">
        <v>0</v>
      </c>
      <c r="O886" s="379">
        <v>0</v>
      </c>
      <c r="P886" s="379">
        <v>0</v>
      </c>
      <c r="Q886" s="380">
        <v>0</v>
      </c>
      <c r="R886" s="380">
        <v>0</v>
      </c>
      <c r="S886" s="380">
        <v>0</v>
      </c>
      <c r="T886" s="380">
        <v>0</v>
      </c>
      <c r="U886" s="379">
        <v>1</v>
      </c>
      <c r="V886" s="381">
        <v>0</v>
      </c>
      <c r="W886" s="381">
        <v>0</v>
      </c>
      <c r="X886" s="381">
        <v>0</v>
      </c>
      <c r="Y886" s="140" t="s">
        <v>995</v>
      </c>
    </row>
    <row r="887" spans="1:25" ht="15" hidden="1" x14ac:dyDescent="0.25">
      <c r="A887" s="383" t="s">
        <v>624</v>
      </c>
      <c r="B887" s="383" t="s">
        <v>65</v>
      </c>
      <c r="C887" s="384">
        <v>1</v>
      </c>
      <c r="D887" s="384">
        <v>1</v>
      </c>
      <c r="E887" s="384">
        <v>0</v>
      </c>
      <c r="F887" s="384">
        <v>0</v>
      </c>
      <c r="G887" s="384">
        <v>0</v>
      </c>
      <c r="H887" s="384">
        <v>0</v>
      </c>
      <c r="I887" s="384">
        <v>0</v>
      </c>
      <c r="J887" s="384">
        <v>0</v>
      </c>
      <c r="K887" s="384">
        <v>0</v>
      </c>
      <c r="L887" s="384">
        <v>1</v>
      </c>
      <c r="M887" s="384">
        <v>0</v>
      </c>
      <c r="N887" s="384">
        <v>0</v>
      </c>
      <c r="O887" s="384">
        <v>0</v>
      </c>
      <c r="P887" s="384">
        <v>0</v>
      </c>
      <c r="Q887" s="385">
        <v>0</v>
      </c>
      <c r="R887" s="385">
        <v>0</v>
      </c>
      <c r="S887" s="385">
        <v>0</v>
      </c>
      <c r="T887" s="385">
        <v>0</v>
      </c>
      <c r="U887" s="384">
        <v>1</v>
      </c>
      <c r="V887" s="386">
        <v>0</v>
      </c>
      <c r="W887" s="386">
        <v>0</v>
      </c>
      <c r="X887" s="386">
        <v>1</v>
      </c>
      <c r="Y887" s="140" t="s">
        <v>995</v>
      </c>
    </row>
  </sheetData>
  <autoFilter ref="A1:Y887" xr:uid="{00000000-0009-0000-0000-000018000000}">
    <filterColumn colId="20">
      <customFilters>
        <customFilter operator="greaterThanOrEqual" val="251"/>
      </customFilters>
    </filterColumn>
    <filterColumn colId="24">
      <filters>
        <filter val="Total"/>
      </filters>
    </filterColumn>
    <sortState xmlns:xlrd2="http://schemas.microsoft.com/office/spreadsheetml/2017/richdata2" ref="A605:Y785">
      <sortCondition descending="1" ref="Q1:Q887"/>
    </sortState>
  </autoFilter>
  <pageMargins left="0.7" right="0.7" top="0.75" bottom="0.75" header="0.3" footer="0.3"/>
  <pageSetup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9A81-D2D3-4513-8A78-0550671D60FE}">
  <sheetPr filterMode="1"/>
  <dimension ref="A1:X1000"/>
  <sheetViews>
    <sheetView workbookViewId="0">
      <pane ySplit="1" topLeftCell="A536" activePane="bottomLeft" state="frozen"/>
      <selection sqref="A1:P1"/>
      <selection pane="bottomLeft" activeCell="A536" sqref="A536"/>
    </sheetView>
  </sheetViews>
  <sheetFormatPr defaultColWidth="9.140625" defaultRowHeight="15" x14ac:dyDescent="0.25"/>
  <cols>
    <col min="1" max="1" width="25.5703125" style="397" bestFit="1" customWidth="1"/>
    <col min="2" max="2" width="8.140625" style="397" bestFit="1" customWidth="1"/>
    <col min="3" max="3" width="4.5703125" style="397" bestFit="1" customWidth="1"/>
    <col min="4" max="4" width="5.5703125" style="397" bestFit="1" customWidth="1"/>
    <col min="5" max="5" width="5.7109375" style="397" bestFit="1" customWidth="1"/>
    <col min="6" max="6" width="6.85546875" style="397" bestFit="1" customWidth="1"/>
    <col min="7" max="7" width="5.140625" style="397" bestFit="1" customWidth="1"/>
    <col min="8" max="8" width="4.140625" style="397" bestFit="1" customWidth="1"/>
    <col min="9" max="9" width="4.28515625" style="397" bestFit="1" customWidth="1"/>
    <col min="10" max="10" width="9.5703125" style="401" bestFit="1" customWidth="1"/>
    <col min="11" max="11" width="6.5703125" style="402" customWidth="1"/>
    <col min="12" max="12" width="4.5703125" style="397" bestFit="1" customWidth="1"/>
    <col min="13" max="13" width="4.42578125" style="397" bestFit="1" customWidth="1"/>
    <col min="14" max="14" width="5.42578125" style="397" bestFit="1" customWidth="1"/>
    <col min="15" max="15" width="5.5703125" style="397" bestFit="1" customWidth="1"/>
    <col min="16" max="17" width="5.7109375" style="397" bestFit="1" customWidth="1"/>
    <col min="18" max="18" width="6.7109375" style="402" bestFit="1" customWidth="1"/>
    <col min="19" max="19" width="8.140625" style="401" bestFit="1" customWidth="1"/>
    <col min="20" max="20" width="6.5703125" style="402" bestFit="1" customWidth="1"/>
    <col min="21" max="21" width="7.42578125" style="402" bestFit="1" customWidth="1"/>
    <col min="22" max="23" width="7.5703125" style="402" bestFit="1" customWidth="1"/>
    <col min="24" max="24" width="8.140625" style="397" bestFit="1" customWidth="1"/>
    <col min="25" max="16384" width="9.140625" style="397"/>
  </cols>
  <sheetData>
    <row r="1" spans="1:24" s="391" customFormat="1" x14ac:dyDescent="0.25">
      <c r="A1" s="387" t="s">
        <v>996</v>
      </c>
      <c r="B1" s="387" t="s">
        <v>993</v>
      </c>
      <c r="C1" s="387" t="s">
        <v>495</v>
      </c>
      <c r="D1" s="387" t="s">
        <v>532</v>
      </c>
      <c r="E1" s="387" t="s">
        <v>533</v>
      </c>
      <c r="F1" s="387" t="s">
        <v>534</v>
      </c>
      <c r="G1" s="387" t="s">
        <v>83</v>
      </c>
      <c r="H1" s="387" t="s">
        <v>84</v>
      </c>
      <c r="I1" s="387" t="s">
        <v>535</v>
      </c>
      <c r="J1" s="388" t="s">
        <v>997</v>
      </c>
      <c r="K1" s="389" t="s">
        <v>537</v>
      </c>
      <c r="L1" s="387" t="s">
        <v>497</v>
      </c>
      <c r="M1" s="387" t="s">
        <v>496</v>
      </c>
      <c r="N1" s="387" t="s">
        <v>538</v>
      </c>
      <c r="O1" s="387" t="s">
        <v>498</v>
      </c>
      <c r="P1" s="387" t="s">
        <v>499</v>
      </c>
      <c r="Q1" s="387" t="s">
        <v>313</v>
      </c>
      <c r="R1" s="389" t="s">
        <v>539</v>
      </c>
      <c r="S1" s="388" t="s">
        <v>540</v>
      </c>
      <c r="T1" s="389" t="s">
        <v>541</v>
      </c>
      <c r="U1" s="389" t="s">
        <v>542</v>
      </c>
      <c r="V1" s="389" t="s">
        <v>543</v>
      </c>
      <c r="W1" s="389" t="s">
        <v>544</v>
      </c>
      <c r="X1" s="390" t="s">
        <v>994</v>
      </c>
    </row>
    <row r="2" spans="1:24" hidden="1" x14ac:dyDescent="0.25">
      <c r="A2" s="392" t="s">
        <v>606</v>
      </c>
      <c r="B2" s="392" t="s">
        <v>69</v>
      </c>
      <c r="C2" s="393">
        <v>16</v>
      </c>
      <c r="D2" s="393">
        <v>0</v>
      </c>
      <c r="E2" s="393">
        <v>0</v>
      </c>
      <c r="F2" s="393">
        <v>0</v>
      </c>
      <c r="G2" s="393">
        <v>0</v>
      </c>
      <c r="H2" s="393">
        <v>0</v>
      </c>
      <c r="I2" s="393">
        <v>1</v>
      </c>
      <c r="J2" s="394">
        <v>0</v>
      </c>
      <c r="K2" s="395">
        <v>17</v>
      </c>
      <c r="L2" s="393">
        <v>17</v>
      </c>
      <c r="M2" s="393">
        <v>14</v>
      </c>
      <c r="N2" s="393">
        <v>14</v>
      </c>
      <c r="O2" s="393">
        <v>9</v>
      </c>
      <c r="P2" s="393">
        <v>17</v>
      </c>
      <c r="Q2" s="393">
        <v>4</v>
      </c>
      <c r="R2" s="395">
        <v>7.4118000000000004</v>
      </c>
      <c r="S2" s="394">
        <v>1.5294000000000001</v>
      </c>
      <c r="T2" s="395">
        <v>9</v>
      </c>
      <c r="U2" s="395">
        <v>4.7647000000000004</v>
      </c>
      <c r="V2" s="395">
        <v>9</v>
      </c>
      <c r="W2" s="395">
        <v>2.1175999999999999</v>
      </c>
      <c r="X2" s="396" t="s">
        <v>63</v>
      </c>
    </row>
    <row r="3" spans="1:24" hidden="1" x14ac:dyDescent="0.25">
      <c r="A3" s="392" t="s">
        <v>403</v>
      </c>
      <c r="B3" s="392" t="s">
        <v>65</v>
      </c>
      <c r="C3" s="393">
        <v>33</v>
      </c>
      <c r="D3" s="393">
        <v>0</v>
      </c>
      <c r="E3" s="393">
        <v>0</v>
      </c>
      <c r="F3" s="393">
        <v>0</v>
      </c>
      <c r="G3" s="393">
        <v>1</v>
      </c>
      <c r="H3" s="393">
        <v>2</v>
      </c>
      <c r="I3" s="393">
        <v>0</v>
      </c>
      <c r="J3" s="394">
        <v>0.33329999999999999</v>
      </c>
      <c r="K3" s="395">
        <v>34</v>
      </c>
      <c r="L3" s="393">
        <v>18</v>
      </c>
      <c r="M3" s="393">
        <v>9</v>
      </c>
      <c r="N3" s="393">
        <v>9</v>
      </c>
      <c r="O3" s="393">
        <v>8</v>
      </c>
      <c r="P3" s="393">
        <v>42</v>
      </c>
      <c r="Q3" s="393">
        <v>4</v>
      </c>
      <c r="R3" s="395">
        <v>2.3824000000000001</v>
      </c>
      <c r="S3" s="394">
        <v>0.76470000000000005</v>
      </c>
      <c r="T3" s="395">
        <v>4.7647000000000004</v>
      </c>
      <c r="U3" s="395">
        <v>2.1175999999999999</v>
      </c>
      <c r="V3" s="395">
        <v>11.117599999999999</v>
      </c>
      <c r="W3" s="395">
        <v>1.0588</v>
      </c>
      <c r="X3" s="396" t="s">
        <v>63</v>
      </c>
    </row>
    <row r="4" spans="1:24" hidden="1" x14ac:dyDescent="0.25">
      <c r="A4" s="392" t="s">
        <v>472</v>
      </c>
      <c r="B4" s="392" t="s">
        <v>67</v>
      </c>
      <c r="C4" s="393">
        <v>11</v>
      </c>
      <c r="D4" s="393">
        <v>0</v>
      </c>
      <c r="E4" s="393">
        <v>0</v>
      </c>
      <c r="F4" s="393">
        <v>0</v>
      </c>
      <c r="G4" s="393">
        <v>2</v>
      </c>
      <c r="H4" s="393">
        <v>1</v>
      </c>
      <c r="I4" s="393">
        <v>0</v>
      </c>
      <c r="J4" s="394">
        <v>0.66669999999999996</v>
      </c>
      <c r="K4" s="395">
        <v>38.666666999999997</v>
      </c>
      <c r="L4" s="393">
        <v>29</v>
      </c>
      <c r="M4" s="393">
        <v>13</v>
      </c>
      <c r="N4" s="393">
        <v>12</v>
      </c>
      <c r="O4" s="393">
        <v>13</v>
      </c>
      <c r="P4" s="393">
        <v>37</v>
      </c>
      <c r="Q4" s="393">
        <v>4</v>
      </c>
      <c r="R4" s="395">
        <v>2.7930999999999999</v>
      </c>
      <c r="S4" s="394">
        <v>1.0862000000000001</v>
      </c>
      <c r="T4" s="395">
        <v>6.75</v>
      </c>
      <c r="U4" s="395">
        <v>3.0259</v>
      </c>
      <c r="V4" s="395">
        <v>8.6120999999999999</v>
      </c>
      <c r="W4" s="395">
        <v>0.93100000000000005</v>
      </c>
      <c r="X4" s="396" t="s">
        <v>63</v>
      </c>
    </row>
    <row r="5" spans="1:24" hidden="1" x14ac:dyDescent="0.25">
      <c r="A5" s="392" t="s">
        <v>828</v>
      </c>
      <c r="B5" s="392" t="s">
        <v>147</v>
      </c>
      <c r="C5" s="393">
        <v>19</v>
      </c>
      <c r="D5" s="393">
        <v>0</v>
      </c>
      <c r="E5" s="393">
        <v>0</v>
      </c>
      <c r="F5" s="393">
        <v>0</v>
      </c>
      <c r="G5" s="393">
        <v>0</v>
      </c>
      <c r="H5" s="393">
        <v>1</v>
      </c>
      <c r="I5" s="393">
        <v>0</v>
      </c>
      <c r="J5" s="394">
        <v>0</v>
      </c>
      <c r="K5" s="395">
        <v>25.333334000000001</v>
      </c>
      <c r="L5" s="393">
        <v>16</v>
      </c>
      <c r="M5" s="393">
        <v>10</v>
      </c>
      <c r="N5" s="393">
        <v>9</v>
      </c>
      <c r="O5" s="393">
        <v>11</v>
      </c>
      <c r="P5" s="393">
        <v>35</v>
      </c>
      <c r="Q5" s="393">
        <v>2</v>
      </c>
      <c r="R5" s="395">
        <v>3.1974</v>
      </c>
      <c r="S5" s="394">
        <v>1.0658000000000001</v>
      </c>
      <c r="T5" s="395">
        <v>5.6841999999999997</v>
      </c>
      <c r="U5" s="395">
        <v>3.9079000000000002</v>
      </c>
      <c r="V5" s="395">
        <v>12.434200000000001</v>
      </c>
      <c r="W5" s="395">
        <v>0.71050000000000002</v>
      </c>
      <c r="X5" s="396" t="s">
        <v>63</v>
      </c>
    </row>
    <row r="6" spans="1:24" hidden="1" x14ac:dyDescent="0.25">
      <c r="A6" s="392" t="s">
        <v>684</v>
      </c>
      <c r="B6" s="392" t="s">
        <v>64</v>
      </c>
      <c r="C6" s="393">
        <v>8</v>
      </c>
      <c r="D6" s="393">
        <v>0</v>
      </c>
      <c r="E6" s="393">
        <v>0</v>
      </c>
      <c r="F6" s="393">
        <v>0</v>
      </c>
      <c r="G6" s="393">
        <v>0</v>
      </c>
      <c r="H6" s="393">
        <v>0</v>
      </c>
      <c r="I6" s="393">
        <v>0</v>
      </c>
      <c r="J6" s="394">
        <v>0</v>
      </c>
      <c r="K6" s="395">
        <v>15.333334000000001</v>
      </c>
      <c r="L6" s="393">
        <v>16</v>
      </c>
      <c r="M6" s="393">
        <v>5</v>
      </c>
      <c r="N6" s="393">
        <v>5</v>
      </c>
      <c r="O6" s="393">
        <v>4</v>
      </c>
      <c r="P6" s="393">
        <v>10</v>
      </c>
      <c r="Q6" s="393">
        <v>3</v>
      </c>
      <c r="R6" s="395">
        <v>2.9348000000000001</v>
      </c>
      <c r="S6" s="394">
        <v>1.3043</v>
      </c>
      <c r="T6" s="395">
        <v>9.3912999999999993</v>
      </c>
      <c r="U6" s="395">
        <v>2.3477999999999999</v>
      </c>
      <c r="V6" s="395">
        <v>5.8696000000000002</v>
      </c>
      <c r="W6" s="395">
        <v>1.7608999999999999</v>
      </c>
      <c r="X6" s="396" t="s">
        <v>63</v>
      </c>
    </row>
    <row r="7" spans="1:24" hidden="1" x14ac:dyDescent="0.25">
      <c r="A7" s="392" t="s">
        <v>750</v>
      </c>
      <c r="B7" s="392" t="s">
        <v>66</v>
      </c>
      <c r="C7" s="393">
        <v>1</v>
      </c>
      <c r="D7" s="393">
        <v>1</v>
      </c>
      <c r="E7" s="393">
        <v>0</v>
      </c>
      <c r="F7" s="393">
        <v>0</v>
      </c>
      <c r="G7" s="393">
        <v>0</v>
      </c>
      <c r="H7" s="393">
        <v>0</v>
      </c>
      <c r="I7" s="393">
        <v>0</v>
      </c>
      <c r="J7" s="394">
        <v>0</v>
      </c>
      <c r="K7" s="395">
        <v>0.33333299999999999</v>
      </c>
      <c r="L7" s="393">
        <v>2</v>
      </c>
      <c r="M7" s="393">
        <v>4</v>
      </c>
      <c r="N7" s="393">
        <v>4</v>
      </c>
      <c r="O7" s="393">
        <v>2</v>
      </c>
      <c r="P7" s="393">
        <v>0</v>
      </c>
      <c r="Q7" s="393">
        <v>0</v>
      </c>
      <c r="R7" s="395">
        <v>108.0001</v>
      </c>
      <c r="S7" s="394">
        <v>12</v>
      </c>
      <c r="T7" s="395">
        <v>54.000100000000003</v>
      </c>
      <c r="U7" s="395">
        <v>54.000100000000003</v>
      </c>
      <c r="V7" s="395">
        <v>0</v>
      </c>
      <c r="W7" s="395">
        <v>0</v>
      </c>
      <c r="X7" s="396" t="s">
        <v>63</v>
      </c>
    </row>
    <row r="8" spans="1:24" hidden="1" x14ac:dyDescent="0.25">
      <c r="A8" s="392" t="s">
        <v>748</v>
      </c>
      <c r="B8" s="392" t="s">
        <v>66</v>
      </c>
      <c r="C8" s="393">
        <v>8</v>
      </c>
      <c r="D8" s="393">
        <v>0</v>
      </c>
      <c r="E8" s="393">
        <v>0</v>
      </c>
      <c r="F8" s="393">
        <v>0</v>
      </c>
      <c r="G8" s="393">
        <v>1</v>
      </c>
      <c r="H8" s="393">
        <v>0</v>
      </c>
      <c r="I8" s="393">
        <v>0</v>
      </c>
      <c r="J8" s="394">
        <v>1</v>
      </c>
      <c r="K8" s="395">
        <v>19.000001000000001</v>
      </c>
      <c r="L8" s="393">
        <v>17</v>
      </c>
      <c r="M8" s="393">
        <v>9</v>
      </c>
      <c r="N8" s="393">
        <v>9</v>
      </c>
      <c r="O8" s="393">
        <v>8</v>
      </c>
      <c r="P8" s="393">
        <v>20</v>
      </c>
      <c r="Q8" s="393">
        <v>4</v>
      </c>
      <c r="R8" s="395">
        <v>4.2632000000000003</v>
      </c>
      <c r="S8" s="394">
        <v>1.3158000000000001</v>
      </c>
      <c r="T8" s="395">
        <v>8.0526</v>
      </c>
      <c r="U8" s="395">
        <v>3.7894999999999999</v>
      </c>
      <c r="V8" s="395">
        <v>9.4736999999999991</v>
      </c>
      <c r="W8" s="395">
        <v>1.8947000000000001</v>
      </c>
      <c r="X8" s="396" t="s">
        <v>63</v>
      </c>
    </row>
    <row r="9" spans="1:24" hidden="1" x14ac:dyDescent="0.25">
      <c r="A9" s="392" t="s">
        <v>717</v>
      </c>
      <c r="B9" s="392" t="s">
        <v>70</v>
      </c>
      <c r="C9" s="393">
        <v>17</v>
      </c>
      <c r="D9" s="393">
        <v>0</v>
      </c>
      <c r="E9" s="393">
        <v>0</v>
      </c>
      <c r="F9" s="393">
        <v>0</v>
      </c>
      <c r="G9" s="393">
        <v>4</v>
      </c>
      <c r="H9" s="393">
        <v>0</v>
      </c>
      <c r="I9" s="393">
        <v>3</v>
      </c>
      <c r="J9" s="394">
        <v>1</v>
      </c>
      <c r="K9" s="395">
        <v>22</v>
      </c>
      <c r="L9" s="393">
        <v>12</v>
      </c>
      <c r="M9" s="393">
        <v>4</v>
      </c>
      <c r="N9" s="393">
        <v>4</v>
      </c>
      <c r="O9" s="393">
        <v>6</v>
      </c>
      <c r="P9" s="393">
        <v>21</v>
      </c>
      <c r="Q9" s="393">
        <v>1</v>
      </c>
      <c r="R9" s="395">
        <v>1.6364000000000001</v>
      </c>
      <c r="S9" s="394">
        <v>0.81820000000000004</v>
      </c>
      <c r="T9" s="395">
        <v>4.9090999999999996</v>
      </c>
      <c r="U9" s="395">
        <v>2.4544999999999999</v>
      </c>
      <c r="V9" s="395">
        <v>8.5908999999999995</v>
      </c>
      <c r="W9" s="395">
        <v>0.40910000000000002</v>
      </c>
      <c r="X9" s="396" t="s">
        <v>63</v>
      </c>
    </row>
    <row r="10" spans="1:24" hidden="1" x14ac:dyDescent="0.25">
      <c r="A10" s="392" t="s">
        <v>959</v>
      </c>
      <c r="B10" s="392" t="s">
        <v>146</v>
      </c>
      <c r="C10" s="393">
        <v>8</v>
      </c>
      <c r="D10" s="393">
        <v>8</v>
      </c>
      <c r="E10" s="393">
        <v>4</v>
      </c>
      <c r="F10" s="393">
        <v>2</v>
      </c>
      <c r="G10" s="393">
        <v>5</v>
      </c>
      <c r="H10" s="393">
        <v>2</v>
      </c>
      <c r="I10" s="393">
        <v>0</v>
      </c>
      <c r="J10" s="394">
        <v>0.71430000000000005</v>
      </c>
      <c r="K10" s="395">
        <v>60.666666999999997</v>
      </c>
      <c r="L10" s="393">
        <v>39</v>
      </c>
      <c r="M10" s="393">
        <v>21</v>
      </c>
      <c r="N10" s="393">
        <v>20</v>
      </c>
      <c r="O10" s="393">
        <v>15</v>
      </c>
      <c r="P10" s="393">
        <v>54</v>
      </c>
      <c r="Q10" s="393">
        <v>7</v>
      </c>
      <c r="R10" s="395">
        <v>2.9670000000000001</v>
      </c>
      <c r="S10" s="394">
        <v>0.8901</v>
      </c>
      <c r="T10" s="395">
        <v>5.7857000000000003</v>
      </c>
      <c r="U10" s="395">
        <v>2.2252999999999998</v>
      </c>
      <c r="V10" s="395">
        <v>8.0109999999999992</v>
      </c>
      <c r="W10" s="395">
        <v>1.0385</v>
      </c>
      <c r="X10" s="396" t="s">
        <v>63</v>
      </c>
    </row>
    <row r="11" spans="1:24" hidden="1" x14ac:dyDescent="0.25">
      <c r="A11" s="392" t="s">
        <v>413</v>
      </c>
      <c r="B11" s="392" t="s">
        <v>166</v>
      </c>
      <c r="C11" s="393">
        <v>13</v>
      </c>
      <c r="D11" s="393">
        <v>13</v>
      </c>
      <c r="E11" s="393">
        <v>2</v>
      </c>
      <c r="F11" s="393">
        <v>0</v>
      </c>
      <c r="G11" s="393">
        <v>1</v>
      </c>
      <c r="H11" s="393">
        <v>5</v>
      </c>
      <c r="I11" s="393">
        <v>0</v>
      </c>
      <c r="J11" s="394">
        <v>0.16669999999999999</v>
      </c>
      <c r="K11" s="395">
        <v>68</v>
      </c>
      <c r="L11" s="393">
        <v>80</v>
      </c>
      <c r="M11" s="393">
        <v>45</v>
      </c>
      <c r="N11" s="393">
        <v>39</v>
      </c>
      <c r="O11" s="393">
        <v>22</v>
      </c>
      <c r="P11" s="393">
        <v>58</v>
      </c>
      <c r="Q11" s="393">
        <v>14</v>
      </c>
      <c r="R11" s="395">
        <v>5.1618000000000004</v>
      </c>
      <c r="S11" s="394">
        <v>1.5</v>
      </c>
      <c r="T11" s="395">
        <v>10.588200000000001</v>
      </c>
      <c r="U11" s="395">
        <v>2.9117999999999999</v>
      </c>
      <c r="V11" s="395">
        <v>7.6764999999999999</v>
      </c>
      <c r="W11" s="395">
        <v>1.8529</v>
      </c>
      <c r="X11" s="396" t="s">
        <v>63</v>
      </c>
    </row>
    <row r="12" spans="1:24" hidden="1" x14ac:dyDescent="0.25">
      <c r="A12" s="392" t="s">
        <v>751</v>
      </c>
      <c r="B12" s="392" t="s">
        <v>66</v>
      </c>
      <c r="C12" s="393">
        <v>3</v>
      </c>
      <c r="D12" s="393">
        <v>3</v>
      </c>
      <c r="E12" s="393">
        <v>0</v>
      </c>
      <c r="F12" s="393">
        <v>0</v>
      </c>
      <c r="G12" s="393">
        <v>0</v>
      </c>
      <c r="H12" s="393">
        <v>3</v>
      </c>
      <c r="I12" s="393">
        <v>0</v>
      </c>
      <c r="J12" s="394">
        <v>0</v>
      </c>
      <c r="K12" s="395">
        <v>16.333334000000001</v>
      </c>
      <c r="L12" s="393">
        <v>24</v>
      </c>
      <c r="M12" s="393">
        <v>16</v>
      </c>
      <c r="N12" s="393">
        <v>14</v>
      </c>
      <c r="O12" s="393">
        <v>7</v>
      </c>
      <c r="P12" s="393">
        <v>12</v>
      </c>
      <c r="Q12" s="393">
        <v>6</v>
      </c>
      <c r="R12" s="395">
        <v>7.7142999999999997</v>
      </c>
      <c r="S12" s="394">
        <v>1.8979999999999999</v>
      </c>
      <c r="T12" s="395">
        <v>13.224500000000001</v>
      </c>
      <c r="U12" s="395">
        <v>3.8571</v>
      </c>
      <c r="V12" s="395">
        <v>6.6121999999999996</v>
      </c>
      <c r="W12" s="395">
        <v>3.3060999999999998</v>
      </c>
      <c r="X12" s="396" t="s">
        <v>63</v>
      </c>
    </row>
    <row r="13" spans="1:24" hidden="1" x14ac:dyDescent="0.25">
      <c r="A13" s="392" t="s">
        <v>832</v>
      </c>
      <c r="B13" s="392" t="s">
        <v>147</v>
      </c>
      <c r="C13" s="393">
        <v>15</v>
      </c>
      <c r="D13" s="393">
        <v>15</v>
      </c>
      <c r="E13" s="393">
        <v>3</v>
      </c>
      <c r="F13" s="393">
        <v>0</v>
      </c>
      <c r="G13" s="393">
        <v>4</v>
      </c>
      <c r="H13" s="393">
        <v>9</v>
      </c>
      <c r="I13" s="393">
        <v>0</v>
      </c>
      <c r="J13" s="394">
        <v>0.30769999999999997</v>
      </c>
      <c r="K13" s="395">
        <v>103.666667</v>
      </c>
      <c r="L13" s="393">
        <v>120</v>
      </c>
      <c r="M13" s="393">
        <v>71</v>
      </c>
      <c r="N13" s="393">
        <v>70</v>
      </c>
      <c r="O13" s="393">
        <v>35</v>
      </c>
      <c r="P13" s="393">
        <v>72</v>
      </c>
      <c r="Q13" s="393">
        <v>23</v>
      </c>
      <c r="R13" s="395">
        <v>6.0772000000000004</v>
      </c>
      <c r="S13" s="394">
        <v>1.4952000000000001</v>
      </c>
      <c r="T13" s="395">
        <v>10.417999999999999</v>
      </c>
      <c r="U13" s="395">
        <v>3.0386000000000002</v>
      </c>
      <c r="V13" s="395">
        <v>6.2507999999999999</v>
      </c>
      <c r="W13" s="395">
        <v>1.9967999999999999</v>
      </c>
      <c r="X13" s="396" t="s">
        <v>63</v>
      </c>
    </row>
    <row r="14" spans="1:24" hidden="1" x14ac:dyDescent="0.25">
      <c r="A14" s="392" t="s">
        <v>393</v>
      </c>
      <c r="B14" s="392" t="s">
        <v>67</v>
      </c>
      <c r="C14" s="393">
        <v>12</v>
      </c>
      <c r="D14" s="393">
        <v>12</v>
      </c>
      <c r="E14" s="393">
        <v>7</v>
      </c>
      <c r="F14" s="393">
        <v>1</v>
      </c>
      <c r="G14" s="393">
        <v>7</v>
      </c>
      <c r="H14" s="393">
        <v>5</v>
      </c>
      <c r="I14" s="393">
        <v>0</v>
      </c>
      <c r="J14" s="394">
        <v>0.58330000000000004</v>
      </c>
      <c r="K14" s="395">
        <v>100.000001</v>
      </c>
      <c r="L14" s="393">
        <v>84</v>
      </c>
      <c r="M14" s="393">
        <v>40</v>
      </c>
      <c r="N14" s="393">
        <v>40</v>
      </c>
      <c r="O14" s="393">
        <v>23</v>
      </c>
      <c r="P14" s="393">
        <v>85</v>
      </c>
      <c r="Q14" s="393">
        <v>21</v>
      </c>
      <c r="R14" s="395">
        <v>3.6</v>
      </c>
      <c r="S14" s="394">
        <v>1.07</v>
      </c>
      <c r="T14" s="395">
        <v>7.56</v>
      </c>
      <c r="U14" s="395">
        <v>2.0699999999999998</v>
      </c>
      <c r="V14" s="395">
        <v>7.65</v>
      </c>
      <c r="W14" s="395">
        <v>1.89</v>
      </c>
      <c r="X14" s="396" t="s">
        <v>63</v>
      </c>
    </row>
    <row r="15" spans="1:24" hidden="1" x14ac:dyDescent="0.25">
      <c r="A15" s="392" t="s">
        <v>582</v>
      </c>
      <c r="B15" s="392" t="s">
        <v>67</v>
      </c>
      <c r="C15" s="393">
        <v>3</v>
      </c>
      <c r="D15" s="393">
        <v>0</v>
      </c>
      <c r="E15" s="393">
        <v>0</v>
      </c>
      <c r="F15" s="393">
        <v>0</v>
      </c>
      <c r="G15" s="393">
        <v>1</v>
      </c>
      <c r="H15" s="393">
        <v>0</v>
      </c>
      <c r="I15" s="393">
        <v>0</v>
      </c>
      <c r="J15" s="394">
        <v>1</v>
      </c>
      <c r="K15" s="395">
        <v>14</v>
      </c>
      <c r="L15" s="393">
        <v>14</v>
      </c>
      <c r="M15" s="393">
        <v>8</v>
      </c>
      <c r="N15" s="393">
        <v>8</v>
      </c>
      <c r="O15" s="393">
        <v>5</v>
      </c>
      <c r="P15" s="393">
        <v>14</v>
      </c>
      <c r="Q15" s="393">
        <v>0</v>
      </c>
      <c r="R15" s="395">
        <v>5.1429</v>
      </c>
      <c r="S15" s="394">
        <v>1.3571</v>
      </c>
      <c r="T15" s="395">
        <v>9</v>
      </c>
      <c r="U15" s="395">
        <v>3.2143000000000002</v>
      </c>
      <c r="V15" s="395">
        <v>9</v>
      </c>
      <c r="W15" s="395">
        <v>0</v>
      </c>
      <c r="X15" s="396" t="s">
        <v>63</v>
      </c>
    </row>
    <row r="16" spans="1:24" hidden="1" x14ac:dyDescent="0.25">
      <c r="A16" s="392" t="s">
        <v>752</v>
      </c>
      <c r="B16" s="392" t="s">
        <v>66</v>
      </c>
      <c r="C16" s="393">
        <v>3</v>
      </c>
      <c r="D16" s="393">
        <v>3</v>
      </c>
      <c r="E16" s="393">
        <v>0</v>
      </c>
      <c r="F16" s="393">
        <v>0</v>
      </c>
      <c r="G16" s="393">
        <v>1</v>
      </c>
      <c r="H16" s="393">
        <v>1</v>
      </c>
      <c r="I16" s="393">
        <v>0</v>
      </c>
      <c r="J16" s="394">
        <v>0.5</v>
      </c>
      <c r="K16" s="395">
        <v>10.333333</v>
      </c>
      <c r="L16" s="393">
        <v>20</v>
      </c>
      <c r="M16" s="393">
        <v>16</v>
      </c>
      <c r="N16" s="393">
        <v>16</v>
      </c>
      <c r="O16" s="393">
        <v>4</v>
      </c>
      <c r="P16" s="393">
        <v>13</v>
      </c>
      <c r="Q16" s="393">
        <v>5</v>
      </c>
      <c r="R16" s="395">
        <v>13.935499999999999</v>
      </c>
      <c r="S16" s="394">
        <v>2.3226</v>
      </c>
      <c r="T16" s="395">
        <v>17.4194</v>
      </c>
      <c r="U16" s="395">
        <v>3.4839000000000002</v>
      </c>
      <c r="V16" s="395">
        <v>11.3226</v>
      </c>
      <c r="W16" s="395">
        <v>4.3548</v>
      </c>
      <c r="X16" s="396" t="s">
        <v>63</v>
      </c>
    </row>
    <row r="17" spans="1:24" hidden="1" x14ac:dyDescent="0.25">
      <c r="A17" s="392" t="s">
        <v>390</v>
      </c>
      <c r="B17" s="392" t="s">
        <v>65</v>
      </c>
      <c r="C17" s="393">
        <v>42</v>
      </c>
      <c r="D17" s="393">
        <v>8</v>
      </c>
      <c r="E17" s="393">
        <v>0</v>
      </c>
      <c r="F17" s="393">
        <v>0</v>
      </c>
      <c r="G17" s="393">
        <v>4</v>
      </c>
      <c r="H17" s="393">
        <v>5</v>
      </c>
      <c r="I17" s="393">
        <v>0</v>
      </c>
      <c r="J17" s="394">
        <v>0.44440000000000002</v>
      </c>
      <c r="K17" s="395">
        <v>68</v>
      </c>
      <c r="L17" s="393">
        <v>65</v>
      </c>
      <c r="M17" s="393">
        <v>37</v>
      </c>
      <c r="N17" s="393">
        <v>34</v>
      </c>
      <c r="O17" s="393">
        <v>25</v>
      </c>
      <c r="P17" s="393">
        <v>62</v>
      </c>
      <c r="Q17" s="393">
        <v>9</v>
      </c>
      <c r="R17" s="395">
        <v>4.5</v>
      </c>
      <c r="S17" s="394">
        <v>1.3234999999999999</v>
      </c>
      <c r="T17" s="395">
        <v>8.6029</v>
      </c>
      <c r="U17" s="395">
        <v>3.3088000000000002</v>
      </c>
      <c r="V17" s="395">
        <v>8.2058999999999997</v>
      </c>
      <c r="W17" s="395">
        <v>1.1912</v>
      </c>
      <c r="X17" s="396" t="s">
        <v>63</v>
      </c>
    </row>
    <row r="18" spans="1:24" hidden="1" x14ac:dyDescent="0.25">
      <c r="A18" s="392" t="s">
        <v>638</v>
      </c>
      <c r="B18" s="392" t="s">
        <v>65</v>
      </c>
      <c r="C18" s="393">
        <v>1</v>
      </c>
      <c r="D18" s="393">
        <v>1</v>
      </c>
      <c r="E18" s="393">
        <v>0</v>
      </c>
      <c r="F18" s="393">
        <v>0</v>
      </c>
      <c r="G18" s="393">
        <v>0</v>
      </c>
      <c r="H18" s="393">
        <v>1</v>
      </c>
      <c r="I18" s="393">
        <v>0</v>
      </c>
      <c r="J18" s="394">
        <v>0</v>
      </c>
      <c r="K18" s="395">
        <v>5.3333329999999997</v>
      </c>
      <c r="L18" s="393">
        <v>11</v>
      </c>
      <c r="M18" s="393">
        <v>7</v>
      </c>
      <c r="N18" s="393">
        <v>7</v>
      </c>
      <c r="O18" s="393">
        <v>3</v>
      </c>
      <c r="P18" s="393">
        <v>7</v>
      </c>
      <c r="Q18" s="393">
        <v>0</v>
      </c>
      <c r="R18" s="395">
        <v>11.8125</v>
      </c>
      <c r="S18" s="394">
        <v>2.625</v>
      </c>
      <c r="T18" s="395">
        <v>18.5625</v>
      </c>
      <c r="U18" s="395">
        <v>5.0625</v>
      </c>
      <c r="V18" s="395">
        <v>11.8125</v>
      </c>
      <c r="W18" s="395">
        <v>0</v>
      </c>
      <c r="X18" s="396" t="s">
        <v>63</v>
      </c>
    </row>
    <row r="19" spans="1:24" hidden="1" x14ac:dyDescent="0.25">
      <c r="A19" s="392" t="s">
        <v>723</v>
      </c>
      <c r="B19" s="392" t="s">
        <v>70</v>
      </c>
      <c r="C19" s="398">
        <v>5</v>
      </c>
      <c r="D19" s="398">
        <v>1</v>
      </c>
      <c r="E19" s="398">
        <v>0</v>
      </c>
      <c r="F19" s="398">
        <v>0</v>
      </c>
      <c r="G19" s="398">
        <v>0</v>
      </c>
      <c r="H19" s="398">
        <v>0</v>
      </c>
      <c r="I19" s="398">
        <v>0</v>
      </c>
      <c r="J19" s="399">
        <v>0</v>
      </c>
      <c r="K19" s="400">
        <v>11.666667</v>
      </c>
      <c r="L19" s="398">
        <v>22</v>
      </c>
      <c r="M19" s="398">
        <v>14</v>
      </c>
      <c r="N19" s="398">
        <v>14</v>
      </c>
      <c r="O19" s="398">
        <v>2</v>
      </c>
      <c r="P19" s="398">
        <v>8</v>
      </c>
      <c r="Q19" s="398">
        <v>3</v>
      </c>
      <c r="R19" s="400">
        <v>10.8</v>
      </c>
      <c r="S19" s="394">
        <v>2.0571000000000002</v>
      </c>
      <c r="T19" s="395">
        <v>16.971399999999999</v>
      </c>
      <c r="U19" s="395">
        <v>1.5428999999999999</v>
      </c>
      <c r="V19" s="395">
        <v>6.1714000000000002</v>
      </c>
      <c r="W19" s="395">
        <v>2.3142999999999998</v>
      </c>
      <c r="X19" s="396" t="s">
        <v>63</v>
      </c>
    </row>
    <row r="20" spans="1:24" hidden="1" x14ac:dyDescent="0.25">
      <c r="A20" s="392" t="s">
        <v>687</v>
      </c>
      <c r="B20" s="392" t="s">
        <v>64</v>
      </c>
      <c r="C20" s="393">
        <v>12</v>
      </c>
      <c r="D20" s="393">
        <v>12</v>
      </c>
      <c r="E20" s="393">
        <v>2</v>
      </c>
      <c r="F20" s="393">
        <v>0</v>
      </c>
      <c r="G20" s="393">
        <v>5</v>
      </c>
      <c r="H20" s="393">
        <v>2</v>
      </c>
      <c r="I20" s="393">
        <v>0</v>
      </c>
      <c r="J20" s="394">
        <v>0.71430000000000005</v>
      </c>
      <c r="K20" s="395">
        <v>82.333332999999996</v>
      </c>
      <c r="L20" s="393">
        <v>65</v>
      </c>
      <c r="M20" s="393">
        <v>30</v>
      </c>
      <c r="N20" s="393">
        <v>29</v>
      </c>
      <c r="O20" s="393">
        <v>28</v>
      </c>
      <c r="P20" s="393">
        <v>83</v>
      </c>
      <c r="Q20" s="393">
        <v>8</v>
      </c>
      <c r="R20" s="395">
        <v>3.17</v>
      </c>
      <c r="S20" s="394">
        <v>1.1295999999999999</v>
      </c>
      <c r="T20" s="395">
        <v>7.1052999999999997</v>
      </c>
      <c r="U20" s="395">
        <v>3.0607000000000002</v>
      </c>
      <c r="V20" s="395">
        <v>9.0729000000000006</v>
      </c>
      <c r="W20" s="395">
        <v>0.87450000000000006</v>
      </c>
      <c r="X20" s="396" t="s">
        <v>63</v>
      </c>
    </row>
    <row r="21" spans="1:24" hidden="1" x14ac:dyDescent="0.25">
      <c r="A21" s="392" t="s">
        <v>653</v>
      </c>
      <c r="B21" s="392" t="s">
        <v>68</v>
      </c>
      <c r="C21" s="393">
        <v>17</v>
      </c>
      <c r="D21" s="393">
        <v>0</v>
      </c>
      <c r="E21" s="393">
        <v>0</v>
      </c>
      <c r="F21" s="393">
        <v>0</v>
      </c>
      <c r="G21" s="393">
        <v>1</v>
      </c>
      <c r="H21" s="393">
        <v>1</v>
      </c>
      <c r="I21" s="393">
        <v>0</v>
      </c>
      <c r="J21" s="394">
        <v>0.5</v>
      </c>
      <c r="K21" s="395">
        <v>22</v>
      </c>
      <c r="L21" s="393">
        <v>21</v>
      </c>
      <c r="M21" s="393">
        <v>13</v>
      </c>
      <c r="N21" s="393">
        <v>13</v>
      </c>
      <c r="O21" s="393">
        <v>10</v>
      </c>
      <c r="P21" s="393">
        <v>16</v>
      </c>
      <c r="Q21" s="393">
        <v>5</v>
      </c>
      <c r="R21" s="395">
        <v>5.3182</v>
      </c>
      <c r="S21" s="394">
        <v>1.4091</v>
      </c>
      <c r="T21" s="395">
        <v>8.5908999999999995</v>
      </c>
      <c r="U21" s="395">
        <v>4.0909000000000004</v>
      </c>
      <c r="V21" s="395">
        <v>6.5454999999999997</v>
      </c>
      <c r="W21" s="395">
        <v>2.0455000000000001</v>
      </c>
      <c r="X21" s="396" t="s">
        <v>63</v>
      </c>
    </row>
    <row r="22" spans="1:24" hidden="1" x14ac:dyDescent="0.25">
      <c r="A22" s="392" t="s">
        <v>395</v>
      </c>
      <c r="B22" s="392" t="s">
        <v>76</v>
      </c>
      <c r="C22" s="393">
        <v>19</v>
      </c>
      <c r="D22" s="393">
        <v>19</v>
      </c>
      <c r="E22" s="393">
        <v>12</v>
      </c>
      <c r="F22" s="393">
        <v>2</v>
      </c>
      <c r="G22" s="393">
        <v>7</v>
      </c>
      <c r="H22" s="393">
        <v>10</v>
      </c>
      <c r="I22" s="393">
        <v>0</v>
      </c>
      <c r="J22" s="394">
        <v>0.4118</v>
      </c>
      <c r="K22" s="395">
        <v>158</v>
      </c>
      <c r="L22" s="393">
        <v>146</v>
      </c>
      <c r="M22" s="393">
        <v>83</v>
      </c>
      <c r="N22" s="393">
        <v>83</v>
      </c>
      <c r="O22" s="393">
        <v>56</v>
      </c>
      <c r="P22" s="393">
        <v>153</v>
      </c>
      <c r="Q22" s="393">
        <v>21</v>
      </c>
      <c r="R22" s="395">
        <v>4.7278000000000002</v>
      </c>
      <c r="S22" s="394">
        <v>1.2785</v>
      </c>
      <c r="T22" s="395">
        <v>8.3164999999999996</v>
      </c>
      <c r="U22" s="395">
        <v>3.1899000000000002</v>
      </c>
      <c r="V22" s="395">
        <v>8.7151999999999994</v>
      </c>
      <c r="W22" s="395">
        <v>1.1961999999999999</v>
      </c>
      <c r="X22" s="396" t="s">
        <v>63</v>
      </c>
    </row>
    <row r="23" spans="1:24" hidden="1" x14ac:dyDescent="0.25">
      <c r="A23" s="392" t="s">
        <v>463</v>
      </c>
      <c r="B23" s="392" t="s">
        <v>146</v>
      </c>
      <c r="C23" s="398">
        <v>7</v>
      </c>
      <c r="D23" s="398">
        <v>0</v>
      </c>
      <c r="E23" s="398">
        <v>0</v>
      </c>
      <c r="F23" s="398">
        <v>0</v>
      </c>
      <c r="G23" s="398">
        <v>2</v>
      </c>
      <c r="H23" s="398">
        <v>2</v>
      </c>
      <c r="I23" s="398">
        <v>0</v>
      </c>
      <c r="J23" s="399">
        <v>0.5</v>
      </c>
      <c r="K23" s="400">
        <v>15.333333</v>
      </c>
      <c r="L23" s="398">
        <v>10</v>
      </c>
      <c r="M23" s="398">
        <v>4</v>
      </c>
      <c r="N23" s="398">
        <v>4</v>
      </c>
      <c r="O23" s="398">
        <v>4</v>
      </c>
      <c r="P23" s="398">
        <v>14</v>
      </c>
      <c r="Q23" s="398">
        <v>2</v>
      </c>
      <c r="R23" s="400">
        <v>2.3477999999999999</v>
      </c>
      <c r="S23" s="394">
        <v>0.91300000000000003</v>
      </c>
      <c r="T23" s="395">
        <v>5.8696000000000002</v>
      </c>
      <c r="U23" s="395">
        <v>2.3477999999999999</v>
      </c>
      <c r="V23" s="395">
        <v>8.2173999999999996</v>
      </c>
      <c r="W23" s="395">
        <v>1.1738999999999999</v>
      </c>
      <c r="X23" s="396" t="s">
        <v>63</v>
      </c>
    </row>
    <row r="24" spans="1:24" hidden="1" x14ac:dyDescent="0.25">
      <c r="A24" s="392" t="s">
        <v>546</v>
      </c>
      <c r="B24" s="392" t="s">
        <v>71</v>
      </c>
      <c r="C24" s="393">
        <v>8</v>
      </c>
      <c r="D24" s="393">
        <v>8</v>
      </c>
      <c r="E24" s="393">
        <v>2</v>
      </c>
      <c r="F24" s="393">
        <v>1</v>
      </c>
      <c r="G24" s="393">
        <v>1</v>
      </c>
      <c r="H24" s="393">
        <v>1</v>
      </c>
      <c r="I24" s="393">
        <v>0</v>
      </c>
      <c r="J24" s="394">
        <v>0.5</v>
      </c>
      <c r="K24" s="395">
        <v>37.333331999999999</v>
      </c>
      <c r="L24" s="393">
        <v>27</v>
      </c>
      <c r="M24" s="393">
        <v>14</v>
      </c>
      <c r="N24" s="393">
        <v>7</v>
      </c>
      <c r="O24" s="393">
        <v>19</v>
      </c>
      <c r="P24" s="393">
        <v>29</v>
      </c>
      <c r="Q24" s="393">
        <v>3</v>
      </c>
      <c r="R24" s="395">
        <v>1.6875</v>
      </c>
      <c r="S24" s="394">
        <v>1.2321</v>
      </c>
      <c r="T24" s="395">
        <v>6.5088999999999997</v>
      </c>
      <c r="U24" s="395">
        <v>4.5804</v>
      </c>
      <c r="V24" s="395">
        <v>6.9911000000000003</v>
      </c>
      <c r="W24" s="395">
        <v>0.72319999999999995</v>
      </c>
      <c r="X24" s="396" t="s">
        <v>63</v>
      </c>
    </row>
    <row r="25" spans="1:24" hidden="1" x14ac:dyDescent="0.25">
      <c r="A25" s="392" t="s">
        <v>600</v>
      </c>
      <c r="B25" s="392" t="s">
        <v>69</v>
      </c>
      <c r="C25" s="393">
        <v>12</v>
      </c>
      <c r="D25" s="393">
        <v>0</v>
      </c>
      <c r="E25" s="393">
        <v>0</v>
      </c>
      <c r="F25" s="393">
        <v>0</v>
      </c>
      <c r="G25" s="393">
        <v>0</v>
      </c>
      <c r="H25" s="393">
        <v>0</v>
      </c>
      <c r="I25" s="393">
        <v>0</v>
      </c>
      <c r="J25" s="394">
        <v>0</v>
      </c>
      <c r="K25" s="395">
        <v>23</v>
      </c>
      <c r="L25" s="393">
        <v>13</v>
      </c>
      <c r="M25" s="393">
        <v>7</v>
      </c>
      <c r="N25" s="393">
        <v>7</v>
      </c>
      <c r="O25" s="393">
        <v>11</v>
      </c>
      <c r="P25" s="393">
        <v>22</v>
      </c>
      <c r="Q25" s="393">
        <v>2</v>
      </c>
      <c r="R25" s="395">
        <v>2.7391000000000001</v>
      </c>
      <c r="S25" s="394">
        <v>1.0435000000000001</v>
      </c>
      <c r="T25" s="395">
        <v>5.0869999999999997</v>
      </c>
      <c r="U25" s="395">
        <v>4.3042999999999996</v>
      </c>
      <c r="V25" s="395">
        <v>8.6087000000000007</v>
      </c>
      <c r="W25" s="395">
        <v>0.78259999999999996</v>
      </c>
      <c r="X25" s="396" t="s">
        <v>63</v>
      </c>
    </row>
    <row r="26" spans="1:24" hidden="1" x14ac:dyDescent="0.25">
      <c r="A26" s="392" t="s">
        <v>554</v>
      </c>
      <c r="B26" s="392" t="s">
        <v>71</v>
      </c>
      <c r="C26" s="393">
        <v>19</v>
      </c>
      <c r="D26" s="393">
        <v>0</v>
      </c>
      <c r="E26" s="393">
        <v>0</v>
      </c>
      <c r="F26" s="393">
        <v>0</v>
      </c>
      <c r="G26" s="393">
        <v>2</v>
      </c>
      <c r="H26" s="393">
        <v>0</v>
      </c>
      <c r="I26" s="393">
        <v>0</v>
      </c>
      <c r="J26" s="394">
        <v>1</v>
      </c>
      <c r="K26" s="395">
        <v>24</v>
      </c>
      <c r="L26" s="393">
        <v>14</v>
      </c>
      <c r="M26" s="393">
        <v>5</v>
      </c>
      <c r="N26" s="393">
        <v>4</v>
      </c>
      <c r="O26" s="393">
        <v>6</v>
      </c>
      <c r="P26" s="393">
        <v>26</v>
      </c>
      <c r="Q26" s="393">
        <v>1</v>
      </c>
      <c r="R26" s="395">
        <v>1.5</v>
      </c>
      <c r="S26" s="394">
        <v>0.83330000000000004</v>
      </c>
      <c r="T26" s="395">
        <v>5.25</v>
      </c>
      <c r="U26" s="395">
        <v>2.25</v>
      </c>
      <c r="V26" s="395">
        <v>9.75</v>
      </c>
      <c r="W26" s="395">
        <v>0.375</v>
      </c>
      <c r="X26" s="396" t="s">
        <v>63</v>
      </c>
    </row>
    <row r="27" spans="1:24" hidden="1" x14ac:dyDescent="0.25">
      <c r="A27" s="392" t="s">
        <v>780</v>
      </c>
      <c r="B27" s="392" t="s">
        <v>73</v>
      </c>
      <c r="C27" s="393">
        <v>15</v>
      </c>
      <c r="D27" s="393">
        <v>15</v>
      </c>
      <c r="E27" s="393">
        <v>5</v>
      </c>
      <c r="F27" s="393">
        <v>1</v>
      </c>
      <c r="G27" s="393">
        <v>5</v>
      </c>
      <c r="H27" s="393">
        <v>6</v>
      </c>
      <c r="I27" s="393">
        <v>0</v>
      </c>
      <c r="J27" s="394">
        <v>0.45450000000000002</v>
      </c>
      <c r="K27" s="395">
        <v>102</v>
      </c>
      <c r="L27" s="393">
        <v>97</v>
      </c>
      <c r="M27" s="393">
        <v>51</v>
      </c>
      <c r="N27" s="393">
        <v>47</v>
      </c>
      <c r="O27" s="393">
        <v>36</v>
      </c>
      <c r="P27" s="393">
        <v>94</v>
      </c>
      <c r="Q27" s="393">
        <v>13</v>
      </c>
      <c r="R27" s="395">
        <v>4.1471</v>
      </c>
      <c r="S27" s="394">
        <v>1.3039000000000001</v>
      </c>
      <c r="T27" s="395">
        <v>8.5587999999999997</v>
      </c>
      <c r="U27" s="395">
        <v>3.1764999999999999</v>
      </c>
      <c r="V27" s="395">
        <v>8.2941000000000003</v>
      </c>
      <c r="W27" s="395">
        <v>1.1471</v>
      </c>
      <c r="X27" s="396" t="s">
        <v>63</v>
      </c>
    </row>
    <row r="28" spans="1:24" hidden="1" x14ac:dyDescent="0.25">
      <c r="A28" s="392" t="s">
        <v>446</v>
      </c>
      <c r="B28" s="392" t="s">
        <v>70</v>
      </c>
      <c r="C28" s="393">
        <v>16</v>
      </c>
      <c r="D28" s="393">
        <v>16</v>
      </c>
      <c r="E28" s="393">
        <v>5</v>
      </c>
      <c r="F28" s="393">
        <v>2</v>
      </c>
      <c r="G28" s="393">
        <v>8</v>
      </c>
      <c r="H28" s="393">
        <v>5</v>
      </c>
      <c r="I28" s="393">
        <v>0</v>
      </c>
      <c r="J28" s="394">
        <v>0.61539999999999995</v>
      </c>
      <c r="K28" s="395">
        <v>121.33333399999999</v>
      </c>
      <c r="L28" s="393">
        <v>102</v>
      </c>
      <c r="M28" s="393">
        <v>53</v>
      </c>
      <c r="N28" s="393">
        <v>52</v>
      </c>
      <c r="O28" s="393">
        <v>41</v>
      </c>
      <c r="P28" s="393">
        <v>163</v>
      </c>
      <c r="Q28" s="393">
        <v>20</v>
      </c>
      <c r="R28" s="395">
        <v>3.8571</v>
      </c>
      <c r="S28" s="394">
        <v>1.1786000000000001</v>
      </c>
      <c r="T28" s="395">
        <v>7.5659000000000001</v>
      </c>
      <c r="U28" s="395">
        <v>3.0411999999999999</v>
      </c>
      <c r="V28" s="395">
        <v>12.0907</v>
      </c>
      <c r="W28" s="395">
        <v>1.4835</v>
      </c>
      <c r="X28" s="396" t="s">
        <v>63</v>
      </c>
    </row>
    <row r="29" spans="1:24" hidden="1" x14ac:dyDescent="0.25">
      <c r="A29" s="392" t="s">
        <v>655</v>
      </c>
      <c r="B29" s="392" t="s">
        <v>68</v>
      </c>
      <c r="C29" s="393">
        <v>22</v>
      </c>
      <c r="D29" s="393">
        <v>0</v>
      </c>
      <c r="E29" s="393">
        <v>0</v>
      </c>
      <c r="F29" s="393">
        <v>0</v>
      </c>
      <c r="G29" s="393">
        <v>2</v>
      </c>
      <c r="H29" s="393">
        <v>0</v>
      </c>
      <c r="I29" s="393">
        <v>6</v>
      </c>
      <c r="J29" s="394">
        <v>1</v>
      </c>
      <c r="K29" s="395">
        <v>30.666667</v>
      </c>
      <c r="L29" s="393">
        <v>24</v>
      </c>
      <c r="M29" s="393">
        <v>12</v>
      </c>
      <c r="N29" s="393">
        <v>12</v>
      </c>
      <c r="O29" s="393">
        <v>16</v>
      </c>
      <c r="P29" s="393">
        <v>57</v>
      </c>
      <c r="Q29" s="393">
        <v>2</v>
      </c>
      <c r="R29" s="395">
        <v>3.5217000000000001</v>
      </c>
      <c r="S29" s="394">
        <v>1.3043</v>
      </c>
      <c r="T29" s="395">
        <v>7.0434999999999999</v>
      </c>
      <c r="U29" s="395">
        <v>4.6957000000000004</v>
      </c>
      <c r="V29" s="395">
        <v>16.728300000000001</v>
      </c>
      <c r="W29" s="395">
        <v>0.58699999999999997</v>
      </c>
      <c r="X29" s="396" t="s">
        <v>63</v>
      </c>
    </row>
    <row r="30" spans="1:24" hidden="1" x14ac:dyDescent="0.25">
      <c r="A30" s="392" t="s">
        <v>800</v>
      </c>
      <c r="B30" s="392" t="s">
        <v>74</v>
      </c>
      <c r="C30" s="393">
        <v>14</v>
      </c>
      <c r="D30" s="393">
        <v>0</v>
      </c>
      <c r="E30" s="393">
        <v>0</v>
      </c>
      <c r="F30" s="393">
        <v>0</v>
      </c>
      <c r="G30" s="393">
        <v>1</v>
      </c>
      <c r="H30" s="393">
        <v>0</v>
      </c>
      <c r="I30" s="393">
        <v>0</v>
      </c>
      <c r="J30" s="394">
        <v>1</v>
      </c>
      <c r="K30" s="395">
        <v>17</v>
      </c>
      <c r="L30" s="393">
        <v>6</v>
      </c>
      <c r="M30" s="393">
        <v>4</v>
      </c>
      <c r="N30" s="393">
        <v>4</v>
      </c>
      <c r="O30" s="393">
        <v>10</v>
      </c>
      <c r="P30" s="393">
        <v>17</v>
      </c>
      <c r="Q30" s="393">
        <v>3</v>
      </c>
      <c r="R30" s="395">
        <v>2.1175999999999999</v>
      </c>
      <c r="S30" s="394">
        <v>0.94120000000000004</v>
      </c>
      <c r="T30" s="395">
        <v>3.1764999999999999</v>
      </c>
      <c r="U30" s="395">
        <v>5.2941000000000003</v>
      </c>
      <c r="V30" s="395">
        <v>9</v>
      </c>
      <c r="W30" s="395">
        <v>1.5882000000000001</v>
      </c>
      <c r="X30" s="396" t="s">
        <v>63</v>
      </c>
    </row>
    <row r="31" spans="1:24" hidden="1" x14ac:dyDescent="0.25">
      <c r="A31" s="392" t="s">
        <v>1833</v>
      </c>
      <c r="B31" s="392" t="s">
        <v>76</v>
      </c>
      <c r="C31" s="393">
        <v>5</v>
      </c>
      <c r="D31" s="393">
        <v>0</v>
      </c>
      <c r="E31" s="393">
        <v>0</v>
      </c>
      <c r="F31" s="393">
        <v>0</v>
      </c>
      <c r="G31" s="393">
        <v>3</v>
      </c>
      <c r="H31" s="393">
        <v>0</v>
      </c>
      <c r="I31" s="393">
        <v>0</v>
      </c>
      <c r="J31" s="394">
        <v>1</v>
      </c>
      <c r="K31" s="395">
        <v>5.3333339999999998</v>
      </c>
      <c r="L31" s="393">
        <v>2</v>
      </c>
      <c r="M31" s="393">
        <v>0</v>
      </c>
      <c r="N31" s="393">
        <v>0</v>
      </c>
      <c r="O31" s="393">
        <v>1</v>
      </c>
      <c r="P31" s="393">
        <v>2</v>
      </c>
      <c r="Q31" s="393">
        <v>0</v>
      </c>
      <c r="R31" s="395">
        <v>0</v>
      </c>
      <c r="S31" s="394">
        <v>0.5625</v>
      </c>
      <c r="T31" s="395">
        <v>3.375</v>
      </c>
      <c r="U31" s="395">
        <v>1.6875</v>
      </c>
      <c r="V31" s="395">
        <v>3.375</v>
      </c>
      <c r="W31" s="395">
        <v>0</v>
      </c>
      <c r="X31" s="396" t="s">
        <v>63</v>
      </c>
    </row>
    <row r="32" spans="1:24" hidden="1" x14ac:dyDescent="0.25">
      <c r="A32" s="392" t="s">
        <v>953</v>
      </c>
      <c r="B32" s="392" t="s">
        <v>146</v>
      </c>
      <c r="C32" s="393">
        <v>6</v>
      </c>
      <c r="D32" s="393">
        <v>0</v>
      </c>
      <c r="E32" s="393">
        <v>0</v>
      </c>
      <c r="F32" s="393">
        <v>0</v>
      </c>
      <c r="G32" s="393">
        <v>1</v>
      </c>
      <c r="H32" s="393">
        <v>0</v>
      </c>
      <c r="I32" s="393">
        <v>0</v>
      </c>
      <c r="J32" s="394">
        <v>1</v>
      </c>
      <c r="K32" s="395">
        <v>11</v>
      </c>
      <c r="L32" s="393">
        <v>6</v>
      </c>
      <c r="M32" s="393">
        <v>2</v>
      </c>
      <c r="N32" s="393">
        <v>2</v>
      </c>
      <c r="O32" s="393">
        <v>2</v>
      </c>
      <c r="P32" s="393">
        <v>9</v>
      </c>
      <c r="Q32" s="393">
        <v>0</v>
      </c>
      <c r="R32" s="395">
        <v>1.6364000000000001</v>
      </c>
      <c r="S32" s="394">
        <v>0.72729999999999995</v>
      </c>
      <c r="T32" s="395">
        <v>4.9090999999999996</v>
      </c>
      <c r="U32" s="395">
        <v>1.6364000000000001</v>
      </c>
      <c r="V32" s="395">
        <v>7.3635999999999999</v>
      </c>
      <c r="W32" s="395">
        <v>0</v>
      </c>
      <c r="X32" s="396" t="s">
        <v>63</v>
      </c>
    </row>
    <row r="33" spans="1:24" hidden="1" x14ac:dyDescent="0.25">
      <c r="A33" s="392" t="s">
        <v>874</v>
      </c>
      <c r="B33" s="392" t="s">
        <v>75</v>
      </c>
      <c r="C33" s="393">
        <v>6</v>
      </c>
      <c r="D33" s="393">
        <v>0</v>
      </c>
      <c r="E33" s="393">
        <v>0</v>
      </c>
      <c r="F33" s="393">
        <v>0</v>
      </c>
      <c r="G33" s="393">
        <v>0</v>
      </c>
      <c r="H33" s="393">
        <v>0</v>
      </c>
      <c r="I33" s="393">
        <v>0</v>
      </c>
      <c r="J33" s="394">
        <v>0</v>
      </c>
      <c r="K33" s="395">
        <v>7.3333329999999997</v>
      </c>
      <c r="L33" s="393">
        <v>5</v>
      </c>
      <c r="M33" s="393">
        <v>5</v>
      </c>
      <c r="N33" s="393">
        <v>5</v>
      </c>
      <c r="O33" s="393">
        <v>2</v>
      </c>
      <c r="P33" s="393">
        <v>6</v>
      </c>
      <c r="Q33" s="393">
        <v>1</v>
      </c>
      <c r="R33" s="395">
        <v>6.1364000000000001</v>
      </c>
      <c r="S33" s="394">
        <v>0.95450000000000002</v>
      </c>
      <c r="T33" s="395">
        <v>6.1364000000000001</v>
      </c>
      <c r="U33" s="395">
        <v>2.4544999999999999</v>
      </c>
      <c r="V33" s="395">
        <v>7.3635999999999999</v>
      </c>
      <c r="W33" s="395">
        <v>1.2273000000000001</v>
      </c>
      <c r="X33" s="396" t="s">
        <v>63</v>
      </c>
    </row>
    <row r="34" spans="1:24" hidden="1" x14ac:dyDescent="0.25">
      <c r="A34" s="392" t="s">
        <v>580</v>
      </c>
      <c r="B34" s="392" t="s">
        <v>67</v>
      </c>
      <c r="C34" s="393">
        <v>18</v>
      </c>
      <c r="D34" s="393">
        <v>18</v>
      </c>
      <c r="E34" s="393">
        <v>0</v>
      </c>
      <c r="F34" s="393">
        <v>0</v>
      </c>
      <c r="G34" s="393">
        <v>2</v>
      </c>
      <c r="H34" s="393">
        <v>4</v>
      </c>
      <c r="I34" s="393">
        <v>0</v>
      </c>
      <c r="J34" s="394">
        <v>0.33329999999999999</v>
      </c>
      <c r="K34" s="395">
        <v>55.333333000000003</v>
      </c>
      <c r="L34" s="393">
        <v>53</v>
      </c>
      <c r="M34" s="393">
        <v>31</v>
      </c>
      <c r="N34" s="393">
        <v>31</v>
      </c>
      <c r="O34" s="393">
        <v>20</v>
      </c>
      <c r="P34" s="393">
        <v>54</v>
      </c>
      <c r="Q34" s="393">
        <v>8</v>
      </c>
      <c r="R34" s="395">
        <v>5.0422000000000002</v>
      </c>
      <c r="S34" s="394">
        <v>1.3192999999999999</v>
      </c>
      <c r="T34" s="395">
        <v>8.6204999999999998</v>
      </c>
      <c r="U34" s="395">
        <v>3.2530000000000001</v>
      </c>
      <c r="V34" s="395">
        <v>8.7830999999999992</v>
      </c>
      <c r="W34" s="395">
        <v>1.3011999999999999</v>
      </c>
      <c r="X34" s="396" t="s">
        <v>63</v>
      </c>
    </row>
    <row r="35" spans="1:24" hidden="1" x14ac:dyDescent="0.25">
      <c r="A35" s="392" t="s">
        <v>418</v>
      </c>
      <c r="B35" s="392" t="s">
        <v>65</v>
      </c>
      <c r="C35" s="393">
        <v>33</v>
      </c>
      <c r="D35" s="393">
        <v>0</v>
      </c>
      <c r="E35" s="393">
        <v>0</v>
      </c>
      <c r="F35" s="393">
        <v>0</v>
      </c>
      <c r="G35" s="393">
        <v>2</v>
      </c>
      <c r="H35" s="393">
        <v>0</v>
      </c>
      <c r="I35" s="393">
        <v>26</v>
      </c>
      <c r="J35" s="394">
        <v>1</v>
      </c>
      <c r="K35" s="395">
        <v>43.666665000000002</v>
      </c>
      <c r="L35" s="393">
        <v>18</v>
      </c>
      <c r="M35" s="393">
        <v>8</v>
      </c>
      <c r="N35" s="393">
        <v>8</v>
      </c>
      <c r="O35" s="393">
        <v>17</v>
      </c>
      <c r="P35" s="393">
        <v>41</v>
      </c>
      <c r="Q35" s="393">
        <v>5</v>
      </c>
      <c r="R35" s="395">
        <v>1.6489</v>
      </c>
      <c r="S35" s="394">
        <v>0.80149999999999999</v>
      </c>
      <c r="T35" s="395">
        <v>3.7099000000000002</v>
      </c>
      <c r="U35" s="395">
        <v>3.5038</v>
      </c>
      <c r="V35" s="395">
        <v>8.4504000000000001</v>
      </c>
      <c r="W35" s="395">
        <v>1.0305</v>
      </c>
      <c r="X35" s="396" t="s">
        <v>63</v>
      </c>
    </row>
    <row r="36" spans="1:24" hidden="1" x14ac:dyDescent="0.25">
      <c r="A36" s="392" t="s">
        <v>929</v>
      </c>
      <c r="B36" s="392" t="s">
        <v>72</v>
      </c>
      <c r="C36" s="398">
        <v>5</v>
      </c>
      <c r="D36" s="398">
        <v>5</v>
      </c>
      <c r="E36" s="398">
        <v>0</v>
      </c>
      <c r="F36" s="398">
        <v>0</v>
      </c>
      <c r="G36" s="398">
        <v>0</v>
      </c>
      <c r="H36" s="398">
        <v>1</v>
      </c>
      <c r="I36" s="398">
        <v>0</v>
      </c>
      <c r="J36" s="399">
        <v>0</v>
      </c>
      <c r="K36" s="400">
        <v>28.666667</v>
      </c>
      <c r="L36" s="398">
        <v>18</v>
      </c>
      <c r="M36" s="398">
        <v>8</v>
      </c>
      <c r="N36" s="398">
        <v>8</v>
      </c>
      <c r="O36" s="398">
        <v>15</v>
      </c>
      <c r="P36" s="398">
        <v>33</v>
      </c>
      <c r="Q36" s="398">
        <v>5</v>
      </c>
      <c r="R36" s="400">
        <v>2.5116000000000001</v>
      </c>
      <c r="S36" s="394">
        <v>1.1512</v>
      </c>
      <c r="T36" s="395">
        <v>5.6512000000000002</v>
      </c>
      <c r="U36" s="395">
        <v>4.7092999999999998</v>
      </c>
      <c r="V36" s="395">
        <v>10.3605</v>
      </c>
      <c r="W36" s="395">
        <v>1.5698000000000001</v>
      </c>
      <c r="X36" s="396" t="s">
        <v>63</v>
      </c>
    </row>
    <row r="37" spans="1:24" hidden="1" x14ac:dyDescent="0.25">
      <c r="A37" s="392" t="s">
        <v>491</v>
      </c>
      <c r="B37" s="392" t="s">
        <v>68</v>
      </c>
      <c r="C37" s="393">
        <v>15</v>
      </c>
      <c r="D37" s="393">
        <v>15</v>
      </c>
      <c r="E37" s="393">
        <v>1</v>
      </c>
      <c r="F37" s="393">
        <v>1</v>
      </c>
      <c r="G37" s="393">
        <v>5</v>
      </c>
      <c r="H37" s="393">
        <v>6</v>
      </c>
      <c r="I37" s="393">
        <v>0</v>
      </c>
      <c r="J37" s="394">
        <v>0.45450000000000002</v>
      </c>
      <c r="K37" s="395">
        <v>89.333332999999996</v>
      </c>
      <c r="L37" s="393">
        <v>90</v>
      </c>
      <c r="M37" s="393">
        <v>42</v>
      </c>
      <c r="N37" s="393">
        <v>37</v>
      </c>
      <c r="O37" s="393">
        <v>27</v>
      </c>
      <c r="P37" s="393">
        <v>80</v>
      </c>
      <c r="Q37" s="393">
        <v>9</v>
      </c>
      <c r="R37" s="395">
        <v>3.7275999999999998</v>
      </c>
      <c r="S37" s="394">
        <v>1.3097000000000001</v>
      </c>
      <c r="T37" s="395">
        <v>9.0671999999999997</v>
      </c>
      <c r="U37" s="395">
        <v>2.7201</v>
      </c>
      <c r="V37" s="395">
        <v>8.0596999999999994</v>
      </c>
      <c r="W37" s="395">
        <v>0.90669999999999995</v>
      </c>
      <c r="X37" s="396" t="s">
        <v>63</v>
      </c>
    </row>
    <row r="38" spans="1:24" hidden="1" x14ac:dyDescent="0.25">
      <c r="A38" s="392" t="s">
        <v>842</v>
      </c>
      <c r="B38" s="392" t="s">
        <v>74</v>
      </c>
      <c r="C38" s="398">
        <v>9</v>
      </c>
      <c r="D38" s="398">
        <v>0</v>
      </c>
      <c r="E38" s="398">
        <v>0</v>
      </c>
      <c r="F38" s="398">
        <v>0</v>
      </c>
      <c r="G38" s="398">
        <v>3</v>
      </c>
      <c r="H38" s="398">
        <v>1</v>
      </c>
      <c r="I38" s="398">
        <v>1</v>
      </c>
      <c r="J38" s="399">
        <v>0.75</v>
      </c>
      <c r="K38" s="400">
        <v>19.333334000000001</v>
      </c>
      <c r="L38" s="398">
        <v>11</v>
      </c>
      <c r="M38" s="398">
        <v>4</v>
      </c>
      <c r="N38" s="398">
        <v>4</v>
      </c>
      <c r="O38" s="398">
        <v>6</v>
      </c>
      <c r="P38" s="398">
        <v>23</v>
      </c>
      <c r="Q38" s="398">
        <v>3</v>
      </c>
      <c r="R38" s="400">
        <v>1.8621000000000001</v>
      </c>
      <c r="S38" s="394">
        <v>0.87929999999999997</v>
      </c>
      <c r="T38" s="395">
        <v>5.1207000000000003</v>
      </c>
      <c r="U38" s="395">
        <v>2.7930999999999999</v>
      </c>
      <c r="V38" s="395">
        <v>10.706899999999999</v>
      </c>
      <c r="W38" s="395">
        <v>1.3966000000000001</v>
      </c>
      <c r="X38" s="396" t="s">
        <v>63</v>
      </c>
    </row>
    <row r="39" spans="1:24" hidden="1" x14ac:dyDescent="0.25">
      <c r="A39" s="392" t="s">
        <v>1823</v>
      </c>
      <c r="B39" s="392" t="s">
        <v>147</v>
      </c>
      <c r="C39" s="393">
        <v>4</v>
      </c>
      <c r="D39" s="393">
        <v>0</v>
      </c>
      <c r="E39" s="393">
        <v>0</v>
      </c>
      <c r="F39" s="393">
        <v>0</v>
      </c>
      <c r="G39" s="393">
        <v>0</v>
      </c>
      <c r="H39" s="393">
        <v>0</v>
      </c>
      <c r="I39" s="393">
        <v>0</v>
      </c>
      <c r="J39" s="394">
        <v>0</v>
      </c>
      <c r="K39" s="395">
        <v>0.66666599999999998</v>
      </c>
      <c r="L39" s="393">
        <v>3</v>
      </c>
      <c r="M39" s="393">
        <v>0</v>
      </c>
      <c r="N39" s="393">
        <v>0</v>
      </c>
      <c r="O39" s="393">
        <v>0</v>
      </c>
      <c r="P39" s="393">
        <v>0</v>
      </c>
      <c r="Q39" s="393">
        <v>0</v>
      </c>
      <c r="R39" s="395">
        <v>0</v>
      </c>
      <c r="S39" s="394">
        <v>4.5</v>
      </c>
      <c r="T39" s="395">
        <v>40.5</v>
      </c>
      <c r="U39" s="395">
        <v>0</v>
      </c>
      <c r="V39" s="395">
        <v>0</v>
      </c>
      <c r="W39" s="395">
        <v>0</v>
      </c>
      <c r="X39" s="396" t="s">
        <v>63</v>
      </c>
    </row>
    <row r="40" spans="1:24" hidden="1" x14ac:dyDescent="0.25">
      <c r="A40" s="392" t="s">
        <v>933</v>
      </c>
      <c r="B40" s="392" t="s">
        <v>72</v>
      </c>
      <c r="C40" s="393">
        <v>20</v>
      </c>
      <c r="D40" s="393">
        <v>0</v>
      </c>
      <c r="E40" s="393">
        <v>0</v>
      </c>
      <c r="F40" s="393">
        <v>0</v>
      </c>
      <c r="G40" s="393">
        <v>1</v>
      </c>
      <c r="H40" s="393">
        <v>2</v>
      </c>
      <c r="I40" s="393">
        <v>0</v>
      </c>
      <c r="J40" s="394">
        <v>0.33329999999999999</v>
      </c>
      <c r="K40" s="395">
        <v>20.000001000000001</v>
      </c>
      <c r="L40" s="393">
        <v>14</v>
      </c>
      <c r="M40" s="393">
        <v>12</v>
      </c>
      <c r="N40" s="393">
        <v>8</v>
      </c>
      <c r="O40" s="393">
        <v>13</v>
      </c>
      <c r="P40" s="393">
        <v>26</v>
      </c>
      <c r="Q40" s="393">
        <v>5</v>
      </c>
      <c r="R40" s="395">
        <v>3.6</v>
      </c>
      <c r="S40" s="394">
        <v>1.35</v>
      </c>
      <c r="T40" s="395">
        <v>6.3</v>
      </c>
      <c r="U40" s="395">
        <v>5.85</v>
      </c>
      <c r="V40" s="395">
        <v>11.7</v>
      </c>
      <c r="W40" s="395">
        <v>2.25</v>
      </c>
      <c r="X40" s="396" t="s">
        <v>63</v>
      </c>
    </row>
    <row r="41" spans="1:24" hidden="1" x14ac:dyDescent="0.25">
      <c r="A41" s="392" t="s">
        <v>807</v>
      </c>
      <c r="B41" s="392" t="s">
        <v>76</v>
      </c>
      <c r="C41" s="393">
        <v>15</v>
      </c>
      <c r="D41" s="393">
        <v>15</v>
      </c>
      <c r="E41" s="393">
        <v>5</v>
      </c>
      <c r="F41" s="393">
        <v>2</v>
      </c>
      <c r="G41" s="393">
        <v>3</v>
      </c>
      <c r="H41" s="393">
        <v>8</v>
      </c>
      <c r="I41" s="393">
        <v>0</v>
      </c>
      <c r="J41" s="394">
        <v>0.2727</v>
      </c>
      <c r="K41" s="395">
        <v>102.666667</v>
      </c>
      <c r="L41" s="393">
        <v>103</v>
      </c>
      <c r="M41" s="393">
        <v>53</v>
      </c>
      <c r="N41" s="393">
        <v>52</v>
      </c>
      <c r="O41" s="393">
        <v>34</v>
      </c>
      <c r="P41" s="393">
        <v>94</v>
      </c>
      <c r="Q41" s="393">
        <v>17</v>
      </c>
      <c r="R41" s="395">
        <v>4.5583999999999998</v>
      </c>
      <c r="S41" s="394">
        <v>1.3344</v>
      </c>
      <c r="T41" s="395">
        <v>9.0291999999999994</v>
      </c>
      <c r="U41" s="395">
        <v>2.9805000000000001</v>
      </c>
      <c r="V41" s="395">
        <v>8.2402999999999995</v>
      </c>
      <c r="W41" s="395">
        <v>1.4903</v>
      </c>
      <c r="X41" s="396" t="s">
        <v>63</v>
      </c>
    </row>
    <row r="42" spans="1:24" hidden="1" x14ac:dyDescent="0.25">
      <c r="A42" s="392" t="s">
        <v>551</v>
      </c>
      <c r="B42" s="392" t="s">
        <v>71</v>
      </c>
      <c r="C42" s="393">
        <v>10</v>
      </c>
      <c r="D42" s="393">
        <v>10</v>
      </c>
      <c r="E42" s="393">
        <v>1</v>
      </c>
      <c r="F42" s="393">
        <v>0</v>
      </c>
      <c r="G42" s="393">
        <v>1</v>
      </c>
      <c r="H42" s="393">
        <v>2</v>
      </c>
      <c r="I42" s="393">
        <v>0</v>
      </c>
      <c r="J42" s="394">
        <v>0.33329999999999999</v>
      </c>
      <c r="K42" s="395">
        <v>45.666665999999999</v>
      </c>
      <c r="L42" s="393">
        <v>48</v>
      </c>
      <c r="M42" s="393">
        <v>25</v>
      </c>
      <c r="N42" s="393">
        <v>25</v>
      </c>
      <c r="O42" s="393">
        <v>19</v>
      </c>
      <c r="P42" s="393">
        <v>26</v>
      </c>
      <c r="Q42" s="393">
        <v>4</v>
      </c>
      <c r="R42" s="395">
        <v>4.9269999999999996</v>
      </c>
      <c r="S42" s="394">
        <v>1.4672000000000001</v>
      </c>
      <c r="T42" s="395">
        <v>9.4598999999999993</v>
      </c>
      <c r="U42" s="395">
        <v>3.7444999999999999</v>
      </c>
      <c r="V42" s="395">
        <v>5.1241000000000003</v>
      </c>
      <c r="W42" s="395">
        <v>0.7883</v>
      </c>
      <c r="X42" s="396" t="s">
        <v>63</v>
      </c>
    </row>
    <row r="43" spans="1:24" hidden="1" x14ac:dyDescent="0.25">
      <c r="A43" s="392" t="s">
        <v>398</v>
      </c>
      <c r="B43" s="392" t="s">
        <v>74</v>
      </c>
      <c r="C43" s="393">
        <v>13</v>
      </c>
      <c r="D43" s="393">
        <v>13</v>
      </c>
      <c r="E43" s="393">
        <v>6</v>
      </c>
      <c r="F43" s="393">
        <v>2</v>
      </c>
      <c r="G43" s="393">
        <v>7</v>
      </c>
      <c r="H43" s="393">
        <v>3</v>
      </c>
      <c r="I43" s="393">
        <v>0</v>
      </c>
      <c r="J43" s="394">
        <v>0.7</v>
      </c>
      <c r="K43" s="395">
        <v>97.333332999999996</v>
      </c>
      <c r="L43" s="393">
        <v>85</v>
      </c>
      <c r="M43" s="393">
        <v>47</v>
      </c>
      <c r="N43" s="393">
        <v>44</v>
      </c>
      <c r="O43" s="393">
        <v>32</v>
      </c>
      <c r="P43" s="393">
        <v>135</v>
      </c>
      <c r="Q43" s="393">
        <v>18</v>
      </c>
      <c r="R43" s="395">
        <v>4.0685000000000002</v>
      </c>
      <c r="S43" s="394">
        <v>1.2020999999999999</v>
      </c>
      <c r="T43" s="395">
        <v>7.8596000000000004</v>
      </c>
      <c r="U43" s="395">
        <v>2.9588999999999999</v>
      </c>
      <c r="V43" s="395">
        <v>12.482900000000001</v>
      </c>
      <c r="W43" s="395">
        <v>1.6644000000000001</v>
      </c>
      <c r="X43" s="396" t="s">
        <v>63</v>
      </c>
    </row>
    <row r="44" spans="1:24" hidden="1" x14ac:dyDescent="0.25">
      <c r="A44" s="392" t="s">
        <v>725</v>
      </c>
      <c r="B44" s="392" t="s">
        <v>70</v>
      </c>
      <c r="C44" s="398">
        <v>8</v>
      </c>
      <c r="D44" s="398">
        <v>8</v>
      </c>
      <c r="E44" s="398">
        <v>3</v>
      </c>
      <c r="F44" s="398">
        <v>0</v>
      </c>
      <c r="G44" s="398">
        <v>4</v>
      </c>
      <c r="H44" s="398">
        <v>3</v>
      </c>
      <c r="I44" s="398">
        <v>0</v>
      </c>
      <c r="J44" s="399">
        <v>0.57140000000000002</v>
      </c>
      <c r="K44" s="400">
        <v>60.666666999999997</v>
      </c>
      <c r="L44" s="398">
        <v>46</v>
      </c>
      <c r="M44" s="398">
        <v>30</v>
      </c>
      <c r="N44" s="398">
        <v>30</v>
      </c>
      <c r="O44" s="398">
        <v>22</v>
      </c>
      <c r="P44" s="398">
        <v>56</v>
      </c>
      <c r="Q44" s="398">
        <v>11</v>
      </c>
      <c r="R44" s="400">
        <v>4.4504999999999999</v>
      </c>
      <c r="S44" s="394">
        <v>1.1209</v>
      </c>
      <c r="T44" s="395">
        <v>6.8242000000000003</v>
      </c>
      <c r="U44" s="395">
        <v>3.2637</v>
      </c>
      <c r="V44" s="395">
        <v>8.3077000000000005</v>
      </c>
      <c r="W44" s="395">
        <v>1.6318999999999999</v>
      </c>
      <c r="X44" s="396" t="s">
        <v>63</v>
      </c>
    </row>
    <row r="45" spans="1:24" hidden="1" x14ac:dyDescent="0.25">
      <c r="A45" s="392" t="s">
        <v>801</v>
      </c>
      <c r="B45" s="392" t="s">
        <v>76</v>
      </c>
      <c r="C45" s="393">
        <v>9</v>
      </c>
      <c r="D45" s="393">
        <v>0</v>
      </c>
      <c r="E45" s="393">
        <v>0</v>
      </c>
      <c r="F45" s="393">
        <v>0</v>
      </c>
      <c r="G45" s="393">
        <v>1</v>
      </c>
      <c r="H45" s="393">
        <v>1</v>
      </c>
      <c r="I45" s="393">
        <v>0</v>
      </c>
      <c r="J45" s="394">
        <v>0.5</v>
      </c>
      <c r="K45" s="395">
        <v>10.333334000000001</v>
      </c>
      <c r="L45" s="393">
        <v>5</v>
      </c>
      <c r="M45" s="393">
        <v>2</v>
      </c>
      <c r="N45" s="393">
        <v>2</v>
      </c>
      <c r="O45" s="393">
        <v>2</v>
      </c>
      <c r="P45" s="393">
        <v>15</v>
      </c>
      <c r="Q45" s="393">
        <v>2</v>
      </c>
      <c r="R45" s="395">
        <v>1.7419</v>
      </c>
      <c r="S45" s="394">
        <v>0.6774</v>
      </c>
      <c r="T45" s="395">
        <v>4.3548</v>
      </c>
      <c r="U45" s="395">
        <v>1.7419</v>
      </c>
      <c r="V45" s="395">
        <v>13.064500000000001</v>
      </c>
      <c r="W45" s="395">
        <v>1.7419</v>
      </c>
      <c r="X45" s="396" t="s">
        <v>63</v>
      </c>
    </row>
    <row r="46" spans="1:24" hidden="1" x14ac:dyDescent="0.25">
      <c r="A46" s="392" t="s">
        <v>608</v>
      </c>
      <c r="B46" s="392" t="s">
        <v>69</v>
      </c>
      <c r="C46" s="398">
        <v>1</v>
      </c>
      <c r="D46" s="398">
        <v>1</v>
      </c>
      <c r="E46" s="398">
        <v>0</v>
      </c>
      <c r="F46" s="398">
        <v>0</v>
      </c>
      <c r="G46" s="398">
        <v>0</v>
      </c>
      <c r="H46" s="398">
        <v>1</v>
      </c>
      <c r="I46" s="398">
        <v>0</v>
      </c>
      <c r="J46" s="399">
        <v>0</v>
      </c>
      <c r="K46" s="400">
        <v>3.6666669999999999</v>
      </c>
      <c r="L46" s="398">
        <v>6</v>
      </c>
      <c r="M46" s="398">
        <v>7</v>
      </c>
      <c r="N46" s="398">
        <v>7</v>
      </c>
      <c r="O46" s="398">
        <v>4</v>
      </c>
      <c r="P46" s="398">
        <v>0</v>
      </c>
      <c r="Q46" s="398">
        <v>2</v>
      </c>
      <c r="R46" s="400">
        <v>17.181799999999999</v>
      </c>
      <c r="S46" s="394">
        <v>2.7273000000000001</v>
      </c>
      <c r="T46" s="395">
        <v>14.7273</v>
      </c>
      <c r="U46" s="395">
        <v>9.8181999999999992</v>
      </c>
      <c r="V46" s="395">
        <v>0</v>
      </c>
      <c r="W46" s="395">
        <v>4.9090999999999996</v>
      </c>
      <c r="X46" s="396" t="s">
        <v>63</v>
      </c>
    </row>
    <row r="47" spans="1:24" hidden="1" x14ac:dyDescent="0.25">
      <c r="A47" s="392" t="s">
        <v>808</v>
      </c>
      <c r="B47" s="392" t="s">
        <v>76</v>
      </c>
      <c r="C47" s="398">
        <v>20</v>
      </c>
      <c r="D47" s="398">
        <v>0</v>
      </c>
      <c r="E47" s="398">
        <v>0</v>
      </c>
      <c r="F47" s="398">
        <v>0</v>
      </c>
      <c r="G47" s="398">
        <v>1</v>
      </c>
      <c r="H47" s="398">
        <v>0</v>
      </c>
      <c r="I47" s="398">
        <v>2</v>
      </c>
      <c r="J47" s="399">
        <v>1</v>
      </c>
      <c r="K47" s="400">
        <v>15.666667</v>
      </c>
      <c r="L47" s="398">
        <v>16</v>
      </c>
      <c r="M47" s="398">
        <v>7</v>
      </c>
      <c r="N47" s="398">
        <v>7</v>
      </c>
      <c r="O47" s="398">
        <v>6</v>
      </c>
      <c r="P47" s="398">
        <v>19</v>
      </c>
      <c r="Q47" s="398">
        <v>1</v>
      </c>
      <c r="R47" s="400">
        <v>4.0213000000000001</v>
      </c>
      <c r="S47" s="394">
        <v>1.4043000000000001</v>
      </c>
      <c r="T47" s="395">
        <v>9.1914999999999996</v>
      </c>
      <c r="U47" s="395">
        <v>3.4468000000000001</v>
      </c>
      <c r="V47" s="395">
        <v>10.914899999999999</v>
      </c>
      <c r="W47" s="395">
        <v>0.57450000000000001</v>
      </c>
      <c r="X47" s="396" t="s">
        <v>63</v>
      </c>
    </row>
    <row r="48" spans="1:24" hidden="1" x14ac:dyDescent="0.25">
      <c r="A48" s="392" t="s">
        <v>900</v>
      </c>
      <c r="B48" s="392" t="s">
        <v>74</v>
      </c>
      <c r="C48" s="393">
        <v>13</v>
      </c>
      <c r="D48" s="393">
        <v>13</v>
      </c>
      <c r="E48" s="393">
        <v>7</v>
      </c>
      <c r="F48" s="393">
        <v>0</v>
      </c>
      <c r="G48" s="393">
        <v>7</v>
      </c>
      <c r="H48" s="393">
        <v>5</v>
      </c>
      <c r="I48" s="393">
        <v>0</v>
      </c>
      <c r="J48" s="394">
        <v>0.58330000000000004</v>
      </c>
      <c r="K48" s="395">
        <v>106.999999</v>
      </c>
      <c r="L48" s="393">
        <v>106</v>
      </c>
      <c r="M48" s="393">
        <v>54</v>
      </c>
      <c r="N48" s="393">
        <v>52</v>
      </c>
      <c r="O48" s="393">
        <v>35</v>
      </c>
      <c r="P48" s="393">
        <v>81</v>
      </c>
      <c r="Q48" s="393">
        <v>19</v>
      </c>
      <c r="R48" s="395">
        <v>4.3738000000000001</v>
      </c>
      <c r="S48" s="394">
        <v>1.3178000000000001</v>
      </c>
      <c r="T48" s="395">
        <v>8.9159000000000006</v>
      </c>
      <c r="U48" s="395">
        <v>2.9439000000000002</v>
      </c>
      <c r="V48" s="395">
        <v>6.8131000000000004</v>
      </c>
      <c r="W48" s="395">
        <v>1.5981000000000001</v>
      </c>
      <c r="X48" s="396" t="s">
        <v>63</v>
      </c>
    </row>
    <row r="49" spans="1:24" hidden="1" x14ac:dyDescent="0.25">
      <c r="A49" s="392" t="s">
        <v>983</v>
      </c>
      <c r="B49" s="392" t="s">
        <v>166</v>
      </c>
      <c r="C49" s="398">
        <v>13</v>
      </c>
      <c r="D49" s="398">
        <v>13</v>
      </c>
      <c r="E49" s="398">
        <v>5</v>
      </c>
      <c r="F49" s="398">
        <v>1</v>
      </c>
      <c r="G49" s="398">
        <v>7</v>
      </c>
      <c r="H49" s="398">
        <v>3</v>
      </c>
      <c r="I49" s="398">
        <v>0</v>
      </c>
      <c r="J49" s="399">
        <v>0.7</v>
      </c>
      <c r="K49" s="400">
        <v>90.999999000000003</v>
      </c>
      <c r="L49" s="398">
        <v>84</v>
      </c>
      <c r="M49" s="398">
        <v>39</v>
      </c>
      <c r="N49" s="398">
        <v>34</v>
      </c>
      <c r="O49" s="398">
        <v>28</v>
      </c>
      <c r="P49" s="398">
        <v>70</v>
      </c>
      <c r="Q49" s="398">
        <v>13</v>
      </c>
      <c r="R49" s="400">
        <v>3.3626</v>
      </c>
      <c r="S49" s="394">
        <v>1.2307999999999999</v>
      </c>
      <c r="T49" s="395">
        <v>8.3077000000000005</v>
      </c>
      <c r="U49" s="395">
        <v>2.7692000000000001</v>
      </c>
      <c r="V49" s="395">
        <v>6.9230999999999998</v>
      </c>
      <c r="W49" s="395">
        <v>1.2857000000000001</v>
      </c>
      <c r="X49" s="396" t="s">
        <v>63</v>
      </c>
    </row>
    <row r="50" spans="1:24" hidden="1" x14ac:dyDescent="0.25">
      <c r="A50" s="392" t="s">
        <v>462</v>
      </c>
      <c r="B50" s="392" t="s">
        <v>166</v>
      </c>
      <c r="C50" s="393">
        <v>29</v>
      </c>
      <c r="D50" s="393">
        <v>0</v>
      </c>
      <c r="E50" s="393">
        <v>0</v>
      </c>
      <c r="F50" s="393">
        <v>0</v>
      </c>
      <c r="G50" s="393">
        <v>2</v>
      </c>
      <c r="H50" s="393">
        <v>2</v>
      </c>
      <c r="I50" s="393">
        <v>0</v>
      </c>
      <c r="J50" s="394">
        <v>0.5</v>
      </c>
      <c r="K50" s="395">
        <v>21.333331000000001</v>
      </c>
      <c r="L50" s="393">
        <v>19</v>
      </c>
      <c r="M50" s="393">
        <v>6</v>
      </c>
      <c r="N50" s="393">
        <v>6</v>
      </c>
      <c r="O50" s="393">
        <v>4</v>
      </c>
      <c r="P50" s="393">
        <v>22</v>
      </c>
      <c r="Q50" s="393">
        <v>2</v>
      </c>
      <c r="R50" s="395">
        <v>2.5312999999999999</v>
      </c>
      <c r="S50" s="394">
        <v>1.0781000000000001</v>
      </c>
      <c r="T50" s="395">
        <v>8.0155999999999992</v>
      </c>
      <c r="U50" s="395">
        <v>1.6875</v>
      </c>
      <c r="V50" s="395">
        <v>9.2812999999999999</v>
      </c>
      <c r="W50" s="395">
        <v>0.84379999999999999</v>
      </c>
      <c r="X50" s="396" t="s">
        <v>63</v>
      </c>
    </row>
    <row r="51" spans="1:24" hidden="1" x14ac:dyDescent="0.25">
      <c r="A51" s="392" t="s">
        <v>422</v>
      </c>
      <c r="B51" s="392" t="s">
        <v>71</v>
      </c>
      <c r="C51" s="393">
        <v>22</v>
      </c>
      <c r="D51" s="393">
        <v>0</v>
      </c>
      <c r="E51" s="393">
        <v>0</v>
      </c>
      <c r="F51" s="393">
        <v>0</v>
      </c>
      <c r="G51" s="393">
        <v>4</v>
      </c>
      <c r="H51" s="393">
        <v>1</v>
      </c>
      <c r="I51" s="393">
        <v>1</v>
      </c>
      <c r="J51" s="394">
        <v>0.8</v>
      </c>
      <c r="K51" s="395">
        <v>20.333333</v>
      </c>
      <c r="L51" s="393">
        <v>10</v>
      </c>
      <c r="M51" s="393">
        <v>7</v>
      </c>
      <c r="N51" s="393">
        <v>5</v>
      </c>
      <c r="O51" s="393">
        <v>8</v>
      </c>
      <c r="P51" s="393">
        <v>21</v>
      </c>
      <c r="Q51" s="393">
        <v>3</v>
      </c>
      <c r="R51" s="395">
        <v>2.2130999999999998</v>
      </c>
      <c r="S51" s="394">
        <v>0.88519999999999999</v>
      </c>
      <c r="T51" s="395">
        <v>4.4261999999999997</v>
      </c>
      <c r="U51" s="395">
        <v>3.5409999999999999</v>
      </c>
      <c r="V51" s="395">
        <v>9.2950999999999997</v>
      </c>
      <c r="W51" s="395">
        <v>1.3279000000000001</v>
      </c>
      <c r="X51" s="396" t="s">
        <v>63</v>
      </c>
    </row>
    <row r="52" spans="1:24" hidden="1" x14ac:dyDescent="0.25">
      <c r="A52" s="392" t="s">
        <v>836</v>
      </c>
      <c r="B52" s="392" t="s">
        <v>147</v>
      </c>
      <c r="C52" s="393">
        <v>26</v>
      </c>
      <c r="D52" s="393">
        <v>0</v>
      </c>
      <c r="E52" s="393">
        <v>0</v>
      </c>
      <c r="F52" s="393">
        <v>0</v>
      </c>
      <c r="G52" s="393">
        <v>1</v>
      </c>
      <c r="H52" s="393">
        <v>1</v>
      </c>
      <c r="I52" s="393">
        <v>0</v>
      </c>
      <c r="J52" s="394">
        <v>0.5</v>
      </c>
      <c r="K52" s="395">
        <v>24</v>
      </c>
      <c r="L52" s="393">
        <v>26</v>
      </c>
      <c r="M52" s="393">
        <v>17</v>
      </c>
      <c r="N52" s="393">
        <v>17</v>
      </c>
      <c r="O52" s="393">
        <v>9</v>
      </c>
      <c r="P52" s="393">
        <v>33</v>
      </c>
      <c r="Q52" s="393">
        <v>8</v>
      </c>
      <c r="R52" s="395">
        <v>6.375</v>
      </c>
      <c r="S52" s="394">
        <v>1.4582999999999999</v>
      </c>
      <c r="T52" s="395">
        <v>9.75</v>
      </c>
      <c r="U52" s="395">
        <v>3.375</v>
      </c>
      <c r="V52" s="395">
        <v>12.375</v>
      </c>
      <c r="W52" s="395">
        <v>3</v>
      </c>
      <c r="X52" s="396" t="s">
        <v>63</v>
      </c>
    </row>
    <row r="53" spans="1:24" hidden="1" x14ac:dyDescent="0.25">
      <c r="A53" s="392" t="s">
        <v>693</v>
      </c>
      <c r="B53" s="392" t="s">
        <v>64</v>
      </c>
      <c r="C53" s="393">
        <v>8</v>
      </c>
      <c r="D53" s="393">
        <v>0</v>
      </c>
      <c r="E53" s="393">
        <v>0</v>
      </c>
      <c r="F53" s="393">
        <v>0</v>
      </c>
      <c r="G53" s="393">
        <v>0</v>
      </c>
      <c r="H53" s="393">
        <v>0</v>
      </c>
      <c r="I53" s="393">
        <v>0</v>
      </c>
      <c r="J53" s="394">
        <v>0</v>
      </c>
      <c r="K53" s="395">
        <v>19.666667</v>
      </c>
      <c r="L53" s="393">
        <v>19</v>
      </c>
      <c r="M53" s="393">
        <v>9</v>
      </c>
      <c r="N53" s="393">
        <v>9</v>
      </c>
      <c r="O53" s="393">
        <v>6</v>
      </c>
      <c r="P53" s="393">
        <v>16</v>
      </c>
      <c r="Q53" s="393">
        <v>1</v>
      </c>
      <c r="R53" s="395">
        <v>4.1185999999999998</v>
      </c>
      <c r="S53" s="394">
        <v>1.2712000000000001</v>
      </c>
      <c r="T53" s="395">
        <v>8.6949000000000005</v>
      </c>
      <c r="U53" s="395">
        <v>2.7458</v>
      </c>
      <c r="V53" s="395">
        <v>7.3220000000000001</v>
      </c>
      <c r="W53" s="395">
        <v>0.45760000000000001</v>
      </c>
      <c r="X53" s="396" t="s">
        <v>63</v>
      </c>
    </row>
    <row r="54" spans="1:24" hidden="1" x14ac:dyDescent="0.25">
      <c r="A54" s="392" t="s">
        <v>442</v>
      </c>
      <c r="B54" s="392" t="s">
        <v>66</v>
      </c>
      <c r="C54" s="393">
        <v>11</v>
      </c>
      <c r="D54" s="393">
        <v>11</v>
      </c>
      <c r="E54" s="393">
        <v>3</v>
      </c>
      <c r="F54" s="393">
        <v>0</v>
      </c>
      <c r="G54" s="393">
        <v>2</v>
      </c>
      <c r="H54" s="393">
        <v>6</v>
      </c>
      <c r="I54" s="393">
        <v>0</v>
      </c>
      <c r="J54" s="394">
        <v>0.25</v>
      </c>
      <c r="K54" s="395">
        <v>73.333332999999996</v>
      </c>
      <c r="L54" s="393">
        <v>73</v>
      </c>
      <c r="M54" s="393">
        <v>38</v>
      </c>
      <c r="N54" s="393">
        <v>36</v>
      </c>
      <c r="O54" s="393">
        <v>23</v>
      </c>
      <c r="P54" s="393">
        <v>73</v>
      </c>
      <c r="Q54" s="393">
        <v>15</v>
      </c>
      <c r="R54" s="395">
        <v>4.4181999999999997</v>
      </c>
      <c r="S54" s="394">
        <v>1.3090999999999999</v>
      </c>
      <c r="T54" s="395">
        <v>8.9590999999999994</v>
      </c>
      <c r="U54" s="395">
        <v>2.8227000000000002</v>
      </c>
      <c r="V54" s="395">
        <v>8.9590999999999994</v>
      </c>
      <c r="W54" s="395">
        <v>1.8409</v>
      </c>
      <c r="X54" s="396" t="s">
        <v>63</v>
      </c>
    </row>
    <row r="55" spans="1:24" hidden="1" x14ac:dyDescent="0.25">
      <c r="A55" s="392" t="s">
        <v>753</v>
      </c>
      <c r="B55" s="392" t="s">
        <v>66</v>
      </c>
      <c r="C55" s="398">
        <v>8</v>
      </c>
      <c r="D55" s="398">
        <v>0</v>
      </c>
      <c r="E55" s="398">
        <v>0</v>
      </c>
      <c r="F55" s="398">
        <v>0</v>
      </c>
      <c r="G55" s="398">
        <v>1</v>
      </c>
      <c r="H55" s="398">
        <v>1</v>
      </c>
      <c r="I55" s="398">
        <v>0</v>
      </c>
      <c r="J55" s="399">
        <v>0.5</v>
      </c>
      <c r="K55" s="400">
        <v>26</v>
      </c>
      <c r="L55" s="398">
        <v>19</v>
      </c>
      <c r="M55" s="398">
        <v>7</v>
      </c>
      <c r="N55" s="398">
        <v>7</v>
      </c>
      <c r="O55" s="398">
        <v>2</v>
      </c>
      <c r="P55" s="398">
        <v>20</v>
      </c>
      <c r="Q55" s="398">
        <v>1</v>
      </c>
      <c r="R55" s="400">
        <v>2.4230999999999998</v>
      </c>
      <c r="S55" s="394">
        <v>0.80769999999999997</v>
      </c>
      <c r="T55" s="395">
        <v>6.5769000000000002</v>
      </c>
      <c r="U55" s="395">
        <v>0.69230000000000003</v>
      </c>
      <c r="V55" s="395">
        <v>6.9230999999999998</v>
      </c>
      <c r="W55" s="395">
        <v>0.34620000000000001</v>
      </c>
      <c r="X55" s="396" t="s">
        <v>63</v>
      </c>
    </row>
    <row r="56" spans="1:24" hidden="1" x14ac:dyDescent="0.25">
      <c r="A56" s="392" t="s">
        <v>601</v>
      </c>
      <c r="B56" s="392" t="s">
        <v>69</v>
      </c>
      <c r="C56" s="393">
        <v>11</v>
      </c>
      <c r="D56" s="393">
        <v>0</v>
      </c>
      <c r="E56" s="393">
        <v>0</v>
      </c>
      <c r="F56" s="393">
        <v>0</v>
      </c>
      <c r="G56" s="393">
        <v>0</v>
      </c>
      <c r="H56" s="393">
        <v>0</v>
      </c>
      <c r="I56" s="393">
        <v>0</v>
      </c>
      <c r="J56" s="394">
        <v>0</v>
      </c>
      <c r="K56" s="395">
        <v>15.666667</v>
      </c>
      <c r="L56" s="393">
        <v>10</v>
      </c>
      <c r="M56" s="393">
        <v>2</v>
      </c>
      <c r="N56" s="393">
        <v>2</v>
      </c>
      <c r="O56" s="393">
        <v>6</v>
      </c>
      <c r="P56" s="393">
        <v>15</v>
      </c>
      <c r="Q56" s="393">
        <v>1</v>
      </c>
      <c r="R56" s="395">
        <v>1.1489</v>
      </c>
      <c r="S56" s="394">
        <v>1.0213000000000001</v>
      </c>
      <c r="T56" s="395">
        <v>5.7446999999999999</v>
      </c>
      <c r="U56" s="395">
        <v>3.4468000000000001</v>
      </c>
      <c r="V56" s="395">
        <v>8.6170000000000009</v>
      </c>
      <c r="W56" s="395">
        <v>0.57450000000000001</v>
      </c>
      <c r="X56" s="396" t="s">
        <v>63</v>
      </c>
    </row>
    <row r="57" spans="1:24" hidden="1" x14ac:dyDescent="0.25">
      <c r="A57" s="392" t="s">
        <v>452</v>
      </c>
      <c r="B57" s="392" t="s">
        <v>146</v>
      </c>
      <c r="C57" s="393">
        <v>13</v>
      </c>
      <c r="D57" s="393">
        <v>13</v>
      </c>
      <c r="E57" s="393">
        <v>8</v>
      </c>
      <c r="F57" s="393">
        <v>1</v>
      </c>
      <c r="G57" s="393">
        <v>6</v>
      </c>
      <c r="H57" s="393">
        <v>6</v>
      </c>
      <c r="I57" s="393">
        <v>0</v>
      </c>
      <c r="J57" s="394">
        <v>0.5</v>
      </c>
      <c r="K57" s="395">
        <v>106</v>
      </c>
      <c r="L57" s="393">
        <v>68</v>
      </c>
      <c r="M57" s="393">
        <v>39</v>
      </c>
      <c r="N57" s="393">
        <v>32</v>
      </c>
      <c r="O57" s="393">
        <v>33</v>
      </c>
      <c r="P57" s="393">
        <v>96</v>
      </c>
      <c r="Q57" s="393">
        <v>12</v>
      </c>
      <c r="R57" s="395">
        <v>2.7170000000000001</v>
      </c>
      <c r="S57" s="394">
        <v>0.95279999999999998</v>
      </c>
      <c r="T57" s="395">
        <v>5.7736000000000001</v>
      </c>
      <c r="U57" s="395">
        <v>2.8018999999999998</v>
      </c>
      <c r="V57" s="395">
        <v>8.1509</v>
      </c>
      <c r="W57" s="395">
        <v>1.0188999999999999</v>
      </c>
      <c r="X57" s="396" t="s">
        <v>63</v>
      </c>
    </row>
    <row r="58" spans="1:24" hidden="1" x14ac:dyDescent="0.25">
      <c r="A58" s="392" t="s">
        <v>875</v>
      </c>
      <c r="B58" s="392" t="s">
        <v>75</v>
      </c>
      <c r="C58" s="393">
        <v>16</v>
      </c>
      <c r="D58" s="393">
        <v>0</v>
      </c>
      <c r="E58" s="393">
        <v>0</v>
      </c>
      <c r="F58" s="393">
        <v>0</v>
      </c>
      <c r="G58" s="393">
        <v>2</v>
      </c>
      <c r="H58" s="393">
        <v>1</v>
      </c>
      <c r="I58" s="393">
        <v>0</v>
      </c>
      <c r="J58" s="394">
        <v>0.66669999999999996</v>
      </c>
      <c r="K58" s="395">
        <v>24.999998999999999</v>
      </c>
      <c r="L58" s="393">
        <v>19</v>
      </c>
      <c r="M58" s="393">
        <v>8</v>
      </c>
      <c r="N58" s="393">
        <v>7</v>
      </c>
      <c r="O58" s="393">
        <v>8</v>
      </c>
      <c r="P58" s="393">
        <v>27</v>
      </c>
      <c r="Q58" s="393">
        <v>1</v>
      </c>
      <c r="R58" s="395">
        <v>2.52</v>
      </c>
      <c r="S58" s="394">
        <v>1.08</v>
      </c>
      <c r="T58" s="395">
        <v>6.84</v>
      </c>
      <c r="U58" s="395">
        <v>2.88</v>
      </c>
      <c r="V58" s="395">
        <v>9.7200000000000006</v>
      </c>
      <c r="W58" s="395">
        <v>0.36</v>
      </c>
      <c r="X58" s="396" t="s">
        <v>63</v>
      </c>
    </row>
    <row r="59" spans="1:24" hidden="1" x14ac:dyDescent="0.25">
      <c r="A59" s="392" t="s">
        <v>720</v>
      </c>
      <c r="B59" s="392" t="s">
        <v>70</v>
      </c>
      <c r="C59" s="393">
        <v>7</v>
      </c>
      <c r="D59" s="393">
        <v>0</v>
      </c>
      <c r="E59" s="393">
        <v>0</v>
      </c>
      <c r="F59" s="393">
        <v>0</v>
      </c>
      <c r="G59" s="393">
        <v>0</v>
      </c>
      <c r="H59" s="393">
        <v>0</v>
      </c>
      <c r="I59" s="393">
        <v>0</v>
      </c>
      <c r="J59" s="394">
        <v>0</v>
      </c>
      <c r="K59" s="395">
        <v>13.666665999999999</v>
      </c>
      <c r="L59" s="393">
        <v>23</v>
      </c>
      <c r="M59" s="393">
        <v>14</v>
      </c>
      <c r="N59" s="393">
        <v>13</v>
      </c>
      <c r="O59" s="393">
        <v>5</v>
      </c>
      <c r="P59" s="393">
        <v>13</v>
      </c>
      <c r="Q59" s="393">
        <v>5</v>
      </c>
      <c r="R59" s="395">
        <v>8.5609999999999999</v>
      </c>
      <c r="S59" s="394">
        <v>2.0488</v>
      </c>
      <c r="T59" s="395">
        <v>15.1463</v>
      </c>
      <c r="U59" s="395">
        <v>3.2927</v>
      </c>
      <c r="V59" s="395">
        <v>8.5609999999999999</v>
      </c>
      <c r="W59" s="395">
        <v>3.2927</v>
      </c>
      <c r="X59" s="396" t="s">
        <v>63</v>
      </c>
    </row>
    <row r="60" spans="1:24" hidden="1" x14ac:dyDescent="0.25">
      <c r="A60" s="392" t="s">
        <v>681</v>
      </c>
      <c r="B60" s="392" t="s">
        <v>64</v>
      </c>
      <c r="C60" s="393">
        <v>6</v>
      </c>
      <c r="D60" s="393">
        <v>0</v>
      </c>
      <c r="E60" s="393">
        <v>0</v>
      </c>
      <c r="F60" s="393">
        <v>0</v>
      </c>
      <c r="G60" s="393">
        <v>2</v>
      </c>
      <c r="H60" s="393">
        <v>0</v>
      </c>
      <c r="I60" s="393">
        <v>0</v>
      </c>
      <c r="J60" s="394">
        <v>1</v>
      </c>
      <c r="K60" s="395">
        <v>14.333333</v>
      </c>
      <c r="L60" s="393">
        <v>11</v>
      </c>
      <c r="M60" s="393">
        <v>7</v>
      </c>
      <c r="N60" s="393">
        <v>7</v>
      </c>
      <c r="O60" s="393">
        <v>5</v>
      </c>
      <c r="P60" s="393">
        <v>12</v>
      </c>
      <c r="Q60" s="393">
        <v>3</v>
      </c>
      <c r="R60" s="395">
        <v>4.3952999999999998</v>
      </c>
      <c r="S60" s="394">
        <v>1.1163000000000001</v>
      </c>
      <c r="T60" s="395">
        <v>6.907</v>
      </c>
      <c r="U60" s="395">
        <v>3.1395</v>
      </c>
      <c r="V60" s="395">
        <v>7.5349000000000004</v>
      </c>
      <c r="W60" s="395">
        <v>1.8836999999999999</v>
      </c>
      <c r="X60" s="396" t="s">
        <v>63</v>
      </c>
    </row>
    <row r="61" spans="1:24" hidden="1" x14ac:dyDescent="0.25">
      <c r="A61" s="392" t="s">
        <v>603</v>
      </c>
      <c r="B61" s="392" t="s">
        <v>69</v>
      </c>
      <c r="C61" s="393">
        <v>12</v>
      </c>
      <c r="D61" s="393">
        <v>0</v>
      </c>
      <c r="E61" s="393">
        <v>0</v>
      </c>
      <c r="F61" s="393">
        <v>0</v>
      </c>
      <c r="G61" s="393">
        <v>1</v>
      </c>
      <c r="H61" s="393">
        <v>0</v>
      </c>
      <c r="I61" s="393">
        <v>1</v>
      </c>
      <c r="J61" s="394">
        <v>1</v>
      </c>
      <c r="K61" s="395">
        <v>15.333333</v>
      </c>
      <c r="L61" s="393">
        <v>7</v>
      </c>
      <c r="M61" s="393">
        <v>4</v>
      </c>
      <c r="N61" s="393">
        <v>4</v>
      </c>
      <c r="O61" s="393">
        <v>6</v>
      </c>
      <c r="P61" s="393">
        <v>12</v>
      </c>
      <c r="Q61" s="393">
        <v>1</v>
      </c>
      <c r="R61" s="395">
        <v>2.3477999999999999</v>
      </c>
      <c r="S61" s="394">
        <v>0.8478</v>
      </c>
      <c r="T61" s="395">
        <v>4.1086999999999998</v>
      </c>
      <c r="U61" s="395">
        <v>3.5217000000000001</v>
      </c>
      <c r="V61" s="395">
        <v>7.0434999999999999</v>
      </c>
      <c r="W61" s="395">
        <v>0.58699999999999997</v>
      </c>
      <c r="X61" s="396" t="s">
        <v>63</v>
      </c>
    </row>
    <row r="62" spans="1:24" hidden="1" x14ac:dyDescent="0.25">
      <c r="A62" s="392" t="s">
        <v>831</v>
      </c>
      <c r="B62" s="392" t="s">
        <v>147</v>
      </c>
      <c r="C62" s="393">
        <v>13</v>
      </c>
      <c r="D62" s="393">
        <v>13</v>
      </c>
      <c r="E62" s="393">
        <v>9</v>
      </c>
      <c r="F62" s="393">
        <v>2</v>
      </c>
      <c r="G62" s="393">
        <v>5</v>
      </c>
      <c r="H62" s="393">
        <v>8</v>
      </c>
      <c r="I62" s="393">
        <v>0</v>
      </c>
      <c r="J62" s="394">
        <v>0.3846</v>
      </c>
      <c r="K62" s="395">
        <v>109.33333399999999</v>
      </c>
      <c r="L62" s="393">
        <v>90</v>
      </c>
      <c r="M62" s="393">
        <v>44</v>
      </c>
      <c r="N62" s="393">
        <v>44</v>
      </c>
      <c r="O62" s="393">
        <v>28</v>
      </c>
      <c r="P62" s="393">
        <v>135</v>
      </c>
      <c r="Q62" s="393">
        <v>18</v>
      </c>
      <c r="R62" s="395">
        <v>3.6219999999999999</v>
      </c>
      <c r="S62" s="394">
        <v>1.0792999999999999</v>
      </c>
      <c r="T62" s="395">
        <v>7.4085000000000001</v>
      </c>
      <c r="U62" s="395">
        <v>2.3048999999999999</v>
      </c>
      <c r="V62" s="395">
        <v>11.1128</v>
      </c>
      <c r="W62" s="395">
        <v>1.4817</v>
      </c>
      <c r="X62" s="396" t="s">
        <v>63</v>
      </c>
    </row>
    <row r="63" spans="1:24" hidden="1" x14ac:dyDescent="0.25">
      <c r="A63" s="392" t="s">
        <v>865</v>
      </c>
      <c r="B63" s="392" t="s">
        <v>75</v>
      </c>
      <c r="C63" s="393">
        <v>28</v>
      </c>
      <c r="D63" s="393">
        <v>0</v>
      </c>
      <c r="E63" s="393">
        <v>0</v>
      </c>
      <c r="F63" s="393">
        <v>0</v>
      </c>
      <c r="G63" s="393">
        <v>2</v>
      </c>
      <c r="H63" s="393">
        <v>1</v>
      </c>
      <c r="I63" s="393">
        <v>0</v>
      </c>
      <c r="J63" s="394">
        <v>0.66669999999999996</v>
      </c>
      <c r="K63" s="395">
        <v>22.666665999999999</v>
      </c>
      <c r="L63" s="393">
        <v>17</v>
      </c>
      <c r="M63" s="393">
        <v>4</v>
      </c>
      <c r="N63" s="393">
        <v>4</v>
      </c>
      <c r="O63" s="393">
        <v>6</v>
      </c>
      <c r="P63" s="393">
        <v>14</v>
      </c>
      <c r="Q63" s="393">
        <v>4</v>
      </c>
      <c r="R63" s="395">
        <v>1.5882000000000001</v>
      </c>
      <c r="S63" s="394">
        <v>1.0146999999999999</v>
      </c>
      <c r="T63" s="395">
        <v>6.75</v>
      </c>
      <c r="U63" s="395">
        <v>2.3824000000000001</v>
      </c>
      <c r="V63" s="395">
        <v>5.5587999999999997</v>
      </c>
      <c r="W63" s="395">
        <v>1.5882000000000001</v>
      </c>
      <c r="X63" s="396" t="s">
        <v>63</v>
      </c>
    </row>
    <row r="64" spans="1:24" hidden="1" x14ac:dyDescent="0.25">
      <c r="A64" s="392" t="s">
        <v>844</v>
      </c>
      <c r="B64" s="392" t="s">
        <v>147</v>
      </c>
      <c r="C64" s="393">
        <v>7</v>
      </c>
      <c r="D64" s="393">
        <v>7</v>
      </c>
      <c r="E64" s="393">
        <v>2</v>
      </c>
      <c r="F64" s="393">
        <v>0</v>
      </c>
      <c r="G64" s="393">
        <v>3</v>
      </c>
      <c r="H64" s="393">
        <v>3</v>
      </c>
      <c r="I64" s="393">
        <v>0</v>
      </c>
      <c r="J64" s="394">
        <v>0.5</v>
      </c>
      <c r="K64" s="395">
        <v>48</v>
      </c>
      <c r="L64" s="393">
        <v>45</v>
      </c>
      <c r="M64" s="393">
        <v>31</v>
      </c>
      <c r="N64" s="393">
        <v>30</v>
      </c>
      <c r="O64" s="393">
        <v>17</v>
      </c>
      <c r="P64" s="393">
        <v>54</v>
      </c>
      <c r="Q64" s="393">
        <v>11</v>
      </c>
      <c r="R64" s="395">
        <v>5.625</v>
      </c>
      <c r="S64" s="394">
        <v>1.2917000000000001</v>
      </c>
      <c r="T64" s="395">
        <v>8.4375</v>
      </c>
      <c r="U64" s="395">
        <v>3.1875</v>
      </c>
      <c r="V64" s="395">
        <v>10.125</v>
      </c>
      <c r="W64" s="395">
        <v>2.0625</v>
      </c>
      <c r="X64" s="396" t="s">
        <v>63</v>
      </c>
    </row>
    <row r="65" spans="1:24" hidden="1" x14ac:dyDescent="0.25">
      <c r="A65" s="392" t="s">
        <v>420</v>
      </c>
      <c r="B65" s="392" t="s">
        <v>66</v>
      </c>
      <c r="C65" s="393">
        <v>13</v>
      </c>
      <c r="D65" s="393">
        <v>13</v>
      </c>
      <c r="E65" s="393">
        <v>7</v>
      </c>
      <c r="F65" s="393">
        <v>0</v>
      </c>
      <c r="G65" s="393">
        <v>4</v>
      </c>
      <c r="H65" s="393">
        <v>9</v>
      </c>
      <c r="I65" s="393">
        <v>0</v>
      </c>
      <c r="J65" s="394">
        <v>0.30769999999999997</v>
      </c>
      <c r="K65" s="395">
        <v>101.333333</v>
      </c>
      <c r="L65" s="393">
        <v>95</v>
      </c>
      <c r="M65" s="393">
        <v>51</v>
      </c>
      <c r="N65" s="393">
        <v>48</v>
      </c>
      <c r="O65" s="393">
        <v>42</v>
      </c>
      <c r="P65" s="393">
        <v>95</v>
      </c>
      <c r="Q65" s="393">
        <v>18</v>
      </c>
      <c r="R65" s="395">
        <v>4.2632000000000003</v>
      </c>
      <c r="S65" s="394">
        <v>1.3520000000000001</v>
      </c>
      <c r="T65" s="395">
        <v>8.4375</v>
      </c>
      <c r="U65" s="395">
        <v>3.7303000000000002</v>
      </c>
      <c r="V65" s="395">
        <v>8.4375</v>
      </c>
      <c r="W65" s="395">
        <v>1.5987</v>
      </c>
      <c r="X65" s="396" t="s">
        <v>63</v>
      </c>
    </row>
    <row r="66" spans="1:24" hidden="1" x14ac:dyDescent="0.25">
      <c r="A66" s="392" t="s">
        <v>686</v>
      </c>
      <c r="B66" s="392" t="s">
        <v>64</v>
      </c>
      <c r="C66" s="393">
        <v>24</v>
      </c>
      <c r="D66" s="393">
        <v>0</v>
      </c>
      <c r="E66" s="393">
        <v>0</v>
      </c>
      <c r="F66" s="393">
        <v>0</v>
      </c>
      <c r="G66" s="393">
        <v>4</v>
      </c>
      <c r="H66" s="393">
        <v>5</v>
      </c>
      <c r="I66" s="393">
        <v>9</v>
      </c>
      <c r="J66" s="394">
        <v>0.44440000000000002</v>
      </c>
      <c r="K66" s="395">
        <v>36</v>
      </c>
      <c r="L66" s="393">
        <v>24</v>
      </c>
      <c r="M66" s="393">
        <v>14</v>
      </c>
      <c r="N66" s="393">
        <v>13</v>
      </c>
      <c r="O66" s="393">
        <v>6</v>
      </c>
      <c r="P66" s="393">
        <v>34</v>
      </c>
      <c r="Q66" s="393">
        <v>6</v>
      </c>
      <c r="R66" s="395">
        <v>3.25</v>
      </c>
      <c r="S66" s="394">
        <v>0.83330000000000004</v>
      </c>
      <c r="T66" s="395">
        <v>6</v>
      </c>
      <c r="U66" s="395">
        <v>1.5</v>
      </c>
      <c r="V66" s="395">
        <v>8.5</v>
      </c>
      <c r="W66" s="395">
        <v>1.5</v>
      </c>
      <c r="X66" s="396" t="s">
        <v>63</v>
      </c>
    </row>
    <row r="67" spans="1:24" hidden="1" x14ac:dyDescent="0.25">
      <c r="A67" s="392" t="s">
        <v>869</v>
      </c>
      <c r="B67" s="392" t="s">
        <v>75</v>
      </c>
      <c r="C67" s="393">
        <v>14</v>
      </c>
      <c r="D67" s="393">
        <v>14</v>
      </c>
      <c r="E67" s="393">
        <v>1</v>
      </c>
      <c r="F67" s="393">
        <v>1</v>
      </c>
      <c r="G67" s="393">
        <v>6</v>
      </c>
      <c r="H67" s="393">
        <v>4</v>
      </c>
      <c r="I67" s="393">
        <v>0</v>
      </c>
      <c r="J67" s="394">
        <v>0.6</v>
      </c>
      <c r="K67" s="395">
        <v>87.999999000000003</v>
      </c>
      <c r="L67" s="393">
        <v>73</v>
      </c>
      <c r="M67" s="393">
        <v>36</v>
      </c>
      <c r="N67" s="393">
        <v>30</v>
      </c>
      <c r="O67" s="393">
        <v>29</v>
      </c>
      <c r="P67" s="393">
        <v>102</v>
      </c>
      <c r="Q67" s="393">
        <v>11</v>
      </c>
      <c r="R67" s="395">
        <v>3.0682</v>
      </c>
      <c r="S67" s="394">
        <v>1.1591</v>
      </c>
      <c r="T67" s="395">
        <v>7.4659000000000004</v>
      </c>
      <c r="U67" s="395">
        <v>2.9659</v>
      </c>
      <c r="V67" s="395">
        <v>10.431800000000001</v>
      </c>
      <c r="W67" s="395">
        <v>1.125</v>
      </c>
      <c r="X67" s="396" t="s">
        <v>63</v>
      </c>
    </row>
    <row r="68" spans="1:24" hidden="1" x14ac:dyDescent="0.25">
      <c r="A68" s="392" t="s">
        <v>778</v>
      </c>
      <c r="B68" s="392" t="s">
        <v>73</v>
      </c>
      <c r="C68" s="393">
        <v>10</v>
      </c>
      <c r="D68" s="393">
        <v>0</v>
      </c>
      <c r="E68" s="393">
        <v>0</v>
      </c>
      <c r="F68" s="393">
        <v>0</v>
      </c>
      <c r="G68" s="393">
        <v>0</v>
      </c>
      <c r="H68" s="393">
        <v>1</v>
      </c>
      <c r="I68" s="393">
        <v>0</v>
      </c>
      <c r="J68" s="394">
        <v>0</v>
      </c>
      <c r="K68" s="395">
        <v>13.333334000000001</v>
      </c>
      <c r="L68" s="393">
        <v>9</v>
      </c>
      <c r="M68" s="393">
        <v>3</v>
      </c>
      <c r="N68" s="393">
        <v>3</v>
      </c>
      <c r="O68" s="393">
        <v>3</v>
      </c>
      <c r="P68" s="393">
        <v>13</v>
      </c>
      <c r="Q68" s="393">
        <v>2</v>
      </c>
      <c r="R68" s="395">
        <v>2.0249999999999999</v>
      </c>
      <c r="S68" s="394">
        <v>0.9</v>
      </c>
      <c r="T68" s="395">
        <v>6.0750000000000002</v>
      </c>
      <c r="U68" s="395">
        <v>2.0249999999999999</v>
      </c>
      <c r="V68" s="395">
        <v>8.7750000000000004</v>
      </c>
      <c r="W68" s="395">
        <v>1.35</v>
      </c>
      <c r="X68" s="396" t="s">
        <v>63</v>
      </c>
    </row>
    <row r="69" spans="1:24" hidden="1" x14ac:dyDescent="0.25">
      <c r="A69" s="392" t="s">
        <v>903</v>
      </c>
      <c r="B69" s="392" t="s">
        <v>74</v>
      </c>
      <c r="C69" s="393">
        <v>5</v>
      </c>
      <c r="D69" s="393">
        <v>4</v>
      </c>
      <c r="E69" s="393">
        <v>0</v>
      </c>
      <c r="F69" s="393">
        <v>0</v>
      </c>
      <c r="G69" s="393">
        <v>2</v>
      </c>
      <c r="H69" s="393">
        <v>1</v>
      </c>
      <c r="I69" s="393">
        <v>0</v>
      </c>
      <c r="J69" s="394">
        <v>0.66669999999999996</v>
      </c>
      <c r="K69" s="395">
        <v>18.666665999999999</v>
      </c>
      <c r="L69" s="393">
        <v>16</v>
      </c>
      <c r="M69" s="393">
        <v>5</v>
      </c>
      <c r="N69" s="393">
        <v>5</v>
      </c>
      <c r="O69" s="393">
        <v>11</v>
      </c>
      <c r="P69" s="393">
        <v>17</v>
      </c>
      <c r="Q69" s="393">
        <v>0</v>
      </c>
      <c r="R69" s="395">
        <v>2.4106999999999998</v>
      </c>
      <c r="S69" s="394">
        <v>1.4463999999999999</v>
      </c>
      <c r="T69" s="395">
        <v>7.7142999999999997</v>
      </c>
      <c r="U69" s="395">
        <v>5.3036000000000003</v>
      </c>
      <c r="V69" s="395">
        <v>8.1964000000000006</v>
      </c>
      <c r="W69" s="395">
        <v>0</v>
      </c>
      <c r="X69" s="396" t="s">
        <v>63</v>
      </c>
    </row>
    <row r="70" spans="1:24" hidden="1" x14ac:dyDescent="0.25">
      <c r="A70" s="392" t="s">
        <v>448</v>
      </c>
      <c r="B70" s="392" t="s">
        <v>69</v>
      </c>
      <c r="C70" s="393">
        <v>17</v>
      </c>
      <c r="D70" s="393">
        <v>17</v>
      </c>
      <c r="E70" s="393">
        <v>3</v>
      </c>
      <c r="F70" s="393">
        <v>0</v>
      </c>
      <c r="G70" s="393">
        <v>7</v>
      </c>
      <c r="H70" s="393">
        <v>7</v>
      </c>
      <c r="I70" s="393">
        <v>0</v>
      </c>
      <c r="J70" s="394">
        <v>0.5</v>
      </c>
      <c r="K70" s="395">
        <v>121</v>
      </c>
      <c r="L70" s="393">
        <v>110</v>
      </c>
      <c r="M70" s="393">
        <v>58</v>
      </c>
      <c r="N70" s="393">
        <v>56</v>
      </c>
      <c r="O70" s="393">
        <v>45</v>
      </c>
      <c r="P70" s="393">
        <v>128</v>
      </c>
      <c r="Q70" s="393">
        <v>14</v>
      </c>
      <c r="R70" s="395">
        <v>4.1653000000000002</v>
      </c>
      <c r="S70" s="394">
        <v>1.2809999999999999</v>
      </c>
      <c r="T70" s="395">
        <v>8.1818000000000008</v>
      </c>
      <c r="U70" s="395">
        <v>3.3471000000000002</v>
      </c>
      <c r="V70" s="395">
        <v>9.5206999999999997</v>
      </c>
      <c r="W70" s="395">
        <v>1.0412999999999999</v>
      </c>
      <c r="X70" s="396" t="s">
        <v>63</v>
      </c>
    </row>
    <row r="71" spans="1:24" hidden="1" x14ac:dyDescent="0.25">
      <c r="A71" s="392" t="s">
        <v>721</v>
      </c>
      <c r="B71" s="392" t="s">
        <v>70</v>
      </c>
      <c r="C71" s="393">
        <v>9</v>
      </c>
      <c r="D71" s="393">
        <v>9</v>
      </c>
      <c r="E71" s="393">
        <v>0</v>
      </c>
      <c r="F71" s="393">
        <v>0</v>
      </c>
      <c r="G71" s="393">
        <v>1</v>
      </c>
      <c r="H71" s="393">
        <v>4</v>
      </c>
      <c r="I71" s="393">
        <v>0</v>
      </c>
      <c r="J71" s="394">
        <v>0.2</v>
      </c>
      <c r="K71" s="395">
        <v>43.666666999999997</v>
      </c>
      <c r="L71" s="393">
        <v>41</v>
      </c>
      <c r="M71" s="393">
        <v>27</v>
      </c>
      <c r="N71" s="393">
        <v>27</v>
      </c>
      <c r="O71" s="393">
        <v>17</v>
      </c>
      <c r="P71" s="393">
        <v>41</v>
      </c>
      <c r="Q71" s="393">
        <v>8</v>
      </c>
      <c r="R71" s="395">
        <v>5.5648999999999997</v>
      </c>
      <c r="S71" s="394">
        <v>1.3282</v>
      </c>
      <c r="T71" s="395">
        <v>8.4504000000000001</v>
      </c>
      <c r="U71" s="395">
        <v>3.5038</v>
      </c>
      <c r="V71" s="395">
        <v>8.4504000000000001</v>
      </c>
      <c r="W71" s="395">
        <v>1.6489</v>
      </c>
      <c r="X71" s="396" t="s">
        <v>63</v>
      </c>
    </row>
    <row r="72" spans="1:24" hidden="1" x14ac:dyDescent="0.25">
      <c r="A72" s="392" t="s">
        <v>423</v>
      </c>
      <c r="B72" s="392" t="s">
        <v>146</v>
      </c>
      <c r="C72" s="393">
        <v>15</v>
      </c>
      <c r="D72" s="393">
        <v>15</v>
      </c>
      <c r="E72" s="393">
        <v>11</v>
      </c>
      <c r="F72" s="393">
        <v>3</v>
      </c>
      <c r="G72" s="393">
        <v>11</v>
      </c>
      <c r="H72" s="393">
        <v>2</v>
      </c>
      <c r="I72" s="393">
        <v>0</v>
      </c>
      <c r="J72" s="394">
        <v>0.84619999999999995</v>
      </c>
      <c r="K72" s="395">
        <v>129</v>
      </c>
      <c r="L72" s="393">
        <v>90</v>
      </c>
      <c r="M72" s="393">
        <v>30</v>
      </c>
      <c r="N72" s="393">
        <v>28</v>
      </c>
      <c r="O72" s="393">
        <v>30</v>
      </c>
      <c r="P72" s="393">
        <v>150</v>
      </c>
      <c r="Q72" s="393">
        <v>9</v>
      </c>
      <c r="R72" s="395">
        <v>1.9535</v>
      </c>
      <c r="S72" s="394">
        <v>0.93020000000000003</v>
      </c>
      <c r="T72" s="395">
        <v>6.2790999999999997</v>
      </c>
      <c r="U72" s="395">
        <v>2.093</v>
      </c>
      <c r="V72" s="395">
        <v>10.4651</v>
      </c>
      <c r="W72" s="395">
        <v>0.62790000000000001</v>
      </c>
      <c r="X72" s="396" t="s">
        <v>63</v>
      </c>
    </row>
    <row r="73" spans="1:24" hidden="1" x14ac:dyDescent="0.25">
      <c r="A73" s="392" t="s">
        <v>986</v>
      </c>
      <c r="B73" s="392" t="s">
        <v>166</v>
      </c>
      <c r="C73" s="398">
        <v>29</v>
      </c>
      <c r="D73" s="398">
        <v>0</v>
      </c>
      <c r="E73" s="398">
        <v>0</v>
      </c>
      <c r="F73" s="398">
        <v>0</v>
      </c>
      <c r="G73" s="398">
        <v>1</v>
      </c>
      <c r="H73" s="398">
        <v>1</v>
      </c>
      <c r="I73" s="398">
        <v>0</v>
      </c>
      <c r="J73" s="399">
        <v>0.5</v>
      </c>
      <c r="K73" s="400">
        <v>28.666665999999999</v>
      </c>
      <c r="L73" s="398">
        <v>25</v>
      </c>
      <c r="M73" s="398">
        <v>13</v>
      </c>
      <c r="N73" s="398">
        <v>13</v>
      </c>
      <c r="O73" s="398">
        <v>6</v>
      </c>
      <c r="P73" s="398">
        <v>33</v>
      </c>
      <c r="Q73" s="398">
        <v>6</v>
      </c>
      <c r="R73" s="400">
        <v>4.0814000000000004</v>
      </c>
      <c r="S73" s="394">
        <v>1.0813999999999999</v>
      </c>
      <c r="T73" s="395">
        <v>7.8487999999999998</v>
      </c>
      <c r="U73" s="395">
        <v>1.8836999999999999</v>
      </c>
      <c r="V73" s="395">
        <v>10.3605</v>
      </c>
      <c r="W73" s="395">
        <v>1.8836999999999999</v>
      </c>
      <c r="X73" s="396" t="s">
        <v>63</v>
      </c>
    </row>
    <row r="74" spans="1:24" hidden="1" x14ac:dyDescent="0.25">
      <c r="A74" s="392" t="s">
        <v>433</v>
      </c>
      <c r="B74" s="392" t="s">
        <v>67</v>
      </c>
      <c r="C74" s="393">
        <v>9</v>
      </c>
      <c r="D74" s="393">
        <v>9</v>
      </c>
      <c r="E74" s="393">
        <v>6</v>
      </c>
      <c r="F74" s="393">
        <v>0</v>
      </c>
      <c r="G74" s="393">
        <v>2</v>
      </c>
      <c r="H74" s="393">
        <v>5</v>
      </c>
      <c r="I74" s="393">
        <v>0</v>
      </c>
      <c r="J74" s="394">
        <v>0.28570000000000001</v>
      </c>
      <c r="K74" s="395">
        <v>78</v>
      </c>
      <c r="L74" s="393">
        <v>76</v>
      </c>
      <c r="M74" s="393">
        <v>37</v>
      </c>
      <c r="N74" s="393">
        <v>37</v>
      </c>
      <c r="O74" s="393">
        <v>23</v>
      </c>
      <c r="P74" s="393">
        <v>87</v>
      </c>
      <c r="Q74" s="393">
        <v>13</v>
      </c>
      <c r="R74" s="395">
        <v>4.2691999999999997</v>
      </c>
      <c r="S74" s="394">
        <v>1.2692000000000001</v>
      </c>
      <c r="T74" s="395">
        <v>8.7691999999999997</v>
      </c>
      <c r="U74" s="395">
        <v>2.6537999999999999</v>
      </c>
      <c r="V74" s="395">
        <v>10.038500000000001</v>
      </c>
      <c r="W74" s="395">
        <v>1.5</v>
      </c>
      <c r="X74" s="396" t="s">
        <v>63</v>
      </c>
    </row>
    <row r="75" spans="1:24" hidden="1" x14ac:dyDescent="0.25">
      <c r="A75" s="392" t="s">
        <v>1037</v>
      </c>
      <c r="B75" s="392" t="s">
        <v>70</v>
      </c>
      <c r="C75" s="398">
        <v>3</v>
      </c>
      <c r="D75" s="398">
        <v>0</v>
      </c>
      <c r="E75" s="398">
        <v>0</v>
      </c>
      <c r="F75" s="398">
        <v>0</v>
      </c>
      <c r="G75" s="398">
        <v>0</v>
      </c>
      <c r="H75" s="398">
        <v>0</v>
      </c>
      <c r="I75" s="398">
        <v>0</v>
      </c>
      <c r="J75" s="399">
        <v>0</v>
      </c>
      <c r="K75" s="400">
        <v>10</v>
      </c>
      <c r="L75" s="398">
        <v>10</v>
      </c>
      <c r="M75" s="398">
        <v>3</v>
      </c>
      <c r="N75" s="398">
        <v>3</v>
      </c>
      <c r="O75" s="398">
        <v>4</v>
      </c>
      <c r="P75" s="398">
        <v>6</v>
      </c>
      <c r="Q75" s="398">
        <v>1</v>
      </c>
      <c r="R75" s="400">
        <v>2.7</v>
      </c>
      <c r="S75" s="394">
        <v>1.4</v>
      </c>
      <c r="T75" s="395">
        <v>9</v>
      </c>
      <c r="U75" s="395">
        <v>3.6</v>
      </c>
      <c r="V75" s="395">
        <v>5.4</v>
      </c>
      <c r="W75" s="395">
        <v>0.9</v>
      </c>
      <c r="X75" s="396" t="s">
        <v>63</v>
      </c>
    </row>
    <row r="76" spans="1:24" hidden="1" x14ac:dyDescent="0.25">
      <c r="A76" s="392" t="s">
        <v>400</v>
      </c>
      <c r="B76" s="392" t="s">
        <v>147</v>
      </c>
      <c r="C76" s="398">
        <v>17</v>
      </c>
      <c r="D76" s="398">
        <v>17</v>
      </c>
      <c r="E76" s="398">
        <v>3</v>
      </c>
      <c r="F76" s="398">
        <v>1</v>
      </c>
      <c r="G76" s="398">
        <v>2</v>
      </c>
      <c r="H76" s="398">
        <v>7</v>
      </c>
      <c r="I76" s="398">
        <v>0</v>
      </c>
      <c r="J76" s="399">
        <v>0.22220000000000001</v>
      </c>
      <c r="K76" s="400">
        <v>99.666668000000001</v>
      </c>
      <c r="L76" s="398">
        <v>110</v>
      </c>
      <c r="M76" s="398">
        <v>58</v>
      </c>
      <c r="N76" s="398">
        <v>53</v>
      </c>
      <c r="O76" s="398">
        <v>41</v>
      </c>
      <c r="P76" s="398">
        <v>95</v>
      </c>
      <c r="Q76" s="398">
        <v>15</v>
      </c>
      <c r="R76" s="400">
        <v>4.7859999999999996</v>
      </c>
      <c r="S76" s="394">
        <v>1.5150999999999999</v>
      </c>
      <c r="T76" s="395">
        <v>9.9330999999999996</v>
      </c>
      <c r="U76" s="395">
        <v>3.7023000000000001</v>
      </c>
      <c r="V76" s="395">
        <v>8.5785999999999998</v>
      </c>
      <c r="W76" s="395">
        <v>1.3545</v>
      </c>
      <c r="X76" s="396" t="s">
        <v>63</v>
      </c>
    </row>
    <row r="77" spans="1:24" hidden="1" x14ac:dyDescent="0.25">
      <c r="A77" s="392" t="s">
        <v>803</v>
      </c>
      <c r="B77" s="392" t="s">
        <v>76</v>
      </c>
      <c r="C77" s="393">
        <v>9</v>
      </c>
      <c r="D77" s="393">
        <v>9</v>
      </c>
      <c r="E77" s="393">
        <v>6</v>
      </c>
      <c r="F77" s="393">
        <v>2</v>
      </c>
      <c r="G77" s="393">
        <v>6</v>
      </c>
      <c r="H77" s="393">
        <v>2</v>
      </c>
      <c r="I77" s="393">
        <v>0</v>
      </c>
      <c r="J77" s="394">
        <v>0.75</v>
      </c>
      <c r="K77" s="395">
        <v>67.333333999999994</v>
      </c>
      <c r="L77" s="393">
        <v>46</v>
      </c>
      <c r="M77" s="393">
        <v>22</v>
      </c>
      <c r="N77" s="393">
        <v>21</v>
      </c>
      <c r="O77" s="393">
        <v>11</v>
      </c>
      <c r="P77" s="393">
        <v>54</v>
      </c>
      <c r="Q77" s="393">
        <v>2</v>
      </c>
      <c r="R77" s="395">
        <v>2.8069000000000002</v>
      </c>
      <c r="S77" s="394">
        <v>0.84650000000000003</v>
      </c>
      <c r="T77" s="395">
        <v>6.1485000000000003</v>
      </c>
      <c r="U77" s="395">
        <v>1.4702999999999999</v>
      </c>
      <c r="V77" s="395">
        <v>7.2178000000000004</v>
      </c>
      <c r="W77" s="395">
        <v>0.26729999999999998</v>
      </c>
      <c r="X77" s="396" t="s">
        <v>63</v>
      </c>
    </row>
    <row r="78" spans="1:24" hidden="1" x14ac:dyDescent="0.25">
      <c r="A78" s="392" t="s">
        <v>634</v>
      </c>
      <c r="B78" s="392" t="s">
        <v>65</v>
      </c>
      <c r="C78" s="393">
        <v>20</v>
      </c>
      <c r="D78" s="393">
        <v>20</v>
      </c>
      <c r="E78" s="393">
        <v>0</v>
      </c>
      <c r="F78" s="393">
        <v>0</v>
      </c>
      <c r="G78" s="393">
        <v>4</v>
      </c>
      <c r="H78" s="393">
        <v>13</v>
      </c>
      <c r="I78" s="393">
        <v>0</v>
      </c>
      <c r="J78" s="394">
        <v>0.23530000000000001</v>
      </c>
      <c r="K78" s="395">
        <v>83.666668000000001</v>
      </c>
      <c r="L78" s="393">
        <v>103</v>
      </c>
      <c r="M78" s="393">
        <v>69</v>
      </c>
      <c r="N78" s="393">
        <v>66</v>
      </c>
      <c r="O78" s="393">
        <v>37</v>
      </c>
      <c r="P78" s="393">
        <v>92</v>
      </c>
      <c r="Q78" s="393">
        <v>15</v>
      </c>
      <c r="R78" s="395">
        <v>7.0995999999999997</v>
      </c>
      <c r="S78" s="394">
        <v>1.6733</v>
      </c>
      <c r="T78" s="395">
        <v>11.079700000000001</v>
      </c>
      <c r="U78" s="395">
        <v>3.9801000000000002</v>
      </c>
      <c r="V78" s="395">
        <v>9.8963999999999999</v>
      </c>
      <c r="W78" s="395">
        <v>1.6134999999999999</v>
      </c>
      <c r="X78" s="396" t="s">
        <v>63</v>
      </c>
    </row>
    <row r="79" spans="1:24" hidden="1" x14ac:dyDescent="0.25">
      <c r="A79" s="392" t="s">
        <v>579</v>
      </c>
      <c r="B79" s="392" t="s">
        <v>67</v>
      </c>
      <c r="C79" s="393">
        <v>6</v>
      </c>
      <c r="D79" s="393">
        <v>0</v>
      </c>
      <c r="E79" s="393">
        <v>0</v>
      </c>
      <c r="F79" s="393">
        <v>0</v>
      </c>
      <c r="G79" s="393">
        <v>1</v>
      </c>
      <c r="H79" s="393">
        <v>1</v>
      </c>
      <c r="I79" s="393">
        <v>0</v>
      </c>
      <c r="J79" s="394">
        <v>0.5</v>
      </c>
      <c r="K79" s="395">
        <v>16.333334000000001</v>
      </c>
      <c r="L79" s="393">
        <v>18</v>
      </c>
      <c r="M79" s="393">
        <v>9</v>
      </c>
      <c r="N79" s="393">
        <v>9</v>
      </c>
      <c r="O79" s="393">
        <v>6</v>
      </c>
      <c r="P79" s="393">
        <v>17</v>
      </c>
      <c r="Q79" s="393">
        <v>3</v>
      </c>
      <c r="R79" s="395">
        <v>4.9592000000000001</v>
      </c>
      <c r="S79" s="394">
        <v>1.4694</v>
      </c>
      <c r="T79" s="395">
        <v>9.9184000000000001</v>
      </c>
      <c r="U79" s="395">
        <v>3.3060999999999998</v>
      </c>
      <c r="V79" s="395">
        <v>9.3673000000000002</v>
      </c>
      <c r="W79" s="395">
        <v>1.6531</v>
      </c>
      <c r="X79" s="396" t="s">
        <v>63</v>
      </c>
    </row>
    <row r="80" spans="1:24" hidden="1" x14ac:dyDescent="0.25">
      <c r="A80" s="392" t="s">
        <v>449</v>
      </c>
      <c r="B80" s="392" t="s">
        <v>68</v>
      </c>
      <c r="C80" s="393">
        <v>13</v>
      </c>
      <c r="D80" s="393">
        <v>13</v>
      </c>
      <c r="E80" s="393">
        <v>8</v>
      </c>
      <c r="F80" s="393">
        <v>0</v>
      </c>
      <c r="G80" s="393">
        <v>2</v>
      </c>
      <c r="H80" s="393">
        <v>9</v>
      </c>
      <c r="I80" s="393">
        <v>0</v>
      </c>
      <c r="J80" s="394">
        <v>0.18179999999999999</v>
      </c>
      <c r="K80" s="395">
        <v>102</v>
      </c>
      <c r="L80" s="393">
        <v>106</v>
      </c>
      <c r="M80" s="393">
        <v>75</v>
      </c>
      <c r="N80" s="393">
        <v>73</v>
      </c>
      <c r="O80" s="393">
        <v>37</v>
      </c>
      <c r="P80" s="393">
        <v>114</v>
      </c>
      <c r="Q80" s="393">
        <v>23</v>
      </c>
      <c r="R80" s="395">
        <v>6.4412000000000003</v>
      </c>
      <c r="S80" s="394">
        <v>1.4019999999999999</v>
      </c>
      <c r="T80" s="395">
        <v>9.3529</v>
      </c>
      <c r="U80" s="395">
        <v>3.2646999999999999</v>
      </c>
      <c r="V80" s="395">
        <v>10.0588</v>
      </c>
      <c r="W80" s="395">
        <v>2.0293999999999999</v>
      </c>
      <c r="X80" s="396" t="s">
        <v>63</v>
      </c>
    </row>
    <row r="81" spans="1:24" hidden="1" x14ac:dyDescent="0.25">
      <c r="A81" s="392" t="s">
        <v>694</v>
      </c>
      <c r="B81" s="392" t="s">
        <v>64</v>
      </c>
      <c r="C81" s="393">
        <v>5</v>
      </c>
      <c r="D81" s="393">
        <v>0</v>
      </c>
      <c r="E81" s="393">
        <v>0</v>
      </c>
      <c r="F81" s="393">
        <v>0</v>
      </c>
      <c r="G81" s="393">
        <v>3</v>
      </c>
      <c r="H81" s="393">
        <v>0</v>
      </c>
      <c r="I81" s="393">
        <v>0</v>
      </c>
      <c r="J81" s="394">
        <v>1</v>
      </c>
      <c r="K81" s="395">
        <v>9.3333329999999997</v>
      </c>
      <c r="L81" s="393">
        <v>6</v>
      </c>
      <c r="M81" s="393">
        <v>4</v>
      </c>
      <c r="N81" s="393">
        <v>4</v>
      </c>
      <c r="O81" s="393">
        <v>4</v>
      </c>
      <c r="P81" s="393">
        <v>7</v>
      </c>
      <c r="Q81" s="393">
        <v>3</v>
      </c>
      <c r="R81" s="395">
        <v>3.8571</v>
      </c>
      <c r="S81" s="394">
        <v>1.0713999999999999</v>
      </c>
      <c r="T81" s="395">
        <v>5.7857000000000003</v>
      </c>
      <c r="U81" s="395">
        <v>3.8571</v>
      </c>
      <c r="V81" s="395">
        <v>6.75</v>
      </c>
      <c r="W81" s="395">
        <v>2.8929</v>
      </c>
      <c r="X81" s="396" t="s">
        <v>63</v>
      </c>
    </row>
    <row r="82" spans="1:24" hidden="1" x14ac:dyDescent="0.25">
      <c r="A82" s="392" t="s">
        <v>417</v>
      </c>
      <c r="B82" s="392" t="s">
        <v>64</v>
      </c>
      <c r="C82" s="398">
        <v>22</v>
      </c>
      <c r="D82" s="398">
        <v>0</v>
      </c>
      <c r="E82" s="398">
        <v>0</v>
      </c>
      <c r="F82" s="398">
        <v>0</v>
      </c>
      <c r="G82" s="398">
        <v>6</v>
      </c>
      <c r="H82" s="398">
        <v>2</v>
      </c>
      <c r="I82" s="398">
        <v>0</v>
      </c>
      <c r="J82" s="399">
        <v>0.75</v>
      </c>
      <c r="K82" s="400">
        <v>49</v>
      </c>
      <c r="L82" s="398">
        <v>34</v>
      </c>
      <c r="M82" s="398">
        <v>17</v>
      </c>
      <c r="N82" s="398">
        <v>17</v>
      </c>
      <c r="O82" s="398">
        <v>20</v>
      </c>
      <c r="P82" s="398">
        <v>71</v>
      </c>
      <c r="Q82" s="398">
        <v>9</v>
      </c>
      <c r="R82" s="400">
        <v>3.1223999999999998</v>
      </c>
      <c r="S82" s="394">
        <v>1.1020000000000001</v>
      </c>
      <c r="T82" s="395">
        <v>6.2449000000000003</v>
      </c>
      <c r="U82" s="395">
        <v>3.6735000000000002</v>
      </c>
      <c r="V82" s="395">
        <v>13.040800000000001</v>
      </c>
      <c r="W82" s="395">
        <v>1.6531</v>
      </c>
      <c r="X82" s="396" t="s">
        <v>63</v>
      </c>
    </row>
    <row r="83" spans="1:24" hidden="1" x14ac:dyDescent="0.25">
      <c r="A83" s="392" t="s">
        <v>660</v>
      </c>
      <c r="B83" s="392" t="s">
        <v>68</v>
      </c>
      <c r="C83" s="393">
        <v>7</v>
      </c>
      <c r="D83" s="393">
        <v>7</v>
      </c>
      <c r="E83" s="393">
        <v>2</v>
      </c>
      <c r="F83" s="393">
        <v>0</v>
      </c>
      <c r="G83" s="393">
        <v>3</v>
      </c>
      <c r="H83" s="393">
        <v>1</v>
      </c>
      <c r="I83" s="393">
        <v>0</v>
      </c>
      <c r="J83" s="394">
        <v>0.75</v>
      </c>
      <c r="K83" s="395">
        <v>45.666666999999997</v>
      </c>
      <c r="L83" s="393">
        <v>47</v>
      </c>
      <c r="M83" s="393">
        <v>25</v>
      </c>
      <c r="N83" s="393">
        <v>25</v>
      </c>
      <c r="O83" s="393">
        <v>23</v>
      </c>
      <c r="P83" s="393">
        <v>42</v>
      </c>
      <c r="Q83" s="393">
        <v>7</v>
      </c>
      <c r="R83" s="395">
        <v>4.9269999999999996</v>
      </c>
      <c r="S83" s="394">
        <v>1.5327999999999999</v>
      </c>
      <c r="T83" s="395">
        <v>9.2628000000000004</v>
      </c>
      <c r="U83" s="395">
        <v>4.5327999999999999</v>
      </c>
      <c r="V83" s="395">
        <v>8.2774000000000001</v>
      </c>
      <c r="W83" s="395">
        <v>1.3795999999999999</v>
      </c>
      <c r="X83" s="396" t="s">
        <v>63</v>
      </c>
    </row>
    <row r="84" spans="1:24" hidden="1" x14ac:dyDescent="0.25">
      <c r="A84" s="392" t="s">
        <v>690</v>
      </c>
      <c r="B84" s="392" t="s">
        <v>64</v>
      </c>
      <c r="C84" s="393">
        <v>9</v>
      </c>
      <c r="D84" s="393">
        <v>0</v>
      </c>
      <c r="E84" s="393">
        <v>0</v>
      </c>
      <c r="F84" s="393">
        <v>0</v>
      </c>
      <c r="G84" s="393">
        <v>0</v>
      </c>
      <c r="H84" s="393">
        <v>1</v>
      </c>
      <c r="I84" s="393">
        <v>0</v>
      </c>
      <c r="J84" s="394">
        <v>0</v>
      </c>
      <c r="K84" s="395">
        <v>8.9999990000000007</v>
      </c>
      <c r="L84" s="393">
        <v>5</v>
      </c>
      <c r="M84" s="393">
        <v>3</v>
      </c>
      <c r="N84" s="393">
        <v>3</v>
      </c>
      <c r="O84" s="393">
        <v>3</v>
      </c>
      <c r="P84" s="393">
        <v>5</v>
      </c>
      <c r="Q84" s="393">
        <v>1</v>
      </c>
      <c r="R84" s="395">
        <v>3</v>
      </c>
      <c r="S84" s="394">
        <v>0.88890000000000002</v>
      </c>
      <c r="T84" s="395">
        <v>5</v>
      </c>
      <c r="U84" s="395">
        <v>3</v>
      </c>
      <c r="V84" s="395">
        <v>5</v>
      </c>
      <c r="W84" s="395">
        <v>1</v>
      </c>
      <c r="X84" s="396" t="s">
        <v>63</v>
      </c>
    </row>
    <row r="85" spans="1:24" hidden="1" x14ac:dyDescent="0.25">
      <c r="A85" s="392" t="s">
        <v>958</v>
      </c>
      <c r="B85" s="392" t="s">
        <v>146</v>
      </c>
      <c r="C85" s="398">
        <v>8</v>
      </c>
      <c r="D85" s="398">
        <v>5</v>
      </c>
      <c r="E85" s="398">
        <v>1</v>
      </c>
      <c r="F85" s="398">
        <v>0</v>
      </c>
      <c r="G85" s="398">
        <v>4</v>
      </c>
      <c r="H85" s="398">
        <v>1</v>
      </c>
      <c r="I85" s="398">
        <v>0</v>
      </c>
      <c r="J85" s="399">
        <v>0.8</v>
      </c>
      <c r="K85" s="400">
        <v>42</v>
      </c>
      <c r="L85" s="398">
        <v>29</v>
      </c>
      <c r="M85" s="398">
        <v>18</v>
      </c>
      <c r="N85" s="398">
        <v>18</v>
      </c>
      <c r="O85" s="398">
        <v>19</v>
      </c>
      <c r="P85" s="398">
        <v>35</v>
      </c>
      <c r="Q85" s="398">
        <v>6</v>
      </c>
      <c r="R85" s="400">
        <v>3.8571</v>
      </c>
      <c r="S85" s="394">
        <v>1.1429</v>
      </c>
      <c r="T85" s="395">
        <v>6.2142999999999997</v>
      </c>
      <c r="U85" s="395">
        <v>4.0713999999999997</v>
      </c>
      <c r="V85" s="395">
        <v>7.5</v>
      </c>
      <c r="W85" s="395">
        <v>1.2857000000000001</v>
      </c>
      <c r="X85" s="396" t="s">
        <v>63</v>
      </c>
    </row>
    <row r="86" spans="1:24" hidden="1" x14ac:dyDescent="0.25">
      <c r="A86" s="392" t="s">
        <v>722</v>
      </c>
      <c r="B86" s="392" t="s">
        <v>70</v>
      </c>
      <c r="C86" s="393">
        <v>6</v>
      </c>
      <c r="D86" s="393">
        <v>6</v>
      </c>
      <c r="E86" s="393">
        <v>2</v>
      </c>
      <c r="F86" s="393">
        <v>0</v>
      </c>
      <c r="G86" s="393">
        <v>2</v>
      </c>
      <c r="H86" s="393">
        <v>2</v>
      </c>
      <c r="I86" s="393">
        <v>0</v>
      </c>
      <c r="J86" s="394">
        <v>0.5</v>
      </c>
      <c r="K86" s="395">
        <v>44.666666999999997</v>
      </c>
      <c r="L86" s="393">
        <v>54</v>
      </c>
      <c r="M86" s="393">
        <v>30</v>
      </c>
      <c r="N86" s="393">
        <v>30</v>
      </c>
      <c r="O86" s="393">
        <v>10</v>
      </c>
      <c r="P86" s="393">
        <v>46</v>
      </c>
      <c r="Q86" s="393">
        <v>9</v>
      </c>
      <c r="R86" s="395">
        <v>6.0448000000000004</v>
      </c>
      <c r="S86" s="394">
        <v>1.4328000000000001</v>
      </c>
      <c r="T86" s="395">
        <v>10.880599999999999</v>
      </c>
      <c r="U86" s="395">
        <v>2.0148999999999999</v>
      </c>
      <c r="V86" s="395">
        <v>9.2687000000000008</v>
      </c>
      <c r="W86" s="395">
        <v>1.8133999999999999</v>
      </c>
      <c r="X86" s="396" t="s">
        <v>63</v>
      </c>
    </row>
    <row r="87" spans="1:24" hidden="1" x14ac:dyDescent="0.25">
      <c r="A87" s="392" t="s">
        <v>443</v>
      </c>
      <c r="B87" s="392" t="s">
        <v>147</v>
      </c>
      <c r="C87" s="393">
        <v>27</v>
      </c>
      <c r="D87" s="393">
        <v>0</v>
      </c>
      <c r="E87" s="393">
        <v>0</v>
      </c>
      <c r="F87" s="393">
        <v>0</v>
      </c>
      <c r="G87" s="393">
        <v>6</v>
      </c>
      <c r="H87" s="393">
        <v>1</v>
      </c>
      <c r="I87" s="393">
        <v>9</v>
      </c>
      <c r="J87" s="394">
        <v>0.85709999999999997</v>
      </c>
      <c r="K87" s="395">
        <v>27.333331999999999</v>
      </c>
      <c r="L87" s="393">
        <v>13</v>
      </c>
      <c r="M87" s="393">
        <v>5</v>
      </c>
      <c r="N87" s="393">
        <v>5</v>
      </c>
      <c r="O87" s="393">
        <v>11</v>
      </c>
      <c r="P87" s="393">
        <v>28</v>
      </c>
      <c r="Q87" s="393">
        <v>1</v>
      </c>
      <c r="R87" s="395">
        <v>1.6463000000000001</v>
      </c>
      <c r="S87" s="394">
        <v>0.878</v>
      </c>
      <c r="T87" s="395">
        <v>4.2805</v>
      </c>
      <c r="U87" s="395">
        <v>3.6219999999999999</v>
      </c>
      <c r="V87" s="395">
        <v>9.2195</v>
      </c>
      <c r="W87" s="395">
        <v>0.32929999999999998</v>
      </c>
      <c r="X87" s="396" t="s">
        <v>63</v>
      </c>
    </row>
    <row r="88" spans="1:24" hidden="1" x14ac:dyDescent="0.25">
      <c r="A88" s="392" t="s">
        <v>718</v>
      </c>
      <c r="B88" s="392" t="s">
        <v>70</v>
      </c>
      <c r="C88" s="393">
        <v>13</v>
      </c>
      <c r="D88" s="393">
        <v>0</v>
      </c>
      <c r="E88" s="393">
        <v>0</v>
      </c>
      <c r="F88" s="393">
        <v>0</v>
      </c>
      <c r="G88" s="393">
        <v>3</v>
      </c>
      <c r="H88" s="393">
        <v>0</v>
      </c>
      <c r="I88" s="393">
        <v>2</v>
      </c>
      <c r="J88" s="394">
        <v>1</v>
      </c>
      <c r="K88" s="395">
        <v>8.3333329999999997</v>
      </c>
      <c r="L88" s="393">
        <v>7</v>
      </c>
      <c r="M88" s="393">
        <v>2</v>
      </c>
      <c r="N88" s="393">
        <v>2</v>
      </c>
      <c r="O88" s="393">
        <v>2</v>
      </c>
      <c r="P88" s="393">
        <v>7</v>
      </c>
      <c r="Q88" s="393">
        <v>1</v>
      </c>
      <c r="R88" s="395">
        <v>2.16</v>
      </c>
      <c r="S88" s="394">
        <v>1.08</v>
      </c>
      <c r="T88" s="395">
        <v>7.56</v>
      </c>
      <c r="U88" s="395">
        <v>2.16</v>
      </c>
      <c r="V88" s="395">
        <v>7.56</v>
      </c>
      <c r="W88" s="395">
        <v>1.08</v>
      </c>
      <c r="X88" s="396" t="s">
        <v>63</v>
      </c>
    </row>
    <row r="89" spans="1:24" hidden="1" x14ac:dyDescent="0.25">
      <c r="A89" s="392" t="s">
        <v>468</v>
      </c>
      <c r="B89" s="392" t="s">
        <v>68</v>
      </c>
      <c r="C89" s="393">
        <v>19</v>
      </c>
      <c r="D89" s="393">
        <v>0</v>
      </c>
      <c r="E89" s="393">
        <v>0</v>
      </c>
      <c r="F89" s="393">
        <v>0</v>
      </c>
      <c r="G89" s="393">
        <v>3</v>
      </c>
      <c r="H89" s="393">
        <v>0</v>
      </c>
      <c r="I89" s="393">
        <v>2</v>
      </c>
      <c r="J89" s="394">
        <v>1</v>
      </c>
      <c r="K89" s="395">
        <v>26.333334000000001</v>
      </c>
      <c r="L89" s="393">
        <v>22</v>
      </c>
      <c r="M89" s="393">
        <v>15</v>
      </c>
      <c r="N89" s="393">
        <v>15</v>
      </c>
      <c r="O89" s="393">
        <v>7</v>
      </c>
      <c r="P89" s="393">
        <v>25</v>
      </c>
      <c r="Q89" s="393">
        <v>6</v>
      </c>
      <c r="R89" s="395">
        <v>5.1265999999999998</v>
      </c>
      <c r="S89" s="394">
        <v>1.1012999999999999</v>
      </c>
      <c r="T89" s="395">
        <v>7.5190000000000001</v>
      </c>
      <c r="U89" s="395">
        <v>2.3923999999999999</v>
      </c>
      <c r="V89" s="395">
        <v>8.5442999999999998</v>
      </c>
      <c r="W89" s="395">
        <v>2.0506000000000002</v>
      </c>
      <c r="X89" s="396" t="s">
        <v>63</v>
      </c>
    </row>
    <row r="90" spans="1:24" hidden="1" x14ac:dyDescent="0.25">
      <c r="A90" s="392" t="s">
        <v>663</v>
      </c>
      <c r="B90" s="392" t="s">
        <v>68</v>
      </c>
      <c r="C90" s="393">
        <v>9</v>
      </c>
      <c r="D90" s="393">
        <v>9</v>
      </c>
      <c r="E90" s="393">
        <v>0</v>
      </c>
      <c r="F90" s="393">
        <v>0</v>
      </c>
      <c r="G90" s="393">
        <v>1</v>
      </c>
      <c r="H90" s="393">
        <v>1</v>
      </c>
      <c r="I90" s="393">
        <v>0</v>
      </c>
      <c r="J90" s="394">
        <v>0.5</v>
      </c>
      <c r="K90" s="395">
        <v>43.666666999999997</v>
      </c>
      <c r="L90" s="393">
        <v>43</v>
      </c>
      <c r="M90" s="393">
        <v>20</v>
      </c>
      <c r="N90" s="393">
        <v>18</v>
      </c>
      <c r="O90" s="393">
        <v>12</v>
      </c>
      <c r="P90" s="393">
        <v>45</v>
      </c>
      <c r="Q90" s="393">
        <v>6</v>
      </c>
      <c r="R90" s="395">
        <v>3.7099000000000002</v>
      </c>
      <c r="S90" s="394">
        <v>1.2595000000000001</v>
      </c>
      <c r="T90" s="395">
        <v>8.8626000000000005</v>
      </c>
      <c r="U90" s="395">
        <v>2.4733000000000001</v>
      </c>
      <c r="V90" s="395">
        <v>9.2748000000000008</v>
      </c>
      <c r="W90" s="395">
        <v>1.2365999999999999</v>
      </c>
      <c r="X90" s="396" t="s">
        <v>63</v>
      </c>
    </row>
    <row r="91" spans="1:24" hidden="1" x14ac:dyDescent="0.25">
      <c r="A91" s="392" t="s">
        <v>545</v>
      </c>
      <c r="B91" s="392" t="s">
        <v>71</v>
      </c>
      <c r="C91" s="393">
        <v>32</v>
      </c>
      <c r="D91" s="393">
        <v>0</v>
      </c>
      <c r="E91" s="393">
        <v>0</v>
      </c>
      <c r="F91" s="393">
        <v>0</v>
      </c>
      <c r="G91" s="393">
        <v>0</v>
      </c>
      <c r="H91" s="393">
        <v>0</v>
      </c>
      <c r="I91" s="393">
        <v>2</v>
      </c>
      <c r="J91" s="394">
        <v>0</v>
      </c>
      <c r="K91" s="395">
        <v>30.666667</v>
      </c>
      <c r="L91" s="393">
        <v>26</v>
      </c>
      <c r="M91" s="393">
        <v>12</v>
      </c>
      <c r="N91" s="393">
        <v>12</v>
      </c>
      <c r="O91" s="393">
        <v>6</v>
      </c>
      <c r="P91" s="393">
        <v>17</v>
      </c>
      <c r="Q91" s="393">
        <v>7</v>
      </c>
      <c r="R91" s="395">
        <v>3.5217000000000001</v>
      </c>
      <c r="S91" s="394">
        <v>1.0435000000000001</v>
      </c>
      <c r="T91" s="395">
        <v>7.6303999999999998</v>
      </c>
      <c r="U91" s="395">
        <v>1.7608999999999999</v>
      </c>
      <c r="V91" s="395">
        <v>4.9890999999999996</v>
      </c>
      <c r="W91" s="395">
        <v>2.0543</v>
      </c>
      <c r="X91" s="396" t="s">
        <v>63</v>
      </c>
    </row>
    <row r="92" spans="1:24" hidden="1" x14ac:dyDescent="0.25">
      <c r="A92" s="392" t="s">
        <v>868</v>
      </c>
      <c r="B92" s="392" t="s">
        <v>75</v>
      </c>
      <c r="C92" s="393">
        <v>24</v>
      </c>
      <c r="D92" s="393">
        <v>0</v>
      </c>
      <c r="E92" s="393">
        <v>0</v>
      </c>
      <c r="F92" s="393">
        <v>0</v>
      </c>
      <c r="G92" s="393">
        <v>1</v>
      </c>
      <c r="H92" s="393">
        <v>1</v>
      </c>
      <c r="I92" s="393">
        <v>1</v>
      </c>
      <c r="J92" s="394">
        <v>0.5</v>
      </c>
      <c r="K92" s="395">
        <v>27.333333</v>
      </c>
      <c r="L92" s="393">
        <v>34</v>
      </c>
      <c r="M92" s="393">
        <v>19</v>
      </c>
      <c r="N92" s="393">
        <v>19</v>
      </c>
      <c r="O92" s="393">
        <v>10</v>
      </c>
      <c r="P92" s="393">
        <v>32</v>
      </c>
      <c r="Q92" s="393">
        <v>3</v>
      </c>
      <c r="R92" s="395">
        <v>6.2561</v>
      </c>
      <c r="S92" s="394">
        <v>1.6097999999999999</v>
      </c>
      <c r="T92" s="395">
        <v>11.1951</v>
      </c>
      <c r="U92" s="395">
        <v>3.2927</v>
      </c>
      <c r="V92" s="395">
        <v>10.5366</v>
      </c>
      <c r="W92" s="395">
        <v>0.98780000000000001</v>
      </c>
      <c r="X92" s="396" t="s">
        <v>63</v>
      </c>
    </row>
    <row r="93" spans="1:24" hidden="1" x14ac:dyDescent="0.25">
      <c r="A93" s="392" t="s">
        <v>804</v>
      </c>
      <c r="B93" s="392" t="s">
        <v>68</v>
      </c>
      <c r="C93" s="393">
        <v>8</v>
      </c>
      <c r="D93" s="393">
        <v>0</v>
      </c>
      <c r="E93" s="393">
        <v>0</v>
      </c>
      <c r="F93" s="393">
        <v>0</v>
      </c>
      <c r="G93" s="393">
        <v>2</v>
      </c>
      <c r="H93" s="393">
        <v>0</v>
      </c>
      <c r="I93" s="393">
        <v>0</v>
      </c>
      <c r="J93" s="394">
        <v>1</v>
      </c>
      <c r="K93" s="395">
        <v>10</v>
      </c>
      <c r="L93" s="393">
        <v>8</v>
      </c>
      <c r="M93" s="393">
        <v>6</v>
      </c>
      <c r="N93" s="393">
        <v>6</v>
      </c>
      <c r="O93" s="393">
        <v>4</v>
      </c>
      <c r="P93" s="393">
        <v>10</v>
      </c>
      <c r="Q93" s="393">
        <v>3</v>
      </c>
      <c r="R93" s="395">
        <v>5.4</v>
      </c>
      <c r="S93" s="394">
        <v>1.2</v>
      </c>
      <c r="T93" s="395">
        <v>7.2</v>
      </c>
      <c r="U93" s="395">
        <v>3.6</v>
      </c>
      <c r="V93" s="395">
        <v>9</v>
      </c>
      <c r="W93" s="395">
        <v>2.7</v>
      </c>
      <c r="X93" s="396" t="s">
        <v>63</v>
      </c>
    </row>
    <row r="94" spans="1:24" hidden="1" x14ac:dyDescent="0.25">
      <c r="A94" s="392" t="s">
        <v>1835</v>
      </c>
      <c r="B94" s="392" t="s">
        <v>76</v>
      </c>
      <c r="C94" s="393">
        <v>7</v>
      </c>
      <c r="D94" s="393">
        <v>0</v>
      </c>
      <c r="E94" s="393">
        <v>0</v>
      </c>
      <c r="F94" s="393">
        <v>0</v>
      </c>
      <c r="G94" s="393">
        <v>1</v>
      </c>
      <c r="H94" s="393">
        <v>1</v>
      </c>
      <c r="I94" s="393">
        <v>0</v>
      </c>
      <c r="J94" s="394">
        <v>0.5</v>
      </c>
      <c r="K94" s="395">
        <v>7.3333329999999997</v>
      </c>
      <c r="L94" s="393">
        <v>6</v>
      </c>
      <c r="M94" s="393">
        <v>5</v>
      </c>
      <c r="N94" s="393">
        <v>5</v>
      </c>
      <c r="O94" s="393">
        <v>6</v>
      </c>
      <c r="P94" s="393">
        <v>9</v>
      </c>
      <c r="Q94" s="393">
        <v>1</v>
      </c>
      <c r="R94" s="395">
        <v>6.1364000000000001</v>
      </c>
      <c r="S94" s="394">
        <v>1.6364000000000001</v>
      </c>
      <c r="T94" s="395">
        <v>7.3635999999999999</v>
      </c>
      <c r="U94" s="395">
        <v>7.3635999999999999</v>
      </c>
      <c r="V94" s="395">
        <v>11.045500000000001</v>
      </c>
      <c r="W94" s="395">
        <v>1.2273000000000001</v>
      </c>
      <c r="X94" s="396" t="s">
        <v>63</v>
      </c>
    </row>
    <row r="95" spans="1:24" hidden="1" x14ac:dyDescent="0.25">
      <c r="A95" s="392" t="s">
        <v>394</v>
      </c>
      <c r="B95" s="392" t="s">
        <v>73</v>
      </c>
      <c r="C95" s="398">
        <v>10</v>
      </c>
      <c r="D95" s="398">
        <v>0</v>
      </c>
      <c r="E95" s="398">
        <v>0</v>
      </c>
      <c r="F95" s="398">
        <v>0</v>
      </c>
      <c r="G95" s="398">
        <v>1</v>
      </c>
      <c r="H95" s="398">
        <v>0</v>
      </c>
      <c r="I95" s="398">
        <v>1</v>
      </c>
      <c r="J95" s="399">
        <v>1</v>
      </c>
      <c r="K95" s="400">
        <v>18.666665999999999</v>
      </c>
      <c r="L95" s="398">
        <v>7</v>
      </c>
      <c r="M95" s="398">
        <v>3</v>
      </c>
      <c r="N95" s="398">
        <v>3</v>
      </c>
      <c r="O95" s="398">
        <v>4</v>
      </c>
      <c r="P95" s="398">
        <v>21</v>
      </c>
      <c r="Q95" s="398">
        <v>2</v>
      </c>
      <c r="R95" s="400">
        <v>1.4463999999999999</v>
      </c>
      <c r="S95" s="394">
        <v>0.58930000000000005</v>
      </c>
      <c r="T95" s="395">
        <v>3.375</v>
      </c>
      <c r="U95" s="395">
        <v>1.9286000000000001</v>
      </c>
      <c r="V95" s="395">
        <v>10.125</v>
      </c>
      <c r="W95" s="395">
        <v>0.96430000000000005</v>
      </c>
      <c r="X95" s="396" t="s">
        <v>63</v>
      </c>
    </row>
    <row r="96" spans="1:24" hidden="1" x14ac:dyDescent="0.25">
      <c r="A96" s="392" t="s">
        <v>1818</v>
      </c>
      <c r="B96" s="392" t="s">
        <v>65</v>
      </c>
      <c r="C96" s="393">
        <v>31</v>
      </c>
      <c r="D96" s="393">
        <v>0</v>
      </c>
      <c r="E96" s="393">
        <v>0</v>
      </c>
      <c r="F96" s="393">
        <v>0</v>
      </c>
      <c r="G96" s="393">
        <v>1</v>
      </c>
      <c r="H96" s="393">
        <v>0</v>
      </c>
      <c r="I96" s="393">
        <v>0</v>
      </c>
      <c r="J96" s="394">
        <v>1</v>
      </c>
      <c r="K96" s="395">
        <v>11.666665</v>
      </c>
      <c r="L96" s="393">
        <v>9</v>
      </c>
      <c r="M96" s="393">
        <v>5</v>
      </c>
      <c r="N96" s="393">
        <v>5</v>
      </c>
      <c r="O96" s="393">
        <v>0</v>
      </c>
      <c r="P96" s="393">
        <v>10</v>
      </c>
      <c r="Q96" s="393">
        <v>4</v>
      </c>
      <c r="R96" s="395">
        <v>3.8571</v>
      </c>
      <c r="S96" s="394">
        <v>0.77139999999999997</v>
      </c>
      <c r="T96" s="395">
        <v>6.9428999999999998</v>
      </c>
      <c r="U96" s="395">
        <v>0</v>
      </c>
      <c r="V96" s="395">
        <v>7.7142999999999997</v>
      </c>
      <c r="W96" s="395">
        <v>3.0857000000000001</v>
      </c>
      <c r="X96" s="396" t="s">
        <v>63</v>
      </c>
    </row>
    <row r="97" spans="1:24" hidden="1" x14ac:dyDescent="0.25">
      <c r="A97" s="392" t="s">
        <v>429</v>
      </c>
      <c r="B97" s="392" t="s">
        <v>70</v>
      </c>
      <c r="C97" s="393">
        <v>15</v>
      </c>
      <c r="D97" s="393">
        <v>0</v>
      </c>
      <c r="E97" s="393">
        <v>0</v>
      </c>
      <c r="F97" s="393">
        <v>0</v>
      </c>
      <c r="G97" s="393">
        <v>3</v>
      </c>
      <c r="H97" s="393">
        <v>1</v>
      </c>
      <c r="I97" s="393">
        <v>8</v>
      </c>
      <c r="J97" s="394">
        <v>0.75</v>
      </c>
      <c r="K97" s="395">
        <v>24</v>
      </c>
      <c r="L97" s="393">
        <v>16</v>
      </c>
      <c r="M97" s="393">
        <v>7</v>
      </c>
      <c r="N97" s="393">
        <v>7</v>
      </c>
      <c r="O97" s="393">
        <v>10</v>
      </c>
      <c r="P97" s="393">
        <v>31</v>
      </c>
      <c r="Q97" s="393">
        <v>1</v>
      </c>
      <c r="R97" s="395">
        <v>2.625</v>
      </c>
      <c r="S97" s="394">
        <v>1.0832999999999999</v>
      </c>
      <c r="T97" s="395">
        <v>6</v>
      </c>
      <c r="U97" s="395">
        <v>3.75</v>
      </c>
      <c r="V97" s="395">
        <v>11.625</v>
      </c>
      <c r="W97" s="395">
        <v>0.375</v>
      </c>
      <c r="X97" s="396" t="s">
        <v>63</v>
      </c>
    </row>
    <row r="98" spans="1:24" hidden="1" x14ac:dyDescent="0.25">
      <c r="A98" s="392" t="s">
        <v>1031</v>
      </c>
      <c r="B98" s="392" t="s">
        <v>68</v>
      </c>
      <c r="C98" s="393">
        <v>12</v>
      </c>
      <c r="D98" s="393">
        <v>0</v>
      </c>
      <c r="E98" s="393">
        <v>0</v>
      </c>
      <c r="F98" s="393">
        <v>0</v>
      </c>
      <c r="G98" s="393">
        <v>2</v>
      </c>
      <c r="H98" s="393">
        <v>2</v>
      </c>
      <c r="I98" s="393">
        <v>5</v>
      </c>
      <c r="J98" s="394">
        <v>0.5</v>
      </c>
      <c r="K98" s="395">
        <v>12</v>
      </c>
      <c r="L98" s="393">
        <v>9</v>
      </c>
      <c r="M98" s="393">
        <v>6</v>
      </c>
      <c r="N98" s="393">
        <v>6</v>
      </c>
      <c r="O98" s="393">
        <v>2</v>
      </c>
      <c r="P98" s="393">
        <v>16</v>
      </c>
      <c r="Q98" s="393">
        <v>3</v>
      </c>
      <c r="R98" s="395">
        <v>4.5</v>
      </c>
      <c r="S98" s="394">
        <v>0.91669999999999996</v>
      </c>
      <c r="T98" s="395">
        <v>6.75</v>
      </c>
      <c r="U98" s="395">
        <v>1.5</v>
      </c>
      <c r="V98" s="395">
        <v>12</v>
      </c>
      <c r="W98" s="395">
        <v>2.25</v>
      </c>
      <c r="X98" s="396" t="s">
        <v>63</v>
      </c>
    </row>
    <row r="99" spans="1:24" hidden="1" x14ac:dyDescent="0.25">
      <c r="A99" s="392" t="s">
        <v>489</v>
      </c>
      <c r="B99" s="392" t="s">
        <v>66</v>
      </c>
      <c r="C99" s="393">
        <v>5</v>
      </c>
      <c r="D99" s="393">
        <v>0</v>
      </c>
      <c r="E99" s="393">
        <v>0</v>
      </c>
      <c r="F99" s="393">
        <v>0</v>
      </c>
      <c r="G99" s="393">
        <v>0</v>
      </c>
      <c r="H99" s="393">
        <v>1</v>
      </c>
      <c r="I99" s="393">
        <v>1</v>
      </c>
      <c r="J99" s="394">
        <v>0</v>
      </c>
      <c r="K99" s="395">
        <v>11.333333</v>
      </c>
      <c r="L99" s="393">
        <v>14</v>
      </c>
      <c r="M99" s="393">
        <v>10</v>
      </c>
      <c r="N99" s="393">
        <v>9</v>
      </c>
      <c r="O99" s="393">
        <v>3</v>
      </c>
      <c r="P99" s="393">
        <v>15</v>
      </c>
      <c r="Q99" s="393">
        <v>3</v>
      </c>
      <c r="R99" s="395">
        <v>7.1471</v>
      </c>
      <c r="S99" s="394">
        <v>1.5</v>
      </c>
      <c r="T99" s="395">
        <v>11.117599999999999</v>
      </c>
      <c r="U99" s="395">
        <v>2.3824000000000001</v>
      </c>
      <c r="V99" s="395">
        <v>11.911799999999999</v>
      </c>
      <c r="W99" s="395">
        <v>2.3824000000000001</v>
      </c>
      <c r="X99" s="396" t="s">
        <v>63</v>
      </c>
    </row>
    <row r="100" spans="1:24" hidden="1" x14ac:dyDescent="0.25">
      <c r="A100" s="392" t="s">
        <v>745</v>
      </c>
      <c r="B100" s="392" t="s">
        <v>66</v>
      </c>
      <c r="C100" s="398">
        <v>22</v>
      </c>
      <c r="D100" s="398">
        <v>0</v>
      </c>
      <c r="E100" s="398">
        <v>0</v>
      </c>
      <c r="F100" s="398">
        <v>0</v>
      </c>
      <c r="G100" s="398">
        <v>4</v>
      </c>
      <c r="H100" s="398">
        <v>0</v>
      </c>
      <c r="I100" s="398">
        <v>5</v>
      </c>
      <c r="J100" s="399">
        <v>1</v>
      </c>
      <c r="K100" s="400">
        <v>38.333333000000003</v>
      </c>
      <c r="L100" s="398">
        <v>28</v>
      </c>
      <c r="M100" s="398">
        <v>10</v>
      </c>
      <c r="N100" s="398">
        <v>10</v>
      </c>
      <c r="O100" s="398">
        <v>13</v>
      </c>
      <c r="P100" s="398">
        <v>40</v>
      </c>
      <c r="Q100" s="398">
        <v>7</v>
      </c>
      <c r="R100" s="400">
        <v>2.3477999999999999</v>
      </c>
      <c r="S100" s="394">
        <v>1.0696000000000001</v>
      </c>
      <c r="T100" s="395">
        <v>6.5739000000000001</v>
      </c>
      <c r="U100" s="395">
        <v>3.0522</v>
      </c>
      <c r="V100" s="395">
        <v>9.3912999999999993</v>
      </c>
      <c r="W100" s="395">
        <v>1.6435</v>
      </c>
      <c r="X100" s="396" t="s">
        <v>63</v>
      </c>
    </row>
    <row r="101" spans="1:24" hidden="1" x14ac:dyDescent="0.25">
      <c r="A101" s="392" t="s">
        <v>406</v>
      </c>
      <c r="B101" s="392" t="s">
        <v>65</v>
      </c>
      <c r="C101" s="393">
        <v>44</v>
      </c>
      <c r="D101" s="393">
        <v>0</v>
      </c>
      <c r="E101" s="393">
        <v>0</v>
      </c>
      <c r="F101" s="393">
        <v>0</v>
      </c>
      <c r="G101" s="393">
        <v>5</v>
      </c>
      <c r="H101" s="393">
        <v>4</v>
      </c>
      <c r="I101" s="393">
        <v>1</v>
      </c>
      <c r="J101" s="394">
        <v>0.55559999999999998</v>
      </c>
      <c r="K101" s="395">
        <v>63.333334999999998</v>
      </c>
      <c r="L101" s="393">
        <v>51</v>
      </c>
      <c r="M101" s="393">
        <v>22</v>
      </c>
      <c r="N101" s="393">
        <v>22</v>
      </c>
      <c r="O101" s="393">
        <v>15</v>
      </c>
      <c r="P101" s="393">
        <v>53</v>
      </c>
      <c r="Q101" s="393">
        <v>7</v>
      </c>
      <c r="R101" s="395">
        <v>3.1263000000000001</v>
      </c>
      <c r="S101" s="394">
        <v>1.0421</v>
      </c>
      <c r="T101" s="395">
        <v>7.2473999999999998</v>
      </c>
      <c r="U101" s="395">
        <v>2.1316000000000002</v>
      </c>
      <c r="V101" s="395">
        <v>7.5316000000000001</v>
      </c>
      <c r="W101" s="395">
        <v>0.99470000000000003</v>
      </c>
      <c r="X101" s="396" t="s">
        <v>63</v>
      </c>
    </row>
    <row r="102" spans="1:24" hidden="1" x14ac:dyDescent="0.25">
      <c r="A102" s="392" t="s">
        <v>427</v>
      </c>
      <c r="B102" s="392" t="s">
        <v>69</v>
      </c>
      <c r="C102" s="398">
        <v>6</v>
      </c>
      <c r="D102" s="398">
        <v>6</v>
      </c>
      <c r="E102" s="398">
        <v>2</v>
      </c>
      <c r="F102" s="398">
        <v>0</v>
      </c>
      <c r="G102" s="398">
        <v>5</v>
      </c>
      <c r="H102" s="398">
        <v>1</v>
      </c>
      <c r="I102" s="398">
        <v>0</v>
      </c>
      <c r="J102" s="399">
        <v>0.83330000000000004</v>
      </c>
      <c r="K102" s="400">
        <v>48</v>
      </c>
      <c r="L102" s="398">
        <v>39</v>
      </c>
      <c r="M102" s="398">
        <v>15</v>
      </c>
      <c r="N102" s="398">
        <v>15</v>
      </c>
      <c r="O102" s="398">
        <v>19</v>
      </c>
      <c r="P102" s="398">
        <v>40</v>
      </c>
      <c r="Q102" s="398">
        <v>7</v>
      </c>
      <c r="R102" s="400">
        <v>2.8125</v>
      </c>
      <c r="S102" s="394">
        <v>1.2082999999999999</v>
      </c>
      <c r="T102" s="395">
        <v>7.3125</v>
      </c>
      <c r="U102" s="395">
        <v>3.5625</v>
      </c>
      <c r="V102" s="395">
        <v>7.5</v>
      </c>
      <c r="W102" s="395">
        <v>1.3125</v>
      </c>
      <c r="X102" s="396" t="s">
        <v>63</v>
      </c>
    </row>
    <row r="103" spans="1:24" hidden="1" x14ac:dyDescent="0.25">
      <c r="A103" s="392" t="s">
        <v>421</v>
      </c>
      <c r="B103" s="392" t="s">
        <v>74</v>
      </c>
      <c r="C103" s="393">
        <v>29</v>
      </c>
      <c r="D103" s="393">
        <v>0</v>
      </c>
      <c r="E103" s="393">
        <v>0</v>
      </c>
      <c r="F103" s="393">
        <v>0</v>
      </c>
      <c r="G103" s="393">
        <v>0</v>
      </c>
      <c r="H103" s="393">
        <v>1</v>
      </c>
      <c r="I103" s="393">
        <v>11</v>
      </c>
      <c r="J103" s="394">
        <v>0</v>
      </c>
      <c r="K103" s="395">
        <v>27.333333</v>
      </c>
      <c r="L103" s="393">
        <v>16</v>
      </c>
      <c r="M103" s="393">
        <v>6</v>
      </c>
      <c r="N103" s="393">
        <v>6</v>
      </c>
      <c r="O103" s="393">
        <v>10</v>
      </c>
      <c r="P103" s="393">
        <v>29</v>
      </c>
      <c r="Q103" s="393">
        <v>2</v>
      </c>
      <c r="R103" s="395">
        <v>1.9756</v>
      </c>
      <c r="S103" s="394">
        <v>0.95120000000000005</v>
      </c>
      <c r="T103" s="395">
        <v>5.2683</v>
      </c>
      <c r="U103" s="395">
        <v>3.2927</v>
      </c>
      <c r="V103" s="395">
        <v>9.5488</v>
      </c>
      <c r="W103" s="395">
        <v>0.65849999999999997</v>
      </c>
      <c r="X103" s="396" t="s">
        <v>63</v>
      </c>
    </row>
    <row r="104" spans="1:24" hidden="1" x14ac:dyDescent="0.25">
      <c r="A104" s="392" t="s">
        <v>577</v>
      </c>
      <c r="B104" s="392" t="s">
        <v>67</v>
      </c>
      <c r="C104" s="393">
        <v>4</v>
      </c>
      <c r="D104" s="393">
        <v>0</v>
      </c>
      <c r="E104" s="393">
        <v>0</v>
      </c>
      <c r="F104" s="393">
        <v>0</v>
      </c>
      <c r="G104" s="393">
        <v>0</v>
      </c>
      <c r="H104" s="393">
        <v>0</v>
      </c>
      <c r="I104" s="393">
        <v>0</v>
      </c>
      <c r="J104" s="394">
        <v>0</v>
      </c>
      <c r="K104" s="395">
        <v>9.3333340000000007</v>
      </c>
      <c r="L104" s="393">
        <v>8</v>
      </c>
      <c r="M104" s="393">
        <v>3</v>
      </c>
      <c r="N104" s="393">
        <v>3</v>
      </c>
      <c r="O104" s="393">
        <v>5</v>
      </c>
      <c r="P104" s="393">
        <v>7</v>
      </c>
      <c r="Q104" s="393">
        <v>1</v>
      </c>
      <c r="R104" s="395">
        <v>2.8929</v>
      </c>
      <c r="S104" s="394">
        <v>1.3929</v>
      </c>
      <c r="T104" s="395">
        <v>7.7142999999999997</v>
      </c>
      <c r="U104" s="395">
        <v>4.8213999999999997</v>
      </c>
      <c r="V104" s="395">
        <v>6.75</v>
      </c>
      <c r="W104" s="395">
        <v>0.96430000000000005</v>
      </c>
      <c r="X104" s="396" t="s">
        <v>63</v>
      </c>
    </row>
    <row r="105" spans="1:24" hidden="1" x14ac:dyDescent="0.25">
      <c r="A105" s="392" t="s">
        <v>556</v>
      </c>
      <c r="B105" s="392" t="s">
        <v>71</v>
      </c>
      <c r="C105" s="393">
        <v>18</v>
      </c>
      <c r="D105" s="393">
        <v>0</v>
      </c>
      <c r="E105" s="393">
        <v>0</v>
      </c>
      <c r="F105" s="393">
        <v>0</v>
      </c>
      <c r="G105" s="393">
        <v>1</v>
      </c>
      <c r="H105" s="393">
        <v>3</v>
      </c>
      <c r="I105" s="393">
        <v>1</v>
      </c>
      <c r="J105" s="394">
        <v>0.25</v>
      </c>
      <c r="K105" s="395">
        <v>31.666668000000001</v>
      </c>
      <c r="L105" s="393">
        <v>14</v>
      </c>
      <c r="M105" s="393">
        <v>6</v>
      </c>
      <c r="N105" s="393">
        <v>6</v>
      </c>
      <c r="O105" s="393">
        <v>3</v>
      </c>
      <c r="P105" s="393">
        <v>26</v>
      </c>
      <c r="Q105" s="393">
        <v>4</v>
      </c>
      <c r="R105" s="395">
        <v>1.7053</v>
      </c>
      <c r="S105" s="394">
        <v>0.53680000000000005</v>
      </c>
      <c r="T105" s="395">
        <v>3.9788999999999999</v>
      </c>
      <c r="U105" s="395">
        <v>0.85260000000000002</v>
      </c>
      <c r="V105" s="395">
        <v>7.3895</v>
      </c>
      <c r="W105" s="395">
        <v>1.1368</v>
      </c>
      <c r="X105" s="396" t="s">
        <v>63</v>
      </c>
    </row>
    <row r="106" spans="1:24" hidden="1" x14ac:dyDescent="0.25">
      <c r="A106" s="392" t="s">
        <v>899</v>
      </c>
      <c r="B106" s="392" t="s">
        <v>74</v>
      </c>
      <c r="C106" s="393">
        <v>16</v>
      </c>
      <c r="D106" s="393">
        <v>16</v>
      </c>
      <c r="E106" s="393">
        <v>7</v>
      </c>
      <c r="F106" s="393">
        <v>0</v>
      </c>
      <c r="G106" s="393">
        <v>8</v>
      </c>
      <c r="H106" s="393">
        <v>4</v>
      </c>
      <c r="I106" s="393">
        <v>0</v>
      </c>
      <c r="J106" s="394">
        <v>0.66669999999999996</v>
      </c>
      <c r="K106" s="395">
        <v>119.333333</v>
      </c>
      <c r="L106" s="393">
        <v>94</v>
      </c>
      <c r="M106" s="393">
        <v>44</v>
      </c>
      <c r="N106" s="393">
        <v>40</v>
      </c>
      <c r="O106" s="393">
        <v>37</v>
      </c>
      <c r="P106" s="393">
        <v>119</v>
      </c>
      <c r="Q106" s="393">
        <v>11</v>
      </c>
      <c r="R106" s="395">
        <v>3.0167999999999999</v>
      </c>
      <c r="S106" s="394">
        <v>1.0978000000000001</v>
      </c>
      <c r="T106" s="395">
        <v>7.0894000000000004</v>
      </c>
      <c r="U106" s="395">
        <v>2.7905000000000002</v>
      </c>
      <c r="V106" s="395">
        <v>8.9748999999999999</v>
      </c>
      <c r="W106" s="395">
        <v>0.8296</v>
      </c>
      <c r="X106" s="396" t="s">
        <v>63</v>
      </c>
    </row>
    <row r="107" spans="1:24" hidden="1" x14ac:dyDescent="0.25">
      <c r="A107" s="392" t="s">
        <v>632</v>
      </c>
      <c r="B107" s="392" t="s">
        <v>65</v>
      </c>
      <c r="C107" s="393">
        <v>19</v>
      </c>
      <c r="D107" s="393">
        <v>19</v>
      </c>
      <c r="E107" s="393">
        <v>3</v>
      </c>
      <c r="F107" s="393">
        <v>2</v>
      </c>
      <c r="G107" s="393">
        <v>7</v>
      </c>
      <c r="H107" s="393">
        <v>4</v>
      </c>
      <c r="I107" s="393">
        <v>0</v>
      </c>
      <c r="J107" s="394">
        <v>0.63639999999999997</v>
      </c>
      <c r="K107" s="395">
        <v>112.000001</v>
      </c>
      <c r="L107" s="393">
        <v>107</v>
      </c>
      <c r="M107" s="393">
        <v>45</v>
      </c>
      <c r="N107" s="393">
        <v>40</v>
      </c>
      <c r="O107" s="393">
        <v>24</v>
      </c>
      <c r="P107" s="393">
        <v>95</v>
      </c>
      <c r="Q107" s="393">
        <v>8</v>
      </c>
      <c r="R107" s="395">
        <v>3.2143000000000002</v>
      </c>
      <c r="S107" s="394">
        <v>1.1696</v>
      </c>
      <c r="T107" s="395">
        <v>8.5982000000000003</v>
      </c>
      <c r="U107" s="395">
        <v>1.9286000000000001</v>
      </c>
      <c r="V107" s="395">
        <v>7.6338999999999997</v>
      </c>
      <c r="W107" s="395">
        <v>0.64290000000000003</v>
      </c>
      <c r="X107" s="396" t="s">
        <v>63</v>
      </c>
    </row>
    <row r="108" spans="1:24" hidden="1" x14ac:dyDescent="0.25">
      <c r="A108" s="392" t="s">
        <v>584</v>
      </c>
      <c r="B108" s="392" t="s">
        <v>67</v>
      </c>
      <c r="C108" s="398">
        <v>4</v>
      </c>
      <c r="D108" s="398">
        <v>0</v>
      </c>
      <c r="E108" s="398">
        <v>0</v>
      </c>
      <c r="F108" s="398">
        <v>0</v>
      </c>
      <c r="G108" s="398">
        <v>1</v>
      </c>
      <c r="H108" s="398">
        <v>0</v>
      </c>
      <c r="I108" s="398">
        <v>0</v>
      </c>
      <c r="J108" s="399">
        <v>1</v>
      </c>
      <c r="K108" s="400">
        <v>14.333333</v>
      </c>
      <c r="L108" s="398">
        <v>10</v>
      </c>
      <c r="M108" s="398">
        <v>4</v>
      </c>
      <c r="N108" s="398">
        <v>2</v>
      </c>
      <c r="O108" s="398">
        <v>6</v>
      </c>
      <c r="P108" s="398">
        <v>12</v>
      </c>
      <c r="Q108" s="398">
        <v>1</v>
      </c>
      <c r="R108" s="400">
        <v>1.2558</v>
      </c>
      <c r="S108" s="394">
        <v>1.1163000000000001</v>
      </c>
      <c r="T108" s="395">
        <v>6.2790999999999997</v>
      </c>
      <c r="U108" s="395">
        <v>3.7673999999999999</v>
      </c>
      <c r="V108" s="395">
        <v>7.5349000000000004</v>
      </c>
      <c r="W108" s="395">
        <v>0.62790000000000001</v>
      </c>
      <c r="X108" s="396" t="s">
        <v>63</v>
      </c>
    </row>
    <row r="109" spans="1:24" hidden="1" x14ac:dyDescent="0.25">
      <c r="A109" s="392" t="s">
        <v>870</v>
      </c>
      <c r="B109" s="392" t="s">
        <v>64</v>
      </c>
      <c r="C109" s="393">
        <v>8</v>
      </c>
      <c r="D109" s="393">
        <v>0</v>
      </c>
      <c r="E109" s="393">
        <v>0</v>
      </c>
      <c r="F109" s="393">
        <v>0</v>
      </c>
      <c r="G109" s="393">
        <v>0</v>
      </c>
      <c r="H109" s="393">
        <v>1</v>
      </c>
      <c r="I109" s="393">
        <v>5</v>
      </c>
      <c r="J109" s="394">
        <v>0</v>
      </c>
      <c r="K109" s="395">
        <v>8.6666670000000003</v>
      </c>
      <c r="L109" s="393">
        <v>7</v>
      </c>
      <c r="M109" s="393">
        <v>2</v>
      </c>
      <c r="N109" s="393">
        <v>2</v>
      </c>
      <c r="O109" s="393">
        <v>2</v>
      </c>
      <c r="P109" s="393">
        <v>12</v>
      </c>
      <c r="Q109" s="393">
        <v>2</v>
      </c>
      <c r="R109" s="395">
        <v>2.0769000000000002</v>
      </c>
      <c r="S109" s="394">
        <v>1.0385</v>
      </c>
      <c r="T109" s="395">
        <v>7.2691999999999997</v>
      </c>
      <c r="U109" s="395">
        <v>2.0769000000000002</v>
      </c>
      <c r="V109" s="395">
        <v>12.461499999999999</v>
      </c>
      <c r="W109" s="395">
        <v>2.0769000000000002</v>
      </c>
      <c r="X109" s="396" t="s">
        <v>63</v>
      </c>
    </row>
    <row r="110" spans="1:24" hidden="1" x14ac:dyDescent="0.25">
      <c r="A110" s="392" t="s">
        <v>1831</v>
      </c>
      <c r="B110" s="392" t="s">
        <v>75</v>
      </c>
      <c r="C110" s="393">
        <v>17</v>
      </c>
      <c r="D110" s="393">
        <v>0</v>
      </c>
      <c r="E110" s="393">
        <v>0</v>
      </c>
      <c r="F110" s="393">
        <v>0</v>
      </c>
      <c r="G110" s="393">
        <v>0</v>
      </c>
      <c r="H110" s="393">
        <v>1</v>
      </c>
      <c r="I110" s="393">
        <v>7</v>
      </c>
      <c r="J110" s="394">
        <v>0</v>
      </c>
      <c r="K110" s="395">
        <v>16.666667</v>
      </c>
      <c r="L110" s="393">
        <v>15</v>
      </c>
      <c r="M110" s="393">
        <v>8</v>
      </c>
      <c r="N110" s="393">
        <v>8</v>
      </c>
      <c r="O110" s="393">
        <v>3</v>
      </c>
      <c r="P110" s="393">
        <v>16</v>
      </c>
      <c r="Q110" s="393">
        <v>3</v>
      </c>
      <c r="R110" s="395">
        <v>4.32</v>
      </c>
      <c r="S110" s="394">
        <v>1.08</v>
      </c>
      <c r="T110" s="395">
        <v>8.1</v>
      </c>
      <c r="U110" s="395">
        <v>1.62</v>
      </c>
      <c r="V110" s="395">
        <v>8.64</v>
      </c>
      <c r="W110" s="395">
        <v>1.62</v>
      </c>
      <c r="X110" s="396" t="s">
        <v>63</v>
      </c>
    </row>
    <row r="111" spans="1:24" hidden="1" x14ac:dyDescent="0.25">
      <c r="A111" s="392" t="s">
        <v>471</v>
      </c>
      <c r="B111" s="392" t="s">
        <v>73</v>
      </c>
      <c r="C111" s="393">
        <v>29</v>
      </c>
      <c r="D111" s="393">
        <v>0</v>
      </c>
      <c r="E111" s="393">
        <v>0</v>
      </c>
      <c r="F111" s="393">
        <v>0</v>
      </c>
      <c r="G111" s="393">
        <v>2</v>
      </c>
      <c r="H111" s="393">
        <v>3</v>
      </c>
      <c r="I111" s="393">
        <v>0</v>
      </c>
      <c r="J111" s="394">
        <v>0.4</v>
      </c>
      <c r="K111" s="395">
        <v>34.333334000000001</v>
      </c>
      <c r="L111" s="393">
        <v>24</v>
      </c>
      <c r="M111" s="393">
        <v>13</v>
      </c>
      <c r="N111" s="393">
        <v>11</v>
      </c>
      <c r="O111" s="393">
        <v>10</v>
      </c>
      <c r="P111" s="393">
        <v>41</v>
      </c>
      <c r="Q111" s="393">
        <v>4</v>
      </c>
      <c r="R111" s="395">
        <v>2.8835000000000002</v>
      </c>
      <c r="S111" s="394">
        <v>0.99029999999999996</v>
      </c>
      <c r="T111" s="395">
        <v>6.2912999999999997</v>
      </c>
      <c r="U111" s="395">
        <v>2.6214</v>
      </c>
      <c r="V111" s="395">
        <v>10.7476</v>
      </c>
      <c r="W111" s="395">
        <v>1.0485</v>
      </c>
      <c r="X111" s="396" t="s">
        <v>63</v>
      </c>
    </row>
    <row r="112" spans="1:24" hidden="1" x14ac:dyDescent="0.25">
      <c r="A112" s="392" t="s">
        <v>835</v>
      </c>
      <c r="B112" s="392" t="s">
        <v>147</v>
      </c>
      <c r="C112" s="393">
        <v>10</v>
      </c>
      <c r="D112" s="393">
        <v>10</v>
      </c>
      <c r="E112" s="393">
        <v>1</v>
      </c>
      <c r="F112" s="393">
        <v>0</v>
      </c>
      <c r="G112" s="393">
        <v>3</v>
      </c>
      <c r="H112" s="393">
        <v>3</v>
      </c>
      <c r="I112" s="393">
        <v>0</v>
      </c>
      <c r="J112" s="394">
        <v>0.5</v>
      </c>
      <c r="K112" s="395">
        <v>58.333333000000003</v>
      </c>
      <c r="L112" s="393">
        <v>59</v>
      </c>
      <c r="M112" s="393">
        <v>32</v>
      </c>
      <c r="N112" s="393">
        <v>30</v>
      </c>
      <c r="O112" s="393">
        <v>22</v>
      </c>
      <c r="P112" s="393">
        <v>54</v>
      </c>
      <c r="Q112" s="393">
        <v>6</v>
      </c>
      <c r="R112" s="395">
        <v>4.6285999999999996</v>
      </c>
      <c r="S112" s="394">
        <v>1.3886000000000001</v>
      </c>
      <c r="T112" s="395">
        <v>9.1029</v>
      </c>
      <c r="U112" s="395">
        <v>3.3942999999999999</v>
      </c>
      <c r="V112" s="395">
        <v>8.3314000000000004</v>
      </c>
      <c r="W112" s="395">
        <v>0.92569999999999997</v>
      </c>
      <c r="X112" s="396" t="s">
        <v>63</v>
      </c>
    </row>
    <row r="113" spans="1:24" hidden="1" x14ac:dyDescent="0.25">
      <c r="A113" s="392" t="s">
        <v>425</v>
      </c>
      <c r="B113" s="392" t="s">
        <v>70</v>
      </c>
      <c r="C113" s="398">
        <v>15</v>
      </c>
      <c r="D113" s="398">
        <v>0</v>
      </c>
      <c r="E113" s="398">
        <v>0</v>
      </c>
      <c r="F113" s="398">
        <v>0</v>
      </c>
      <c r="G113" s="398">
        <v>1</v>
      </c>
      <c r="H113" s="398">
        <v>2</v>
      </c>
      <c r="I113" s="398">
        <v>9</v>
      </c>
      <c r="J113" s="399">
        <v>0.33329999999999999</v>
      </c>
      <c r="K113" s="400">
        <v>15.333333</v>
      </c>
      <c r="L113" s="398">
        <v>14</v>
      </c>
      <c r="M113" s="398">
        <v>11</v>
      </c>
      <c r="N113" s="398">
        <v>11</v>
      </c>
      <c r="O113" s="398">
        <v>5</v>
      </c>
      <c r="P113" s="398">
        <v>15</v>
      </c>
      <c r="Q113" s="398">
        <v>3</v>
      </c>
      <c r="R113" s="400">
        <v>6.4565000000000001</v>
      </c>
      <c r="S113" s="394">
        <v>1.2391000000000001</v>
      </c>
      <c r="T113" s="395">
        <v>8.2173999999999996</v>
      </c>
      <c r="U113" s="395">
        <v>2.9348000000000001</v>
      </c>
      <c r="V113" s="395">
        <v>8.8042999999999996</v>
      </c>
      <c r="W113" s="395">
        <v>1.7608999999999999</v>
      </c>
      <c r="X113" s="396" t="s">
        <v>63</v>
      </c>
    </row>
    <row r="114" spans="1:24" hidden="1" x14ac:dyDescent="0.25">
      <c r="A114" s="392" t="s">
        <v>432</v>
      </c>
      <c r="B114" s="392" t="s">
        <v>64</v>
      </c>
      <c r="C114" s="393">
        <v>30</v>
      </c>
      <c r="D114" s="393">
        <v>0</v>
      </c>
      <c r="E114" s="393">
        <v>0</v>
      </c>
      <c r="F114" s="393">
        <v>0</v>
      </c>
      <c r="G114" s="393">
        <v>0</v>
      </c>
      <c r="H114" s="393">
        <v>0</v>
      </c>
      <c r="I114" s="393">
        <v>9</v>
      </c>
      <c r="J114" s="394">
        <v>0</v>
      </c>
      <c r="K114" s="395">
        <v>27.333333</v>
      </c>
      <c r="L114" s="393">
        <v>32</v>
      </c>
      <c r="M114" s="393">
        <v>14</v>
      </c>
      <c r="N114" s="393">
        <v>13</v>
      </c>
      <c r="O114" s="393">
        <v>1</v>
      </c>
      <c r="P114" s="393">
        <v>16</v>
      </c>
      <c r="Q114" s="393">
        <v>4</v>
      </c>
      <c r="R114" s="395">
        <v>4.2805</v>
      </c>
      <c r="S114" s="394">
        <v>1.2073</v>
      </c>
      <c r="T114" s="395">
        <v>10.5366</v>
      </c>
      <c r="U114" s="395">
        <v>0.32929999999999998</v>
      </c>
      <c r="V114" s="395">
        <v>5.2683</v>
      </c>
      <c r="W114" s="395">
        <v>1.3170999999999999</v>
      </c>
      <c r="X114" s="396" t="s">
        <v>63</v>
      </c>
    </row>
    <row r="115" spans="1:24" hidden="1" x14ac:dyDescent="0.25">
      <c r="A115" s="392" t="s">
        <v>901</v>
      </c>
      <c r="B115" s="392" t="s">
        <v>74</v>
      </c>
      <c r="C115" s="398">
        <v>21</v>
      </c>
      <c r="D115" s="398">
        <v>0</v>
      </c>
      <c r="E115" s="398">
        <v>0</v>
      </c>
      <c r="F115" s="398">
        <v>0</v>
      </c>
      <c r="G115" s="398">
        <v>1</v>
      </c>
      <c r="H115" s="398">
        <v>0</v>
      </c>
      <c r="I115" s="398">
        <v>2</v>
      </c>
      <c r="J115" s="399">
        <v>1</v>
      </c>
      <c r="K115" s="400">
        <v>22.666665999999999</v>
      </c>
      <c r="L115" s="398">
        <v>12</v>
      </c>
      <c r="M115" s="398">
        <v>11</v>
      </c>
      <c r="N115" s="398">
        <v>11</v>
      </c>
      <c r="O115" s="398">
        <v>13</v>
      </c>
      <c r="P115" s="398">
        <v>27</v>
      </c>
      <c r="Q115" s="398">
        <v>3</v>
      </c>
      <c r="R115" s="400">
        <v>4.3676000000000004</v>
      </c>
      <c r="S115" s="394">
        <v>1.1029</v>
      </c>
      <c r="T115" s="395">
        <v>4.7647000000000004</v>
      </c>
      <c r="U115" s="395">
        <v>5.1618000000000004</v>
      </c>
      <c r="V115" s="395">
        <v>10.720599999999999</v>
      </c>
      <c r="W115" s="395">
        <v>1.1912</v>
      </c>
      <c r="X115" s="396" t="s">
        <v>63</v>
      </c>
    </row>
    <row r="116" spans="1:24" hidden="1" x14ac:dyDescent="0.25">
      <c r="A116" s="392" t="s">
        <v>396</v>
      </c>
      <c r="B116" s="392" t="s">
        <v>146</v>
      </c>
      <c r="C116" s="393">
        <v>15</v>
      </c>
      <c r="D116" s="393">
        <v>15</v>
      </c>
      <c r="E116" s="393">
        <v>7</v>
      </c>
      <c r="F116" s="393">
        <v>4</v>
      </c>
      <c r="G116" s="393">
        <v>7</v>
      </c>
      <c r="H116" s="393">
        <v>5</v>
      </c>
      <c r="I116" s="393">
        <v>0</v>
      </c>
      <c r="J116" s="394">
        <v>0.58330000000000004</v>
      </c>
      <c r="K116" s="395">
        <v>115.33333399999999</v>
      </c>
      <c r="L116" s="393">
        <v>85</v>
      </c>
      <c r="M116" s="393">
        <v>31</v>
      </c>
      <c r="N116" s="393">
        <v>30</v>
      </c>
      <c r="O116" s="393">
        <v>23</v>
      </c>
      <c r="P116" s="393">
        <v>96</v>
      </c>
      <c r="Q116" s="393">
        <v>8</v>
      </c>
      <c r="R116" s="395">
        <v>2.3410000000000002</v>
      </c>
      <c r="S116" s="394">
        <v>0.93640000000000001</v>
      </c>
      <c r="T116" s="395">
        <v>6.6329000000000002</v>
      </c>
      <c r="U116" s="395">
        <v>1.7948</v>
      </c>
      <c r="V116" s="395">
        <v>7.4912999999999998</v>
      </c>
      <c r="W116" s="395">
        <v>0.62429999999999997</v>
      </c>
      <c r="X116" s="396" t="s">
        <v>63</v>
      </c>
    </row>
    <row r="117" spans="1:24" hidden="1" x14ac:dyDescent="0.25">
      <c r="A117" s="392" t="s">
        <v>744</v>
      </c>
      <c r="B117" s="392" t="s">
        <v>66</v>
      </c>
      <c r="C117" s="393">
        <v>8</v>
      </c>
      <c r="D117" s="393">
        <v>0</v>
      </c>
      <c r="E117" s="393">
        <v>0</v>
      </c>
      <c r="F117" s="393">
        <v>0</v>
      </c>
      <c r="G117" s="393">
        <v>0</v>
      </c>
      <c r="H117" s="393">
        <v>1</v>
      </c>
      <c r="I117" s="393">
        <v>1</v>
      </c>
      <c r="J117" s="394">
        <v>0</v>
      </c>
      <c r="K117" s="395">
        <v>12</v>
      </c>
      <c r="L117" s="393">
        <v>11</v>
      </c>
      <c r="M117" s="393">
        <v>6</v>
      </c>
      <c r="N117" s="393">
        <v>6</v>
      </c>
      <c r="O117" s="393">
        <v>3</v>
      </c>
      <c r="P117" s="393">
        <v>10</v>
      </c>
      <c r="Q117" s="393">
        <v>2</v>
      </c>
      <c r="R117" s="395">
        <v>4.5</v>
      </c>
      <c r="S117" s="394">
        <v>1.1667000000000001</v>
      </c>
      <c r="T117" s="395">
        <v>8.25</v>
      </c>
      <c r="U117" s="395">
        <v>2.25</v>
      </c>
      <c r="V117" s="395">
        <v>7.5</v>
      </c>
      <c r="W117" s="395">
        <v>1.5</v>
      </c>
      <c r="X117" s="396" t="s">
        <v>63</v>
      </c>
    </row>
    <row r="118" spans="1:24" hidden="1" x14ac:dyDescent="0.25">
      <c r="A118" s="392" t="s">
        <v>782</v>
      </c>
      <c r="B118" s="392" t="s">
        <v>73</v>
      </c>
      <c r="C118" s="393">
        <v>5</v>
      </c>
      <c r="D118" s="393">
        <v>0</v>
      </c>
      <c r="E118" s="393">
        <v>0</v>
      </c>
      <c r="F118" s="393">
        <v>0</v>
      </c>
      <c r="G118" s="393">
        <v>0</v>
      </c>
      <c r="H118" s="393">
        <v>0</v>
      </c>
      <c r="I118" s="393">
        <v>0</v>
      </c>
      <c r="J118" s="394">
        <v>0</v>
      </c>
      <c r="K118" s="395">
        <v>13.666667</v>
      </c>
      <c r="L118" s="393">
        <v>17</v>
      </c>
      <c r="M118" s="393">
        <v>13</v>
      </c>
      <c r="N118" s="393">
        <v>12</v>
      </c>
      <c r="O118" s="393">
        <v>4</v>
      </c>
      <c r="P118" s="393">
        <v>13</v>
      </c>
      <c r="Q118" s="393">
        <v>5</v>
      </c>
      <c r="R118" s="395">
        <v>7.9024000000000001</v>
      </c>
      <c r="S118" s="394">
        <v>1.5366</v>
      </c>
      <c r="T118" s="395">
        <v>11.1951</v>
      </c>
      <c r="U118" s="395">
        <v>2.6341000000000001</v>
      </c>
      <c r="V118" s="395">
        <v>8.5609999999999999</v>
      </c>
      <c r="W118" s="395">
        <v>3.2927</v>
      </c>
      <c r="X118" s="396" t="s">
        <v>63</v>
      </c>
    </row>
    <row r="119" spans="1:24" hidden="1" x14ac:dyDescent="0.25">
      <c r="A119" s="392" t="s">
        <v>609</v>
      </c>
      <c r="B119" s="392" t="s">
        <v>69</v>
      </c>
      <c r="C119" s="398">
        <v>8</v>
      </c>
      <c r="D119" s="398">
        <v>0</v>
      </c>
      <c r="E119" s="398">
        <v>0</v>
      </c>
      <c r="F119" s="398">
        <v>0</v>
      </c>
      <c r="G119" s="398">
        <v>0</v>
      </c>
      <c r="H119" s="398">
        <v>1</v>
      </c>
      <c r="I119" s="398">
        <v>6</v>
      </c>
      <c r="J119" s="399">
        <v>0</v>
      </c>
      <c r="K119" s="400">
        <v>7.3333329999999997</v>
      </c>
      <c r="L119" s="398">
        <v>4</v>
      </c>
      <c r="M119" s="398">
        <v>2</v>
      </c>
      <c r="N119" s="398">
        <v>2</v>
      </c>
      <c r="O119" s="398">
        <v>2</v>
      </c>
      <c r="P119" s="398">
        <v>12</v>
      </c>
      <c r="Q119" s="398">
        <v>0</v>
      </c>
      <c r="R119" s="400">
        <v>2.4544999999999999</v>
      </c>
      <c r="S119" s="394">
        <v>0.81820000000000004</v>
      </c>
      <c r="T119" s="395">
        <v>4.9090999999999996</v>
      </c>
      <c r="U119" s="395">
        <v>2.4544999999999999</v>
      </c>
      <c r="V119" s="395">
        <v>14.7273</v>
      </c>
      <c r="W119" s="395">
        <v>0</v>
      </c>
      <c r="X119" s="396" t="s">
        <v>63</v>
      </c>
    </row>
    <row r="120" spans="1:24" hidden="1" x14ac:dyDescent="0.25">
      <c r="A120" s="392" t="s">
        <v>415</v>
      </c>
      <c r="B120" s="392" t="s">
        <v>73</v>
      </c>
      <c r="C120" s="393">
        <v>28</v>
      </c>
      <c r="D120" s="393">
        <v>0</v>
      </c>
      <c r="E120" s="393">
        <v>0</v>
      </c>
      <c r="F120" s="393">
        <v>0</v>
      </c>
      <c r="G120" s="393">
        <v>2</v>
      </c>
      <c r="H120" s="393">
        <v>2</v>
      </c>
      <c r="I120" s="393">
        <v>20</v>
      </c>
      <c r="J120" s="394">
        <v>0.5</v>
      </c>
      <c r="K120" s="395">
        <v>28.333331999999999</v>
      </c>
      <c r="L120" s="393">
        <v>17</v>
      </c>
      <c r="M120" s="393">
        <v>8</v>
      </c>
      <c r="N120" s="393">
        <v>7</v>
      </c>
      <c r="O120" s="393">
        <v>11</v>
      </c>
      <c r="P120" s="393">
        <v>29</v>
      </c>
      <c r="Q120" s="393">
        <v>2</v>
      </c>
      <c r="R120" s="395">
        <v>2.2235</v>
      </c>
      <c r="S120" s="394">
        <v>0.98819999999999997</v>
      </c>
      <c r="T120" s="395">
        <v>5.4</v>
      </c>
      <c r="U120" s="395">
        <v>3.4941</v>
      </c>
      <c r="V120" s="395">
        <v>9.2118000000000002</v>
      </c>
      <c r="W120" s="395">
        <v>0.63529999999999998</v>
      </c>
      <c r="X120" s="396" t="s">
        <v>63</v>
      </c>
    </row>
    <row r="121" spans="1:24" hidden="1" x14ac:dyDescent="0.25">
      <c r="A121" s="392" t="s">
        <v>486</v>
      </c>
      <c r="B121" s="392" t="s">
        <v>67</v>
      </c>
      <c r="C121" s="393">
        <v>15</v>
      </c>
      <c r="D121" s="393">
        <v>15</v>
      </c>
      <c r="E121" s="393">
        <v>2</v>
      </c>
      <c r="F121" s="393">
        <v>0</v>
      </c>
      <c r="G121" s="393">
        <v>2</v>
      </c>
      <c r="H121" s="393">
        <v>5</v>
      </c>
      <c r="I121" s="393">
        <v>0</v>
      </c>
      <c r="J121" s="394">
        <v>0.28570000000000001</v>
      </c>
      <c r="K121" s="395">
        <v>58.333333000000003</v>
      </c>
      <c r="L121" s="393">
        <v>67</v>
      </c>
      <c r="M121" s="393">
        <v>42</v>
      </c>
      <c r="N121" s="393">
        <v>42</v>
      </c>
      <c r="O121" s="393">
        <v>30</v>
      </c>
      <c r="P121" s="393">
        <v>62</v>
      </c>
      <c r="Q121" s="393">
        <v>11</v>
      </c>
      <c r="R121" s="395">
        <v>6.48</v>
      </c>
      <c r="S121" s="394">
        <v>1.6629</v>
      </c>
      <c r="T121" s="395">
        <v>10.3371</v>
      </c>
      <c r="U121" s="395">
        <v>4.6285999999999996</v>
      </c>
      <c r="V121" s="395">
        <v>9.5656999999999996</v>
      </c>
      <c r="W121" s="395">
        <v>1.6971000000000001</v>
      </c>
      <c r="X121" s="396" t="s">
        <v>63</v>
      </c>
    </row>
    <row r="122" spans="1:24" hidden="1" x14ac:dyDescent="0.25">
      <c r="A122" s="392" t="s">
        <v>410</v>
      </c>
      <c r="B122" s="392" t="s">
        <v>166</v>
      </c>
      <c r="C122" s="398">
        <v>42</v>
      </c>
      <c r="D122" s="398">
        <v>0</v>
      </c>
      <c r="E122" s="398">
        <v>0</v>
      </c>
      <c r="F122" s="398">
        <v>0</v>
      </c>
      <c r="G122" s="398">
        <v>2</v>
      </c>
      <c r="H122" s="398">
        <v>0</v>
      </c>
      <c r="I122" s="398">
        <v>0</v>
      </c>
      <c r="J122" s="399">
        <v>1</v>
      </c>
      <c r="K122" s="400">
        <v>26.333334000000001</v>
      </c>
      <c r="L122" s="398">
        <v>17</v>
      </c>
      <c r="M122" s="398">
        <v>11</v>
      </c>
      <c r="N122" s="398">
        <v>10</v>
      </c>
      <c r="O122" s="398">
        <v>11</v>
      </c>
      <c r="P122" s="398">
        <v>15</v>
      </c>
      <c r="Q122" s="398">
        <v>2</v>
      </c>
      <c r="R122" s="400">
        <v>3.4177</v>
      </c>
      <c r="S122" s="394">
        <v>1.0632999999999999</v>
      </c>
      <c r="T122" s="395">
        <v>5.8101000000000003</v>
      </c>
      <c r="U122" s="395">
        <v>3.7595000000000001</v>
      </c>
      <c r="V122" s="395">
        <v>5.1265999999999998</v>
      </c>
      <c r="W122" s="395">
        <v>0.6835</v>
      </c>
      <c r="X122" s="396" t="s">
        <v>63</v>
      </c>
    </row>
    <row r="123" spans="1:24" hidden="1" x14ac:dyDescent="0.25">
      <c r="A123" s="392" t="s">
        <v>426</v>
      </c>
      <c r="B123" s="392" t="s">
        <v>74</v>
      </c>
      <c r="C123" s="393">
        <v>16</v>
      </c>
      <c r="D123" s="393">
        <v>16</v>
      </c>
      <c r="E123" s="393">
        <v>4</v>
      </c>
      <c r="F123" s="393">
        <v>1</v>
      </c>
      <c r="G123" s="393">
        <v>5</v>
      </c>
      <c r="H123" s="393">
        <v>6</v>
      </c>
      <c r="I123" s="393">
        <v>0</v>
      </c>
      <c r="J123" s="394">
        <v>0.45450000000000002</v>
      </c>
      <c r="K123" s="395">
        <v>95.000000999999997</v>
      </c>
      <c r="L123" s="393">
        <v>89</v>
      </c>
      <c r="M123" s="393">
        <v>68</v>
      </c>
      <c r="N123" s="393">
        <v>66</v>
      </c>
      <c r="O123" s="393">
        <v>34</v>
      </c>
      <c r="P123" s="393">
        <v>124</v>
      </c>
      <c r="Q123" s="393">
        <v>21</v>
      </c>
      <c r="R123" s="395">
        <v>6.2526000000000002</v>
      </c>
      <c r="S123" s="394">
        <v>1.2947</v>
      </c>
      <c r="T123" s="395">
        <v>8.4315999999999995</v>
      </c>
      <c r="U123" s="395">
        <v>3.2210999999999999</v>
      </c>
      <c r="V123" s="395">
        <v>11.747400000000001</v>
      </c>
      <c r="W123" s="395">
        <v>1.9895</v>
      </c>
      <c r="X123" s="396" t="s">
        <v>63</v>
      </c>
    </row>
    <row r="124" spans="1:24" hidden="1" x14ac:dyDescent="0.25">
      <c r="A124" s="392" t="s">
        <v>428</v>
      </c>
      <c r="B124" s="392" t="s">
        <v>75</v>
      </c>
      <c r="C124" s="398">
        <v>17</v>
      </c>
      <c r="D124" s="398">
        <v>17</v>
      </c>
      <c r="E124" s="398">
        <v>0</v>
      </c>
      <c r="F124" s="398">
        <v>0</v>
      </c>
      <c r="G124" s="398">
        <v>6</v>
      </c>
      <c r="H124" s="398">
        <v>7</v>
      </c>
      <c r="I124" s="398">
        <v>0</v>
      </c>
      <c r="J124" s="399">
        <v>0.46150000000000002</v>
      </c>
      <c r="K124" s="400">
        <v>111.666668</v>
      </c>
      <c r="L124" s="398">
        <v>96</v>
      </c>
      <c r="M124" s="398">
        <v>61</v>
      </c>
      <c r="N124" s="398">
        <v>59</v>
      </c>
      <c r="O124" s="398">
        <v>25</v>
      </c>
      <c r="P124" s="398">
        <v>93</v>
      </c>
      <c r="Q124" s="398">
        <v>17</v>
      </c>
      <c r="R124" s="400">
        <v>4.7552000000000003</v>
      </c>
      <c r="S124" s="394">
        <v>1.0835999999999999</v>
      </c>
      <c r="T124" s="395">
        <v>7.7373000000000003</v>
      </c>
      <c r="U124" s="395">
        <v>2.0148999999999999</v>
      </c>
      <c r="V124" s="395">
        <v>7.4954999999999998</v>
      </c>
      <c r="W124" s="395">
        <v>1.3701000000000001</v>
      </c>
      <c r="X124" s="396" t="s">
        <v>63</v>
      </c>
    </row>
    <row r="125" spans="1:24" hidden="1" x14ac:dyDescent="0.25">
      <c r="A125" s="397" t="s">
        <v>719</v>
      </c>
      <c r="B125" s="397" t="s">
        <v>70</v>
      </c>
      <c r="C125" s="397">
        <v>11</v>
      </c>
      <c r="D125" s="397">
        <v>0</v>
      </c>
      <c r="E125" s="397">
        <v>0</v>
      </c>
      <c r="F125" s="397">
        <v>0</v>
      </c>
      <c r="G125" s="397">
        <v>1</v>
      </c>
      <c r="H125" s="397">
        <v>2</v>
      </c>
      <c r="I125" s="397">
        <v>0</v>
      </c>
      <c r="J125" s="401">
        <v>0.33329999999999999</v>
      </c>
      <c r="K125" s="402">
        <v>22.666664999999998</v>
      </c>
      <c r="L125" s="397">
        <v>26</v>
      </c>
      <c r="M125" s="397">
        <v>14</v>
      </c>
      <c r="N125" s="397">
        <v>13</v>
      </c>
      <c r="O125" s="397">
        <v>3</v>
      </c>
      <c r="P125" s="397">
        <v>12</v>
      </c>
      <c r="Q125" s="397">
        <v>6</v>
      </c>
      <c r="R125" s="402">
        <v>5.1618000000000004</v>
      </c>
      <c r="S125" s="394">
        <v>1.2794000000000001</v>
      </c>
      <c r="T125" s="395">
        <v>10.323499999999999</v>
      </c>
      <c r="U125" s="395">
        <v>1.1912</v>
      </c>
      <c r="V125" s="395">
        <v>4.7647000000000004</v>
      </c>
      <c r="W125" s="395">
        <v>2.3824000000000001</v>
      </c>
      <c r="X125" s="397" t="s">
        <v>63</v>
      </c>
    </row>
    <row r="126" spans="1:24" hidden="1" x14ac:dyDescent="0.25">
      <c r="A126" s="397" t="s">
        <v>866</v>
      </c>
      <c r="B126" s="397" t="s">
        <v>75</v>
      </c>
      <c r="C126" s="397">
        <v>7</v>
      </c>
      <c r="D126" s="397">
        <v>7</v>
      </c>
      <c r="E126" s="397">
        <v>1</v>
      </c>
      <c r="F126" s="397">
        <v>0</v>
      </c>
      <c r="G126" s="397">
        <v>2</v>
      </c>
      <c r="H126" s="397">
        <v>1</v>
      </c>
      <c r="I126" s="397">
        <v>0</v>
      </c>
      <c r="J126" s="401">
        <v>0.66669999999999996</v>
      </c>
      <c r="K126" s="402">
        <v>51.666665999999999</v>
      </c>
      <c r="L126" s="397">
        <v>29</v>
      </c>
      <c r="M126" s="397">
        <v>13</v>
      </c>
      <c r="N126" s="397">
        <v>10</v>
      </c>
      <c r="O126" s="397">
        <v>14</v>
      </c>
      <c r="P126" s="397">
        <v>46</v>
      </c>
      <c r="Q126" s="397">
        <v>4</v>
      </c>
      <c r="R126" s="402">
        <v>1.7419</v>
      </c>
      <c r="S126" s="394">
        <v>0.83230000000000004</v>
      </c>
      <c r="T126" s="395">
        <v>5.0515999999999996</v>
      </c>
      <c r="U126" s="395">
        <v>2.4386999999999999</v>
      </c>
      <c r="V126" s="395">
        <v>8.0129000000000001</v>
      </c>
      <c r="W126" s="395">
        <v>0.69679999999999997</v>
      </c>
      <c r="X126" s="397" t="s">
        <v>63</v>
      </c>
    </row>
    <row r="127" spans="1:24" hidden="1" x14ac:dyDescent="0.25">
      <c r="A127" s="397" t="s">
        <v>1819</v>
      </c>
      <c r="B127" s="397" t="s">
        <v>64</v>
      </c>
      <c r="C127" s="397">
        <v>5</v>
      </c>
      <c r="D127" s="397">
        <v>5</v>
      </c>
      <c r="E127" s="397">
        <v>0</v>
      </c>
      <c r="F127" s="397">
        <v>0</v>
      </c>
      <c r="G127" s="397">
        <v>0</v>
      </c>
      <c r="H127" s="397">
        <v>0</v>
      </c>
      <c r="I127" s="397">
        <v>0</v>
      </c>
      <c r="J127" s="401">
        <v>0</v>
      </c>
      <c r="K127" s="402">
        <v>20.666667</v>
      </c>
      <c r="L127" s="397">
        <v>26</v>
      </c>
      <c r="M127" s="397">
        <v>10</v>
      </c>
      <c r="N127" s="397">
        <v>10</v>
      </c>
      <c r="O127" s="397">
        <v>6</v>
      </c>
      <c r="P127" s="397">
        <v>5</v>
      </c>
      <c r="Q127" s="397">
        <v>0</v>
      </c>
      <c r="R127" s="402">
        <v>4.3548</v>
      </c>
      <c r="S127" s="394">
        <v>1.5484</v>
      </c>
      <c r="T127" s="395">
        <v>11.3226</v>
      </c>
      <c r="U127" s="395">
        <v>2.6128999999999998</v>
      </c>
      <c r="V127" s="395">
        <v>2.1774</v>
      </c>
      <c r="W127" s="395">
        <v>0</v>
      </c>
      <c r="X127" s="397" t="s">
        <v>63</v>
      </c>
    </row>
    <row r="128" spans="1:24" hidden="1" x14ac:dyDescent="0.25">
      <c r="A128" s="397" t="s">
        <v>898</v>
      </c>
      <c r="B128" s="397" t="s">
        <v>76</v>
      </c>
      <c r="C128" s="397">
        <v>1</v>
      </c>
      <c r="D128" s="397">
        <v>0</v>
      </c>
      <c r="E128" s="397">
        <v>0</v>
      </c>
      <c r="F128" s="397">
        <v>0</v>
      </c>
      <c r="G128" s="397">
        <v>0</v>
      </c>
      <c r="H128" s="397">
        <v>0</v>
      </c>
      <c r="I128" s="397">
        <v>0</v>
      </c>
      <c r="J128" s="401">
        <v>0</v>
      </c>
      <c r="K128" s="402">
        <v>1</v>
      </c>
      <c r="L128" s="397">
        <v>2</v>
      </c>
      <c r="M128" s="397">
        <v>1</v>
      </c>
      <c r="N128" s="397">
        <v>1</v>
      </c>
      <c r="O128" s="397">
        <v>0</v>
      </c>
      <c r="P128" s="397">
        <v>1</v>
      </c>
      <c r="Q128" s="397">
        <v>0</v>
      </c>
      <c r="R128" s="402">
        <v>9</v>
      </c>
      <c r="S128" s="394">
        <v>2</v>
      </c>
      <c r="T128" s="395">
        <v>18</v>
      </c>
      <c r="U128" s="395">
        <v>0</v>
      </c>
      <c r="V128" s="395">
        <v>9</v>
      </c>
      <c r="W128" s="395">
        <v>0</v>
      </c>
      <c r="X128" s="397" t="s">
        <v>63</v>
      </c>
    </row>
    <row r="129" spans="1:24" hidden="1" x14ac:dyDescent="0.25">
      <c r="A129" s="397" t="s">
        <v>1821</v>
      </c>
      <c r="B129" s="397" t="s">
        <v>74</v>
      </c>
      <c r="C129" s="397">
        <v>10</v>
      </c>
      <c r="D129" s="397">
        <v>0</v>
      </c>
      <c r="E129" s="397">
        <v>0</v>
      </c>
      <c r="F129" s="397">
        <v>0</v>
      </c>
      <c r="G129" s="397">
        <v>1</v>
      </c>
      <c r="H129" s="397">
        <v>1</v>
      </c>
      <c r="I129" s="397">
        <v>0</v>
      </c>
      <c r="J129" s="401">
        <v>0.5</v>
      </c>
      <c r="K129" s="402">
        <v>25.333333</v>
      </c>
      <c r="L129" s="397">
        <v>18</v>
      </c>
      <c r="M129" s="397">
        <v>5</v>
      </c>
      <c r="N129" s="397">
        <v>5</v>
      </c>
      <c r="O129" s="397">
        <v>5</v>
      </c>
      <c r="P129" s="397">
        <v>21</v>
      </c>
      <c r="Q129" s="397">
        <v>2</v>
      </c>
      <c r="R129" s="402">
        <v>1.7763</v>
      </c>
      <c r="S129" s="394">
        <v>0.90790000000000004</v>
      </c>
      <c r="T129" s="395">
        <v>6.3947000000000003</v>
      </c>
      <c r="U129" s="395">
        <v>1.7763</v>
      </c>
      <c r="V129" s="395">
        <v>7.4604999999999997</v>
      </c>
      <c r="W129" s="395">
        <v>0.71050000000000002</v>
      </c>
      <c r="X129" s="397" t="s">
        <v>63</v>
      </c>
    </row>
    <row r="130" spans="1:24" hidden="1" x14ac:dyDescent="0.25">
      <c r="A130" s="397" t="s">
        <v>833</v>
      </c>
      <c r="B130" s="397" t="s">
        <v>147</v>
      </c>
      <c r="C130" s="397">
        <v>18</v>
      </c>
      <c r="D130" s="397">
        <v>0</v>
      </c>
      <c r="E130" s="397">
        <v>0</v>
      </c>
      <c r="F130" s="397">
        <v>0</v>
      </c>
      <c r="G130" s="397">
        <v>2</v>
      </c>
      <c r="H130" s="397">
        <v>0</v>
      </c>
      <c r="I130" s="397">
        <v>1</v>
      </c>
      <c r="J130" s="401">
        <v>1</v>
      </c>
      <c r="K130" s="402">
        <v>28.666667</v>
      </c>
      <c r="L130" s="397">
        <v>16</v>
      </c>
      <c r="M130" s="397">
        <v>8</v>
      </c>
      <c r="N130" s="397">
        <v>8</v>
      </c>
      <c r="O130" s="397">
        <v>14</v>
      </c>
      <c r="P130" s="397">
        <v>35</v>
      </c>
      <c r="Q130" s="397">
        <v>1</v>
      </c>
      <c r="R130" s="402">
        <v>2.5116000000000001</v>
      </c>
      <c r="S130" s="394">
        <v>1.0465</v>
      </c>
      <c r="T130" s="395">
        <v>5.0232999999999999</v>
      </c>
      <c r="U130" s="395">
        <v>4.3952999999999998</v>
      </c>
      <c r="V130" s="395">
        <v>10.9884</v>
      </c>
      <c r="W130" s="395">
        <v>0.314</v>
      </c>
      <c r="X130" s="397" t="s">
        <v>63</v>
      </c>
    </row>
    <row r="131" spans="1:24" hidden="1" x14ac:dyDescent="0.25">
      <c r="A131" s="397" t="s">
        <v>552</v>
      </c>
      <c r="B131" s="397" t="s">
        <v>71</v>
      </c>
      <c r="C131" s="397">
        <v>10</v>
      </c>
      <c r="D131" s="397">
        <v>10</v>
      </c>
      <c r="E131" s="397">
        <v>0</v>
      </c>
      <c r="F131" s="397">
        <v>0</v>
      </c>
      <c r="G131" s="397">
        <v>3</v>
      </c>
      <c r="H131" s="397">
        <v>1</v>
      </c>
      <c r="I131" s="397">
        <v>0</v>
      </c>
      <c r="J131" s="401">
        <v>0.75</v>
      </c>
      <c r="K131" s="402">
        <v>42</v>
      </c>
      <c r="L131" s="397">
        <v>35</v>
      </c>
      <c r="M131" s="397">
        <v>20</v>
      </c>
      <c r="N131" s="397">
        <v>20</v>
      </c>
      <c r="O131" s="397">
        <v>10</v>
      </c>
      <c r="P131" s="397">
        <v>34</v>
      </c>
      <c r="Q131" s="397">
        <v>6</v>
      </c>
      <c r="R131" s="402">
        <v>4.2857000000000003</v>
      </c>
      <c r="S131" s="394">
        <v>1.0713999999999999</v>
      </c>
      <c r="T131" s="395">
        <v>7.5</v>
      </c>
      <c r="U131" s="395">
        <v>2.1429</v>
      </c>
      <c r="V131" s="395">
        <v>7.2857000000000003</v>
      </c>
      <c r="W131" s="395">
        <v>1.2857000000000001</v>
      </c>
      <c r="X131" s="397" t="s">
        <v>63</v>
      </c>
    </row>
    <row r="132" spans="1:24" hidden="1" x14ac:dyDescent="0.25">
      <c r="A132" s="397" t="s">
        <v>776</v>
      </c>
      <c r="B132" s="397" t="s">
        <v>73</v>
      </c>
      <c r="C132" s="397">
        <v>19</v>
      </c>
      <c r="D132" s="397">
        <v>0</v>
      </c>
      <c r="E132" s="397">
        <v>0</v>
      </c>
      <c r="F132" s="397">
        <v>0</v>
      </c>
      <c r="G132" s="397">
        <v>2</v>
      </c>
      <c r="H132" s="397">
        <v>1</v>
      </c>
      <c r="I132" s="397">
        <v>1</v>
      </c>
      <c r="J132" s="401">
        <v>0.66669999999999996</v>
      </c>
      <c r="K132" s="402">
        <v>30.333331000000001</v>
      </c>
      <c r="L132" s="397">
        <v>31</v>
      </c>
      <c r="M132" s="397">
        <v>21</v>
      </c>
      <c r="N132" s="397">
        <v>18</v>
      </c>
      <c r="O132" s="397">
        <v>7</v>
      </c>
      <c r="P132" s="397">
        <v>24</v>
      </c>
      <c r="Q132" s="397">
        <v>6</v>
      </c>
      <c r="R132" s="402">
        <v>5.3407</v>
      </c>
      <c r="S132" s="394">
        <v>1.2526999999999999</v>
      </c>
      <c r="T132" s="395">
        <v>9.1978000000000009</v>
      </c>
      <c r="U132" s="395">
        <v>2.0769000000000002</v>
      </c>
      <c r="V132" s="395">
        <v>7.1208999999999998</v>
      </c>
      <c r="W132" s="395">
        <v>1.7802</v>
      </c>
      <c r="X132" s="397" t="s">
        <v>63</v>
      </c>
    </row>
    <row r="133" spans="1:24" hidden="1" x14ac:dyDescent="0.25">
      <c r="A133" s="397" t="s">
        <v>871</v>
      </c>
      <c r="B133" s="397" t="s">
        <v>75</v>
      </c>
      <c r="C133" s="397">
        <v>15</v>
      </c>
      <c r="D133" s="397">
        <v>0</v>
      </c>
      <c r="E133" s="397">
        <v>0</v>
      </c>
      <c r="F133" s="397">
        <v>0</v>
      </c>
      <c r="G133" s="397">
        <v>1</v>
      </c>
      <c r="H133" s="397">
        <v>3</v>
      </c>
      <c r="I133" s="397">
        <v>2</v>
      </c>
      <c r="J133" s="401">
        <v>0.25</v>
      </c>
      <c r="K133" s="402">
        <v>15.666668</v>
      </c>
      <c r="L133" s="397">
        <v>11</v>
      </c>
      <c r="M133" s="397">
        <v>8</v>
      </c>
      <c r="N133" s="397">
        <v>8</v>
      </c>
      <c r="O133" s="397">
        <v>8</v>
      </c>
      <c r="P133" s="397">
        <v>12</v>
      </c>
      <c r="Q133" s="397">
        <v>3</v>
      </c>
      <c r="R133" s="402">
        <v>4.5956999999999999</v>
      </c>
      <c r="S133" s="394">
        <v>1.2128000000000001</v>
      </c>
      <c r="T133" s="395">
        <v>6.3190999999999997</v>
      </c>
      <c r="U133" s="395">
        <v>4.5956999999999999</v>
      </c>
      <c r="V133" s="395">
        <v>6.8936000000000002</v>
      </c>
      <c r="W133" s="395">
        <v>1.7234</v>
      </c>
      <c r="X133" s="397" t="s">
        <v>63</v>
      </c>
    </row>
    <row r="134" spans="1:24" hidden="1" x14ac:dyDescent="0.25">
      <c r="A134" s="397" t="s">
        <v>578</v>
      </c>
      <c r="B134" s="397" t="s">
        <v>67</v>
      </c>
      <c r="C134" s="397">
        <v>11</v>
      </c>
      <c r="D134" s="397">
        <v>0</v>
      </c>
      <c r="E134" s="397">
        <v>0</v>
      </c>
      <c r="F134" s="397">
        <v>0</v>
      </c>
      <c r="G134" s="397">
        <v>1</v>
      </c>
      <c r="H134" s="397">
        <v>4</v>
      </c>
      <c r="I134" s="397">
        <v>2</v>
      </c>
      <c r="J134" s="401">
        <v>0.2</v>
      </c>
      <c r="K134" s="402">
        <v>24</v>
      </c>
      <c r="L134" s="397">
        <v>23</v>
      </c>
      <c r="M134" s="397">
        <v>13</v>
      </c>
      <c r="N134" s="397">
        <v>13</v>
      </c>
      <c r="O134" s="397">
        <v>7</v>
      </c>
      <c r="P134" s="397">
        <v>28</v>
      </c>
      <c r="Q134" s="397">
        <v>3</v>
      </c>
      <c r="R134" s="402">
        <v>4.875</v>
      </c>
      <c r="S134" s="394">
        <v>1.25</v>
      </c>
      <c r="T134" s="395">
        <v>8.625</v>
      </c>
      <c r="U134" s="395">
        <v>2.625</v>
      </c>
      <c r="V134" s="395">
        <v>10.5</v>
      </c>
      <c r="W134" s="395">
        <v>1.125</v>
      </c>
      <c r="X134" s="397" t="s">
        <v>63</v>
      </c>
    </row>
    <row r="135" spans="1:24" hidden="1" x14ac:dyDescent="0.25">
      <c r="A135" s="397" t="s">
        <v>876</v>
      </c>
      <c r="B135" s="397" t="s">
        <v>75</v>
      </c>
      <c r="C135" s="397">
        <v>6</v>
      </c>
      <c r="D135" s="397">
        <v>0</v>
      </c>
      <c r="E135" s="397">
        <v>0</v>
      </c>
      <c r="F135" s="397">
        <v>0</v>
      </c>
      <c r="G135" s="397">
        <v>1</v>
      </c>
      <c r="H135" s="397">
        <v>0</v>
      </c>
      <c r="I135" s="397">
        <v>0</v>
      </c>
      <c r="J135" s="401">
        <v>1</v>
      </c>
      <c r="K135" s="402">
        <v>13.999999000000001</v>
      </c>
      <c r="L135" s="397">
        <v>18</v>
      </c>
      <c r="M135" s="397">
        <v>9</v>
      </c>
      <c r="N135" s="397">
        <v>9</v>
      </c>
      <c r="O135" s="397">
        <v>9</v>
      </c>
      <c r="P135" s="397">
        <v>13</v>
      </c>
      <c r="Q135" s="397">
        <v>2</v>
      </c>
      <c r="R135" s="402">
        <v>5.7857000000000003</v>
      </c>
      <c r="S135" s="394">
        <v>1.9286000000000001</v>
      </c>
      <c r="T135" s="395">
        <v>11.571400000000001</v>
      </c>
      <c r="U135" s="395">
        <v>5.7857000000000003</v>
      </c>
      <c r="V135" s="395">
        <v>8.3571000000000009</v>
      </c>
      <c r="W135" s="395">
        <v>1.2857000000000001</v>
      </c>
      <c r="X135" s="397" t="s">
        <v>63</v>
      </c>
    </row>
    <row r="136" spans="1:24" hidden="1" x14ac:dyDescent="0.25">
      <c r="A136" s="397" t="s">
        <v>402</v>
      </c>
      <c r="B136" s="397" t="s">
        <v>166</v>
      </c>
      <c r="C136" s="397">
        <v>17</v>
      </c>
      <c r="D136" s="397">
        <v>17</v>
      </c>
      <c r="E136" s="397">
        <v>6</v>
      </c>
      <c r="F136" s="397">
        <v>3</v>
      </c>
      <c r="G136" s="397">
        <v>5</v>
      </c>
      <c r="H136" s="397">
        <v>6</v>
      </c>
      <c r="I136" s="397">
        <v>0</v>
      </c>
      <c r="J136" s="401">
        <v>0.45450000000000002</v>
      </c>
      <c r="K136" s="402">
        <v>116.66666600000001</v>
      </c>
      <c r="L136" s="397">
        <v>125</v>
      </c>
      <c r="M136" s="397">
        <v>58</v>
      </c>
      <c r="N136" s="397">
        <v>57</v>
      </c>
      <c r="O136" s="397">
        <v>32</v>
      </c>
      <c r="P136" s="397">
        <v>123</v>
      </c>
      <c r="Q136" s="397">
        <v>12</v>
      </c>
      <c r="R136" s="402">
        <v>4.3971</v>
      </c>
      <c r="S136" s="394">
        <v>1.3456999999999999</v>
      </c>
      <c r="T136" s="395">
        <v>9.6428999999999991</v>
      </c>
      <c r="U136" s="395">
        <v>2.4685999999999999</v>
      </c>
      <c r="V136" s="395">
        <v>9.4885999999999999</v>
      </c>
      <c r="W136" s="395">
        <v>0.92569999999999997</v>
      </c>
      <c r="X136" s="397" t="s">
        <v>63</v>
      </c>
    </row>
    <row r="137" spans="1:24" hidden="1" x14ac:dyDescent="0.25">
      <c r="A137" s="397" t="s">
        <v>837</v>
      </c>
      <c r="B137" s="397" t="s">
        <v>147</v>
      </c>
      <c r="C137" s="397">
        <v>10</v>
      </c>
      <c r="D137" s="397">
        <v>10</v>
      </c>
      <c r="E137" s="397">
        <v>1</v>
      </c>
      <c r="F137" s="397">
        <v>0</v>
      </c>
      <c r="G137" s="397">
        <v>0</v>
      </c>
      <c r="H137" s="397">
        <v>7</v>
      </c>
      <c r="I137" s="397">
        <v>0</v>
      </c>
      <c r="J137" s="401">
        <v>0</v>
      </c>
      <c r="K137" s="402">
        <v>72</v>
      </c>
      <c r="L137" s="397">
        <v>74</v>
      </c>
      <c r="M137" s="397">
        <v>48</v>
      </c>
      <c r="N137" s="397">
        <v>47</v>
      </c>
      <c r="O137" s="397">
        <v>19</v>
      </c>
      <c r="P137" s="397">
        <v>85</v>
      </c>
      <c r="Q137" s="397">
        <v>17</v>
      </c>
      <c r="R137" s="402">
        <v>5.875</v>
      </c>
      <c r="S137" s="394">
        <v>1.2917000000000001</v>
      </c>
      <c r="T137" s="395">
        <v>9.25</v>
      </c>
      <c r="U137" s="395">
        <v>2.375</v>
      </c>
      <c r="V137" s="395">
        <v>10.625</v>
      </c>
      <c r="W137" s="395">
        <v>2.125</v>
      </c>
      <c r="X137" s="397" t="s">
        <v>63</v>
      </c>
    </row>
    <row r="138" spans="1:24" hidden="1" x14ac:dyDescent="0.25">
      <c r="A138" s="397" t="s">
        <v>838</v>
      </c>
      <c r="B138" s="397" t="s">
        <v>147</v>
      </c>
      <c r="C138" s="397">
        <v>28</v>
      </c>
      <c r="D138" s="397">
        <v>0</v>
      </c>
      <c r="E138" s="397">
        <v>0</v>
      </c>
      <c r="F138" s="397">
        <v>0</v>
      </c>
      <c r="G138" s="397">
        <v>0</v>
      </c>
      <c r="H138" s="397">
        <v>1</v>
      </c>
      <c r="I138" s="397">
        <v>0</v>
      </c>
      <c r="J138" s="401">
        <v>0</v>
      </c>
      <c r="K138" s="402">
        <v>15.999999000000001</v>
      </c>
      <c r="L138" s="397">
        <v>5</v>
      </c>
      <c r="M138" s="397">
        <v>6</v>
      </c>
      <c r="N138" s="397">
        <v>6</v>
      </c>
      <c r="O138" s="397">
        <v>8</v>
      </c>
      <c r="P138" s="397">
        <v>6</v>
      </c>
      <c r="Q138" s="397">
        <v>0</v>
      </c>
      <c r="R138" s="402">
        <v>3.375</v>
      </c>
      <c r="S138" s="394">
        <v>0.8125</v>
      </c>
      <c r="T138" s="395">
        <v>2.8125</v>
      </c>
      <c r="U138" s="395">
        <v>4.5</v>
      </c>
      <c r="V138" s="395">
        <v>3.375</v>
      </c>
      <c r="W138" s="395">
        <v>0</v>
      </c>
      <c r="X138" s="397" t="s">
        <v>63</v>
      </c>
    </row>
    <row r="139" spans="1:24" hidden="1" x14ac:dyDescent="0.25">
      <c r="A139" s="397" t="s">
        <v>830</v>
      </c>
      <c r="B139" s="397" t="s">
        <v>147</v>
      </c>
      <c r="C139" s="397">
        <v>11</v>
      </c>
      <c r="D139" s="397">
        <v>0</v>
      </c>
      <c r="E139" s="397">
        <v>0</v>
      </c>
      <c r="F139" s="397">
        <v>0</v>
      </c>
      <c r="G139" s="397">
        <v>0</v>
      </c>
      <c r="H139" s="397">
        <v>1</v>
      </c>
      <c r="I139" s="397">
        <v>1</v>
      </c>
      <c r="J139" s="401">
        <v>0</v>
      </c>
      <c r="K139" s="402">
        <v>19.666664999999998</v>
      </c>
      <c r="L139" s="397">
        <v>15</v>
      </c>
      <c r="M139" s="397">
        <v>12</v>
      </c>
      <c r="N139" s="397">
        <v>12</v>
      </c>
      <c r="O139" s="397">
        <v>8</v>
      </c>
      <c r="P139" s="397">
        <v>15</v>
      </c>
      <c r="Q139" s="397">
        <v>4</v>
      </c>
      <c r="R139" s="402">
        <v>5.4915000000000003</v>
      </c>
      <c r="S139" s="394">
        <v>1.1695</v>
      </c>
      <c r="T139" s="395">
        <v>6.8643999999999998</v>
      </c>
      <c r="U139" s="395">
        <v>3.661</v>
      </c>
      <c r="V139" s="395">
        <v>6.8643999999999998</v>
      </c>
      <c r="W139" s="395">
        <v>1.8305</v>
      </c>
      <c r="X139" s="397" t="s">
        <v>63</v>
      </c>
    </row>
    <row r="140" spans="1:24" hidden="1" x14ac:dyDescent="0.25">
      <c r="A140" s="397" t="s">
        <v>548</v>
      </c>
      <c r="B140" s="397" t="s">
        <v>71</v>
      </c>
      <c r="C140" s="397">
        <v>19</v>
      </c>
      <c r="D140" s="397">
        <v>19</v>
      </c>
      <c r="E140" s="397">
        <v>1</v>
      </c>
      <c r="F140" s="397">
        <v>0</v>
      </c>
      <c r="G140" s="397">
        <v>3</v>
      </c>
      <c r="H140" s="397">
        <v>6</v>
      </c>
      <c r="I140" s="397">
        <v>0</v>
      </c>
      <c r="J140" s="401">
        <v>0.33329999999999999</v>
      </c>
      <c r="K140" s="402">
        <v>74.333333999999994</v>
      </c>
      <c r="L140" s="397">
        <v>75</v>
      </c>
      <c r="M140" s="397">
        <v>33</v>
      </c>
      <c r="N140" s="397">
        <v>33</v>
      </c>
      <c r="O140" s="397">
        <v>20</v>
      </c>
      <c r="P140" s="397">
        <v>71</v>
      </c>
      <c r="Q140" s="397">
        <v>11</v>
      </c>
      <c r="R140" s="402">
        <v>3.9954999999999998</v>
      </c>
      <c r="S140" s="394">
        <v>1.278</v>
      </c>
      <c r="T140" s="395">
        <v>9.0807000000000002</v>
      </c>
      <c r="U140" s="395">
        <v>2.4215</v>
      </c>
      <c r="V140" s="395">
        <v>8.5963999999999992</v>
      </c>
      <c r="W140" s="395">
        <v>1.3318000000000001</v>
      </c>
      <c r="X140" s="397" t="s">
        <v>63</v>
      </c>
    </row>
    <row r="141" spans="1:24" hidden="1" x14ac:dyDescent="0.25">
      <c r="A141" s="397" t="s">
        <v>457</v>
      </c>
      <c r="B141" s="397" t="s">
        <v>64</v>
      </c>
      <c r="C141" s="397">
        <v>4</v>
      </c>
      <c r="D141" s="397">
        <v>4</v>
      </c>
      <c r="E141" s="397">
        <v>2</v>
      </c>
      <c r="F141" s="397">
        <v>0</v>
      </c>
      <c r="G141" s="397">
        <v>3</v>
      </c>
      <c r="H141" s="397">
        <v>1</v>
      </c>
      <c r="I141" s="397">
        <v>0</v>
      </c>
      <c r="J141" s="401">
        <v>0.75</v>
      </c>
      <c r="K141" s="402">
        <v>32.666666999999997</v>
      </c>
      <c r="L141" s="397">
        <v>22</v>
      </c>
      <c r="M141" s="397">
        <v>10</v>
      </c>
      <c r="N141" s="397">
        <v>8</v>
      </c>
      <c r="O141" s="397">
        <v>6</v>
      </c>
      <c r="P141" s="397">
        <v>32</v>
      </c>
      <c r="Q141" s="397">
        <v>4</v>
      </c>
      <c r="R141" s="402">
        <v>2.2040999999999999</v>
      </c>
      <c r="S141" s="394">
        <v>0.85709999999999997</v>
      </c>
      <c r="T141" s="395">
        <v>6.0612000000000004</v>
      </c>
      <c r="U141" s="395">
        <v>1.6531</v>
      </c>
      <c r="V141" s="395">
        <v>8.8163</v>
      </c>
      <c r="W141" s="395">
        <v>1.1020000000000001</v>
      </c>
      <c r="X141" s="397" t="s">
        <v>63</v>
      </c>
    </row>
    <row r="142" spans="1:24" hidden="1" x14ac:dyDescent="0.25">
      <c r="A142" s="397" t="s">
        <v>1036</v>
      </c>
      <c r="B142" s="397" t="s">
        <v>70</v>
      </c>
      <c r="C142" s="397">
        <v>4</v>
      </c>
      <c r="D142" s="397">
        <v>4</v>
      </c>
      <c r="E142" s="397">
        <v>1</v>
      </c>
      <c r="F142" s="397">
        <v>0</v>
      </c>
      <c r="G142" s="397">
        <v>1</v>
      </c>
      <c r="H142" s="397">
        <v>2</v>
      </c>
      <c r="I142" s="397">
        <v>0</v>
      </c>
      <c r="J142" s="401">
        <v>0.33329999999999999</v>
      </c>
      <c r="K142" s="402">
        <v>34.333333000000003</v>
      </c>
      <c r="L142" s="397">
        <v>26</v>
      </c>
      <c r="M142" s="397">
        <v>14</v>
      </c>
      <c r="N142" s="397">
        <v>14</v>
      </c>
      <c r="O142" s="397">
        <v>17</v>
      </c>
      <c r="P142" s="397">
        <v>33</v>
      </c>
      <c r="Q142" s="397">
        <v>4</v>
      </c>
      <c r="R142" s="402">
        <v>3.6699000000000002</v>
      </c>
      <c r="S142" s="394">
        <v>1.2524</v>
      </c>
      <c r="T142" s="395">
        <v>6.8155000000000001</v>
      </c>
      <c r="U142" s="395">
        <v>4.4562999999999997</v>
      </c>
      <c r="V142" s="395">
        <v>8.6504999999999992</v>
      </c>
      <c r="W142" s="395">
        <v>1.0485</v>
      </c>
      <c r="X142" s="397" t="s">
        <v>63</v>
      </c>
    </row>
    <row r="143" spans="1:24" hidden="1" x14ac:dyDescent="0.25">
      <c r="A143" s="397" t="s">
        <v>1036</v>
      </c>
      <c r="B143" s="397" t="s">
        <v>146</v>
      </c>
      <c r="C143" s="397">
        <v>6</v>
      </c>
      <c r="D143" s="397">
        <v>6</v>
      </c>
      <c r="E143" s="397">
        <v>6</v>
      </c>
      <c r="F143" s="397">
        <v>2</v>
      </c>
      <c r="G143" s="397">
        <v>4</v>
      </c>
      <c r="H143" s="397">
        <v>2</v>
      </c>
      <c r="I143" s="397">
        <v>0</v>
      </c>
      <c r="J143" s="401">
        <v>0.66669999999999996</v>
      </c>
      <c r="K143" s="402">
        <v>55</v>
      </c>
      <c r="L143" s="397">
        <v>20</v>
      </c>
      <c r="M143" s="397">
        <v>13</v>
      </c>
      <c r="N143" s="397">
        <v>10</v>
      </c>
      <c r="O143" s="397">
        <v>19</v>
      </c>
      <c r="P143" s="397">
        <v>60</v>
      </c>
      <c r="Q143" s="397">
        <v>5</v>
      </c>
      <c r="R143" s="402">
        <v>1.6364000000000001</v>
      </c>
      <c r="S143" s="394">
        <v>0.70909999999999995</v>
      </c>
      <c r="T143" s="395">
        <v>3.2726999999999999</v>
      </c>
      <c r="U143" s="395">
        <v>3.1091000000000002</v>
      </c>
      <c r="V143" s="395">
        <v>9.8181999999999992</v>
      </c>
      <c r="W143" s="395">
        <v>0.81820000000000004</v>
      </c>
      <c r="X143" s="397" t="s">
        <v>63</v>
      </c>
    </row>
    <row r="144" spans="1:24" hidden="1" x14ac:dyDescent="0.25">
      <c r="A144" s="397" t="s">
        <v>419</v>
      </c>
      <c r="B144" s="397" t="s">
        <v>73</v>
      </c>
      <c r="C144" s="397">
        <v>12</v>
      </c>
      <c r="D144" s="397">
        <v>12</v>
      </c>
      <c r="E144" s="397">
        <v>3</v>
      </c>
      <c r="F144" s="397">
        <v>3</v>
      </c>
      <c r="G144" s="397">
        <v>6</v>
      </c>
      <c r="H144" s="397">
        <v>1</v>
      </c>
      <c r="I144" s="397">
        <v>0</v>
      </c>
      <c r="J144" s="401">
        <v>0.85709999999999997</v>
      </c>
      <c r="K144" s="402">
        <v>77.666666000000006</v>
      </c>
      <c r="L144" s="397">
        <v>59</v>
      </c>
      <c r="M144" s="397">
        <v>27</v>
      </c>
      <c r="N144" s="397">
        <v>26</v>
      </c>
      <c r="O144" s="397">
        <v>29</v>
      </c>
      <c r="P144" s="397">
        <v>79</v>
      </c>
      <c r="Q144" s="397">
        <v>6</v>
      </c>
      <c r="R144" s="402">
        <v>3.0129000000000001</v>
      </c>
      <c r="S144" s="394">
        <v>1.133</v>
      </c>
      <c r="T144" s="395">
        <v>6.8369</v>
      </c>
      <c r="U144" s="395">
        <v>3.3605</v>
      </c>
      <c r="V144" s="395">
        <v>9.1545000000000005</v>
      </c>
      <c r="W144" s="395">
        <v>0.69530000000000003</v>
      </c>
      <c r="X144" s="397" t="s">
        <v>63</v>
      </c>
    </row>
    <row r="145" spans="1:24" hidden="1" x14ac:dyDescent="0.25">
      <c r="A145" s="397" t="s">
        <v>447</v>
      </c>
      <c r="B145" s="397" t="s">
        <v>70</v>
      </c>
      <c r="C145" s="397">
        <v>9</v>
      </c>
      <c r="D145" s="397">
        <v>9</v>
      </c>
      <c r="E145" s="397">
        <v>3</v>
      </c>
      <c r="F145" s="397">
        <v>0</v>
      </c>
      <c r="G145" s="397">
        <v>3</v>
      </c>
      <c r="H145" s="397">
        <v>3</v>
      </c>
      <c r="I145" s="397">
        <v>0</v>
      </c>
      <c r="J145" s="401">
        <v>0.5</v>
      </c>
      <c r="K145" s="402">
        <v>70.333332999999996</v>
      </c>
      <c r="L145" s="397">
        <v>70</v>
      </c>
      <c r="M145" s="397">
        <v>36</v>
      </c>
      <c r="N145" s="397">
        <v>35</v>
      </c>
      <c r="O145" s="397">
        <v>23</v>
      </c>
      <c r="P145" s="397">
        <v>57</v>
      </c>
      <c r="Q145" s="397">
        <v>10</v>
      </c>
      <c r="R145" s="402">
        <v>4.4786999999999999</v>
      </c>
      <c r="S145" s="394">
        <v>1.3223</v>
      </c>
      <c r="T145" s="395">
        <v>8.9573</v>
      </c>
      <c r="U145" s="395">
        <v>2.9430999999999998</v>
      </c>
      <c r="V145" s="395">
        <v>7.2938000000000001</v>
      </c>
      <c r="W145" s="395">
        <v>1.2796000000000001</v>
      </c>
      <c r="X145" s="397" t="s">
        <v>63</v>
      </c>
    </row>
    <row r="146" spans="1:24" hidden="1" x14ac:dyDescent="0.25">
      <c r="A146" s="397" t="s">
        <v>1033</v>
      </c>
      <c r="B146" s="397" t="s">
        <v>68</v>
      </c>
      <c r="C146" s="397">
        <v>6</v>
      </c>
      <c r="D146" s="397">
        <v>6</v>
      </c>
      <c r="E146" s="397">
        <v>2</v>
      </c>
      <c r="F146" s="397">
        <v>1</v>
      </c>
      <c r="G146" s="397">
        <v>2</v>
      </c>
      <c r="H146" s="397">
        <v>3</v>
      </c>
      <c r="I146" s="397">
        <v>0</v>
      </c>
      <c r="J146" s="401">
        <v>0.4</v>
      </c>
      <c r="K146" s="402">
        <v>42.333333000000003</v>
      </c>
      <c r="L146" s="397">
        <v>34</v>
      </c>
      <c r="M146" s="397">
        <v>24</v>
      </c>
      <c r="N146" s="397">
        <v>21</v>
      </c>
      <c r="O146" s="397">
        <v>17</v>
      </c>
      <c r="P146" s="397">
        <v>46</v>
      </c>
      <c r="Q146" s="397">
        <v>8</v>
      </c>
      <c r="R146" s="402">
        <v>4.4645999999999999</v>
      </c>
      <c r="S146" s="394">
        <v>1.2047000000000001</v>
      </c>
      <c r="T146" s="395">
        <v>7.2282999999999999</v>
      </c>
      <c r="U146" s="395">
        <v>3.6141999999999999</v>
      </c>
      <c r="V146" s="395">
        <v>9.7795000000000005</v>
      </c>
      <c r="W146" s="395">
        <v>1.7008000000000001</v>
      </c>
      <c r="X146" s="397" t="s">
        <v>63</v>
      </c>
    </row>
    <row r="147" spans="1:24" hidden="1" x14ac:dyDescent="0.25">
      <c r="A147" s="397" t="s">
        <v>664</v>
      </c>
      <c r="B147" s="397" t="s">
        <v>68</v>
      </c>
      <c r="C147" s="397">
        <v>10</v>
      </c>
      <c r="D147" s="397">
        <v>0</v>
      </c>
      <c r="E147" s="397">
        <v>0</v>
      </c>
      <c r="F147" s="397">
        <v>0</v>
      </c>
      <c r="G147" s="397">
        <v>0</v>
      </c>
      <c r="H147" s="397">
        <v>0</v>
      </c>
      <c r="I147" s="397">
        <v>0</v>
      </c>
      <c r="J147" s="401">
        <v>0</v>
      </c>
      <c r="K147" s="402">
        <v>22.666665999999999</v>
      </c>
      <c r="L147" s="397">
        <v>31</v>
      </c>
      <c r="M147" s="397">
        <v>13</v>
      </c>
      <c r="N147" s="397">
        <v>13</v>
      </c>
      <c r="O147" s="397">
        <v>10</v>
      </c>
      <c r="P147" s="397">
        <v>25</v>
      </c>
      <c r="Q147" s="397">
        <v>3</v>
      </c>
      <c r="R147" s="402">
        <v>5.1618000000000004</v>
      </c>
      <c r="S147" s="394">
        <v>1.8088</v>
      </c>
      <c r="T147" s="395">
        <v>12.3088</v>
      </c>
      <c r="U147" s="395">
        <v>3.9706000000000001</v>
      </c>
      <c r="V147" s="395">
        <v>9.9265000000000008</v>
      </c>
      <c r="W147" s="395">
        <v>1.1912</v>
      </c>
      <c r="X147" s="397" t="s">
        <v>63</v>
      </c>
    </row>
    <row r="148" spans="1:24" hidden="1" x14ac:dyDescent="0.25">
      <c r="A148" s="397" t="s">
        <v>435</v>
      </c>
      <c r="B148" s="397" t="s">
        <v>67</v>
      </c>
      <c r="C148" s="397">
        <v>14</v>
      </c>
      <c r="D148" s="397">
        <v>14</v>
      </c>
      <c r="E148" s="397">
        <v>4</v>
      </c>
      <c r="F148" s="397">
        <v>2</v>
      </c>
      <c r="G148" s="397">
        <v>7</v>
      </c>
      <c r="H148" s="397">
        <v>1</v>
      </c>
      <c r="I148" s="397">
        <v>0</v>
      </c>
      <c r="J148" s="401">
        <v>0.875</v>
      </c>
      <c r="K148" s="402">
        <v>100.666667</v>
      </c>
      <c r="L148" s="397">
        <v>74</v>
      </c>
      <c r="M148" s="397">
        <v>35</v>
      </c>
      <c r="N148" s="397">
        <v>32</v>
      </c>
      <c r="O148" s="397">
        <v>27</v>
      </c>
      <c r="P148" s="397">
        <v>104</v>
      </c>
      <c r="Q148" s="397">
        <v>7</v>
      </c>
      <c r="R148" s="402">
        <v>2.8609</v>
      </c>
      <c r="S148" s="394">
        <v>1.0033000000000001</v>
      </c>
      <c r="T148" s="395">
        <v>6.6158999999999999</v>
      </c>
      <c r="U148" s="395">
        <v>2.4138999999999999</v>
      </c>
      <c r="V148" s="395">
        <v>9.298</v>
      </c>
      <c r="W148" s="395">
        <v>0.62580000000000002</v>
      </c>
      <c r="X148" s="397" t="s">
        <v>63</v>
      </c>
    </row>
    <row r="149" spans="1:24" hidden="1" x14ac:dyDescent="0.25">
      <c r="A149" s="397" t="s">
        <v>873</v>
      </c>
      <c r="B149" s="397" t="s">
        <v>75</v>
      </c>
      <c r="C149" s="397">
        <v>13</v>
      </c>
      <c r="D149" s="397">
        <v>13</v>
      </c>
      <c r="E149" s="397">
        <v>0</v>
      </c>
      <c r="F149" s="397">
        <v>0</v>
      </c>
      <c r="G149" s="397">
        <v>2</v>
      </c>
      <c r="H149" s="397">
        <v>9</v>
      </c>
      <c r="I149" s="397">
        <v>0</v>
      </c>
      <c r="J149" s="401">
        <v>0.18179999999999999</v>
      </c>
      <c r="K149" s="402">
        <v>71.666666000000006</v>
      </c>
      <c r="L149" s="397">
        <v>91</v>
      </c>
      <c r="M149" s="397">
        <v>58</v>
      </c>
      <c r="N149" s="397">
        <v>56</v>
      </c>
      <c r="O149" s="397">
        <v>32</v>
      </c>
      <c r="P149" s="397">
        <v>43</v>
      </c>
      <c r="Q149" s="397">
        <v>14</v>
      </c>
      <c r="R149" s="402">
        <v>7.0326000000000004</v>
      </c>
      <c r="S149" s="394">
        <v>1.7162999999999999</v>
      </c>
      <c r="T149" s="395">
        <v>11.427899999999999</v>
      </c>
      <c r="U149" s="395">
        <v>4.0186000000000002</v>
      </c>
      <c r="V149" s="395">
        <v>5.4</v>
      </c>
      <c r="W149" s="395">
        <v>1.7581</v>
      </c>
      <c r="X149" s="397" t="s">
        <v>63</v>
      </c>
    </row>
    <row r="150" spans="1:24" hidden="1" x14ac:dyDescent="0.25">
      <c r="A150" s="397" t="s">
        <v>460</v>
      </c>
      <c r="B150" s="397" t="s">
        <v>74</v>
      </c>
      <c r="C150" s="397">
        <v>25</v>
      </c>
      <c r="D150" s="397">
        <v>0</v>
      </c>
      <c r="E150" s="397">
        <v>0</v>
      </c>
      <c r="F150" s="397">
        <v>0</v>
      </c>
      <c r="G150" s="397">
        <v>2</v>
      </c>
      <c r="H150" s="397">
        <v>2</v>
      </c>
      <c r="I150" s="397">
        <v>3</v>
      </c>
      <c r="J150" s="401">
        <v>0.5</v>
      </c>
      <c r="K150" s="402">
        <v>18.666668000000001</v>
      </c>
      <c r="L150" s="397">
        <v>21</v>
      </c>
      <c r="M150" s="397">
        <v>9</v>
      </c>
      <c r="N150" s="397">
        <v>9</v>
      </c>
      <c r="O150" s="397">
        <v>1</v>
      </c>
      <c r="P150" s="397">
        <v>25</v>
      </c>
      <c r="Q150" s="397">
        <v>4</v>
      </c>
      <c r="R150" s="402">
        <v>4.3392999999999997</v>
      </c>
      <c r="S150" s="394">
        <v>1.1786000000000001</v>
      </c>
      <c r="T150" s="395">
        <v>10.125</v>
      </c>
      <c r="U150" s="395">
        <v>0.48209999999999997</v>
      </c>
      <c r="V150" s="395">
        <v>12.053599999999999</v>
      </c>
      <c r="W150" s="395">
        <v>1.9286000000000001</v>
      </c>
      <c r="X150" s="397" t="s">
        <v>63</v>
      </c>
    </row>
    <row r="151" spans="1:24" hidden="1" x14ac:dyDescent="0.25">
      <c r="A151" s="397" t="s">
        <v>466</v>
      </c>
      <c r="B151" s="397" t="s">
        <v>166</v>
      </c>
      <c r="C151" s="397">
        <v>40</v>
      </c>
      <c r="D151" s="397">
        <v>0</v>
      </c>
      <c r="E151" s="397">
        <v>0</v>
      </c>
      <c r="F151" s="397">
        <v>0</v>
      </c>
      <c r="G151" s="397">
        <v>3</v>
      </c>
      <c r="H151" s="397">
        <v>5</v>
      </c>
      <c r="I151" s="397">
        <v>1</v>
      </c>
      <c r="J151" s="401">
        <v>0.375</v>
      </c>
      <c r="K151" s="402">
        <v>41.333331000000001</v>
      </c>
      <c r="L151" s="397">
        <v>28</v>
      </c>
      <c r="M151" s="397">
        <v>19</v>
      </c>
      <c r="N151" s="397">
        <v>19</v>
      </c>
      <c r="O151" s="397">
        <v>20</v>
      </c>
      <c r="P151" s="397">
        <v>52</v>
      </c>
      <c r="Q151" s="397">
        <v>9</v>
      </c>
      <c r="R151" s="402">
        <v>4.1371000000000002</v>
      </c>
      <c r="S151" s="394">
        <v>1.1613</v>
      </c>
      <c r="T151" s="395">
        <v>6.0968</v>
      </c>
      <c r="U151" s="395">
        <v>4.3548</v>
      </c>
      <c r="V151" s="395">
        <v>11.3226</v>
      </c>
      <c r="W151" s="395">
        <v>1.9597</v>
      </c>
      <c r="X151" s="397" t="s">
        <v>63</v>
      </c>
    </row>
    <row r="152" spans="1:24" hidden="1" x14ac:dyDescent="0.25">
      <c r="A152" s="397" t="s">
        <v>412</v>
      </c>
      <c r="B152" s="397" t="s">
        <v>71</v>
      </c>
      <c r="C152" s="397">
        <v>38</v>
      </c>
      <c r="D152" s="397">
        <v>0</v>
      </c>
      <c r="E152" s="397">
        <v>0</v>
      </c>
      <c r="F152" s="397">
        <v>0</v>
      </c>
      <c r="G152" s="397">
        <v>8</v>
      </c>
      <c r="H152" s="397">
        <v>2</v>
      </c>
      <c r="I152" s="397">
        <v>12</v>
      </c>
      <c r="J152" s="401">
        <v>0.8</v>
      </c>
      <c r="K152" s="402">
        <v>68.999999000000003</v>
      </c>
      <c r="L152" s="397">
        <v>42</v>
      </c>
      <c r="M152" s="397">
        <v>21</v>
      </c>
      <c r="N152" s="397">
        <v>20</v>
      </c>
      <c r="O152" s="397">
        <v>6</v>
      </c>
      <c r="P152" s="397">
        <v>59</v>
      </c>
      <c r="Q152" s="397">
        <v>7</v>
      </c>
      <c r="R152" s="402">
        <v>2.6086999999999998</v>
      </c>
      <c r="S152" s="394">
        <v>0.69569999999999999</v>
      </c>
      <c r="T152" s="395">
        <v>5.4782999999999999</v>
      </c>
      <c r="U152" s="395">
        <v>0.78259999999999996</v>
      </c>
      <c r="V152" s="395">
        <v>7.6957000000000004</v>
      </c>
      <c r="W152" s="395">
        <v>0.91300000000000003</v>
      </c>
      <c r="X152" s="397" t="s">
        <v>63</v>
      </c>
    </row>
    <row r="153" spans="1:24" hidden="1" x14ac:dyDescent="0.25">
      <c r="A153" s="397" t="s">
        <v>867</v>
      </c>
      <c r="B153" s="397" t="s">
        <v>75</v>
      </c>
      <c r="C153" s="397">
        <v>20</v>
      </c>
      <c r="D153" s="397">
        <v>0</v>
      </c>
      <c r="E153" s="397">
        <v>0</v>
      </c>
      <c r="F153" s="397">
        <v>0</v>
      </c>
      <c r="G153" s="397">
        <v>0</v>
      </c>
      <c r="H153" s="397">
        <v>2</v>
      </c>
      <c r="I153" s="397">
        <v>0</v>
      </c>
      <c r="J153" s="401">
        <v>0</v>
      </c>
      <c r="K153" s="402">
        <v>20.666667</v>
      </c>
      <c r="L153" s="397">
        <v>11</v>
      </c>
      <c r="M153" s="397">
        <v>8</v>
      </c>
      <c r="N153" s="397">
        <v>5</v>
      </c>
      <c r="O153" s="397">
        <v>8</v>
      </c>
      <c r="P153" s="397">
        <v>16</v>
      </c>
      <c r="Q153" s="397">
        <v>2</v>
      </c>
      <c r="R153" s="402">
        <v>2.1774</v>
      </c>
      <c r="S153" s="394">
        <v>0.9194</v>
      </c>
      <c r="T153" s="395">
        <v>4.7903000000000002</v>
      </c>
      <c r="U153" s="395">
        <v>3.4839000000000002</v>
      </c>
      <c r="V153" s="395">
        <v>6.9676999999999998</v>
      </c>
      <c r="W153" s="395">
        <v>0.871</v>
      </c>
      <c r="X153" s="397" t="s">
        <v>63</v>
      </c>
    </row>
    <row r="154" spans="1:24" hidden="1" x14ac:dyDescent="0.25">
      <c r="A154" s="397" t="s">
        <v>654</v>
      </c>
      <c r="B154" s="397" t="s">
        <v>68</v>
      </c>
      <c r="C154" s="397">
        <v>15</v>
      </c>
      <c r="D154" s="397">
        <v>0</v>
      </c>
      <c r="E154" s="397">
        <v>0</v>
      </c>
      <c r="F154" s="397">
        <v>0</v>
      </c>
      <c r="G154" s="397">
        <v>2</v>
      </c>
      <c r="H154" s="397">
        <v>1</v>
      </c>
      <c r="I154" s="397">
        <v>0</v>
      </c>
      <c r="J154" s="401">
        <v>0.66669999999999996</v>
      </c>
      <c r="K154" s="402">
        <v>21.333334000000001</v>
      </c>
      <c r="L154" s="397">
        <v>15</v>
      </c>
      <c r="M154" s="397">
        <v>5</v>
      </c>
      <c r="N154" s="397">
        <v>5</v>
      </c>
      <c r="O154" s="397">
        <v>2</v>
      </c>
      <c r="P154" s="397">
        <v>22</v>
      </c>
      <c r="Q154" s="397">
        <v>2</v>
      </c>
      <c r="R154" s="402">
        <v>2.1093999999999999</v>
      </c>
      <c r="S154" s="394">
        <v>0.79690000000000005</v>
      </c>
      <c r="T154" s="395">
        <v>6.3281000000000001</v>
      </c>
      <c r="U154" s="395">
        <v>0.84370000000000001</v>
      </c>
      <c r="V154" s="395">
        <v>9.2812000000000001</v>
      </c>
      <c r="W154" s="395">
        <v>0.84370000000000001</v>
      </c>
      <c r="X154" s="397" t="s">
        <v>63</v>
      </c>
    </row>
    <row r="155" spans="1:24" hidden="1" x14ac:dyDescent="0.25">
      <c r="A155" s="397" t="s">
        <v>658</v>
      </c>
      <c r="B155" s="397" t="s">
        <v>68</v>
      </c>
      <c r="C155" s="397">
        <v>7</v>
      </c>
      <c r="D155" s="397">
        <v>7</v>
      </c>
      <c r="E155" s="397">
        <v>1</v>
      </c>
      <c r="F155" s="397">
        <v>1</v>
      </c>
      <c r="G155" s="397">
        <v>3</v>
      </c>
      <c r="H155" s="397">
        <v>1</v>
      </c>
      <c r="I155" s="397">
        <v>0</v>
      </c>
      <c r="J155" s="401">
        <v>0.75</v>
      </c>
      <c r="K155" s="402">
        <v>40.333333000000003</v>
      </c>
      <c r="L155" s="397">
        <v>42</v>
      </c>
      <c r="M155" s="397">
        <v>16</v>
      </c>
      <c r="N155" s="397">
        <v>16</v>
      </c>
      <c r="O155" s="397">
        <v>15</v>
      </c>
      <c r="P155" s="397">
        <v>47</v>
      </c>
      <c r="Q155" s="397">
        <v>4</v>
      </c>
      <c r="R155" s="402">
        <v>3.5701999999999998</v>
      </c>
      <c r="S155" s="394">
        <v>1.4132</v>
      </c>
      <c r="T155" s="395">
        <v>9.3719000000000001</v>
      </c>
      <c r="U155" s="395">
        <v>3.3471000000000002</v>
      </c>
      <c r="V155" s="395">
        <v>10.4876</v>
      </c>
      <c r="W155" s="395">
        <v>0.89259999999999995</v>
      </c>
      <c r="X155" s="397" t="s">
        <v>63</v>
      </c>
    </row>
    <row r="156" spans="1:24" hidden="1" x14ac:dyDescent="0.25">
      <c r="A156" s="397" t="s">
        <v>685</v>
      </c>
      <c r="B156" s="397" t="s">
        <v>64</v>
      </c>
      <c r="C156" s="397">
        <v>16</v>
      </c>
      <c r="D156" s="397">
        <v>16</v>
      </c>
      <c r="E156" s="397">
        <v>6</v>
      </c>
      <c r="F156" s="397">
        <v>1</v>
      </c>
      <c r="G156" s="397">
        <v>5</v>
      </c>
      <c r="H156" s="397">
        <v>8</v>
      </c>
      <c r="I156" s="397">
        <v>0</v>
      </c>
      <c r="J156" s="401">
        <v>0.3846</v>
      </c>
      <c r="K156" s="402">
        <v>114</v>
      </c>
      <c r="L156" s="397">
        <v>129</v>
      </c>
      <c r="M156" s="397">
        <v>61</v>
      </c>
      <c r="N156" s="397">
        <v>59</v>
      </c>
      <c r="O156" s="397">
        <v>35</v>
      </c>
      <c r="P156" s="397">
        <v>106</v>
      </c>
      <c r="Q156" s="397">
        <v>20</v>
      </c>
      <c r="R156" s="402">
        <v>4.6578999999999997</v>
      </c>
      <c r="S156" s="394">
        <v>1.4386000000000001</v>
      </c>
      <c r="T156" s="395">
        <v>10.184200000000001</v>
      </c>
      <c r="U156" s="395">
        <v>2.7631999999999999</v>
      </c>
      <c r="V156" s="395">
        <v>8.3683999999999994</v>
      </c>
      <c r="W156" s="395">
        <v>1.5789</v>
      </c>
      <c r="X156" s="397" t="s">
        <v>63</v>
      </c>
    </row>
    <row r="157" spans="1:24" hidden="1" x14ac:dyDescent="0.25">
      <c r="A157" s="397" t="s">
        <v>872</v>
      </c>
      <c r="B157" s="397" t="s">
        <v>75</v>
      </c>
      <c r="C157" s="397">
        <v>5</v>
      </c>
      <c r="D157" s="397">
        <v>5</v>
      </c>
      <c r="E157" s="397">
        <v>0</v>
      </c>
      <c r="F157" s="397">
        <v>0</v>
      </c>
      <c r="G157" s="397">
        <v>1</v>
      </c>
      <c r="H157" s="397">
        <v>1</v>
      </c>
      <c r="I157" s="397">
        <v>0</v>
      </c>
      <c r="J157" s="401">
        <v>0.5</v>
      </c>
      <c r="K157" s="402">
        <v>29.666665999999999</v>
      </c>
      <c r="L157" s="397">
        <v>26</v>
      </c>
      <c r="M157" s="397">
        <v>12</v>
      </c>
      <c r="N157" s="397">
        <v>11</v>
      </c>
      <c r="O157" s="397">
        <v>10</v>
      </c>
      <c r="P157" s="397">
        <v>46</v>
      </c>
      <c r="Q157" s="397">
        <v>3</v>
      </c>
      <c r="R157" s="402">
        <v>3.3371</v>
      </c>
      <c r="S157" s="394">
        <v>1.2135</v>
      </c>
      <c r="T157" s="395">
        <v>7.8875999999999999</v>
      </c>
      <c r="U157" s="395">
        <v>3.0337000000000001</v>
      </c>
      <c r="V157" s="395">
        <v>13.9551</v>
      </c>
      <c r="W157" s="395">
        <v>0.91010000000000002</v>
      </c>
      <c r="X157" s="397" t="s">
        <v>63</v>
      </c>
    </row>
    <row r="158" spans="1:24" hidden="1" x14ac:dyDescent="0.25">
      <c r="A158" s="397" t="s">
        <v>430</v>
      </c>
      <c r="B158" s="397" t="s">
        <v>72</v>
      </c>
      <c r="C158" s="397">
        <v>30</v>
      </c>
      <c r="D158" s="397">
        <v>0</v>
      </c>
      <c r="E158" s="397">
        <v>0</v>
      </c>
      <c r="F158" s="397">
        <v>0</v>
      </c>
      <c r="G158" s="397">
        <v>4</v>
      </c>
      <c r="H158" s="397">
        <v>4</v>
      </c>
      <c r="I158" s="397">
        <v>12</v>
      </c>
      <c r="J158" s="401">
        <v>0.5</v>
      </c>
      <c r="K158" s="402">
        <v>35</v>
      </c>
      <c r="L158" s="397">
        <v>19</v>
      </c>
      <c r="M158" s="397">
        <v>14</v>
      </c>
      <c r="N158" s="397">
        <v>12</v>
      </c>
      <c r="O158" s="397">
        <v>8</v>
      </c>
      <c r="P158" s="397">
        <v>61</v>
      </c>
      <c r="Q158" s="397">
        <v>5</v>
      </c>
      <c r="R158" s="402">
        <v>3.0857000000000001</v>
      </c>
      <c r="S158" s="394">
        <v>0.77139999999999997</v>
      </c>
      <c r="T158" s="395">
        <v>4.8856999999999999</v>
      </c>
      <c r="U158" s="395">
        <v>2.0571000000000002</v>
      </c>
      <c r="V158" s="395">
        <v>15.685700000000001</v>
      </c>
      <c r="W158" s="395">
        <v>1.2857000000000001</v>
      </c>
      <c r="X158" s="397" t="s">
        <v>63</v>
      </c>
    </row>
    <row r="159" spans="1:24" hidden="1" x14ac:dyDescent="0.25">
      <c r="A159" s="397" t="s">
        <v>473</v>
      </c>
      <c r="B159" s="397" t="s">
        <v>72</v>
      </c>
      <c r="C159" s="397">
        <v>13</v>
      </c>
      <c r="D159" s="397">
        <v>0</v>
      </c>
      <c r="E159" s="397">
        <v>0</v>
      </c>
      <c r="F159" s="397">
        <v>0</v>
      </c>
      <c r="G159" s="397">
        <v>1</v>
      </c>
      <c r="H159" s="397">
        <v>1</v>
      </c>
      <c r="I159" s="397">
        <v>2</v>
      </c>
      <c r="J159" s="401">
        <v>0.5</v>
      </c>
      <c r="K159" s="402">
        <v>15.666665999999999</v>
      </c>
      <c r="L159" s="397">
        <v>11</v>
      </c>
      <c r="M159" s="397">
        <v>5</v>
      </c>
      <c r="N159" s="397">
        <v>5</v>
      </c>
      <c r="O159" s="397">
        <v>5</v>
      </c>
      <c r="P159" s="397">
        <v>10</v>
      </c>
      <c r="Q159" s="397">
        <v>0</v>
      </c>
      <c r="R159" s="402">
        <v>2.8723000000000001</v>
      </c>
      <c r="S159" s="394">
        <v>1.0213000000000001</v>
      </c>
      <c r="T159" s="395">
        <v>6.3190999999999997</v>
      </c>
      <c r="U159" s="395">
        <v>2.8723000000000001</v>
      </c>
      <c r="V159" s="395">
        <v>5.7446999999999999</v>
      </c>
      <c r="W159" s="395">
        <v>0</v>
      </c>
      <c r="X159" s="397" t="s">
        <v>63</v>
      </c>
    </row>
    <row r="160" spans="1:24" hidden="1" x14ac:dyDescent="0.25">
      <c r="A160" s="397" t="s">
        <v>1029</v>
      </c>
      <c r="B160" s="397" t="s">
        <v>68</v>
      </c>
      <c r="C160" s="397">
        <v>11</v>
      </c>
      <c r="D160" s="397">
        <v>0</v>
      </c>
      <c r="E160" s="397">
        <v>0</v>
      </c>
      <c r="F160" s="397">
        <v>0</v>
      </c>
      <c r="G160" s="397">
        <v>0</v>
      </c>
      <c r="H160" s="397">
        <v>1</v>
      </c>
      <c r="I160" s="397">
        <v>0</v>
      </c>
      <c r="J160" s="401">
        <v>0</v>
      </c>
      <c r="K160" s="402">
        <v>13</v>
      </c>
      <c r="L160" s="397">
        <v>6</v>
      </c>
      <c r="M160" s="397">
        <v>1</v>
      </c>
      <c r="N160" s="397">
        <v>1</v>
      </c>
      <c r="O160" s="397">
        <v>1</v>
      </c>
      <c r="P160" s="397">
        <v>6</v>
      </c>
      <c r="Q160" s="397">
        <v>1</v>
      </c>
      <c r="R160" s="402">
        <v>0.69230000000000003</v>
      </c>
      <c r="S160" s="394">
        <v>0.53849999999999998</v>
      </c>
      <c r="T160" s="395">
        <v>4.1538000000000004</v>
      </c>
      <c r="U160" s="395">
        <v>0.69230000000000003</v>
      </c>
      <c r="V160" s="395">
        <v>4.1538000000000004</v>
      </c>
      <c r="W160" s="395">
        <v>0.69230000000000003</v>
      </c>
      <c r="X160" s="397" t="s">
        <v>63</v>
      </c>
    </row>
    <row r="161" spans="1:24" hidden="1" x14ac:dyDescent="0.25">
      <c r="A161" s="397" t="s">
        <v>657</v>
      </c>
      <c r="B161" s="397" t="s">
        <v>70</v>
      </c>
      <c r="C161" s="397">
        <v>6</v>
      </c>
      <c r="D161" s="397">
        <v>0</v>
      </c>
      <c r="E161" s="397">
        <v>0</v>
      </c>
      <c r="F161" s="397">
        <v>0</v>
      </c>
      <c r="G161" s="397">
        <v>0</v>
      </c>
      <c r="H161" s="397">
        <v>0</v>
      </c>
      <c r="I161" s="397">
        <v>0</v>
      </c>
      <c r="J161" s="401">
        <v>0</v>
      </c>
      <c r="K161" s="402">
        <v>6.6666670000000003</v>
      </c>
      <c r="L161" s="397">
        <v>4</v>
      </c>
      <c r="M161" s="397">
        <v>2</v>
      </c>
      <c r="N161" s="397">
        <v>2</v>
      </c>
      <c r="O161" s="397">
        <v>2</v>
      </c>
      <c r="P161" s="397">
        <v>11</v>
      </c>
      <c r="Q161" s="397">
        <v>0</v>
      </c>
      <c r="R161" s="402">
        <v>2.7</v>
      </c>
      <c r="S161" s="394">
        <v>0.9</v>
      </c>
      <c r="T161" s="395">
        <v>5.4</v>
      </c>
      <c r="U161" s="395">
        <v>2.7</v>
      </c>
      <c r="V161" s="395">
        <v>14.85</v>
      </c>
      <c r="W161" s="395">
        <v>0</v>
      </c>
      <c r="X161" s="397" t="s">
        <v>63</v>
      </c>
    </row>
    <row r="162" spans="1:24" hidden="1" x14ac:dyDescent="0.25">
      <c r="A162" s="397" t="s">
        <v>1032</v>
      </c>
      <c r="B162" s="397" t="s">
        <v>68</v>
      </c>
      <c r="C162" s="397">
        <v>8</v>
      </c>
      <c r="D162" s="397">
        <v>0</v>
      </c>
      <c r="E162" s="397">
        <v>0</v>
      </c>
      <c r="F162" s="397">
        <v>0</v>
      </c>
      <c r="G162" s="397">
        <v>1</v>
      </c>
      <c r="H162" s="397">
        <v>1</v>
      </c>
      <c r="I162" s="397">
        <v>0</v>
      </c>
      <c r="J162" s="401">
        <v>0.5</v>
      </c>
      <c r="K162" s="402">
        <v>7</v>
      </c>
      <c r="L162" s="397">
        <v>7</v>
      </c>
      <c r="M162" s="397">
        <v>4</v>
      </c>
      <c r="N162" s="397">
        <v>4</v>
      </c>
      <c r="O162" s="397">
        <v>3</v>
      </c>
      <c r="P162" s="397">
        <v>8</v>
      </c>
      <c r="Q162" s="397">
        <v>1</v>
      </c>
      <c r="R162" s="402">
        <v>5.1429</v>
      </c>
      <c r="S162" s="394">
        <v>1.4286000000000001</v>
      </c>
      <c r="T162" s="395">
        <v>9</v>
      </c>
      <c r="U162" s="395">
        <v>3.8571</v>
      </c>
      <c r="V162" s="395">
        <v>10.2857</v>
      </c>
      <c r="W162" s="395">
        <v>1.2857000000000001</v>
      </c>
      <c r="X162" s="397" t="s">
        <v>63</v>
      </c>
    </row>
    <row r="163" spans="1:24" hidden="1" x14ac:dyDescent="0.25">
      <c r="A163" s="397" t="s">
        <v>834</v>
      </c>
      <c r="B163" s="397" t="s">
        <v>147</v>
      </c>
      <c r="C163" s="397">
        <v>9</v>
      </c>
      <c r="D163" s="397">
        <v>9</v>
      </c>
      <c r="E163" s="397">
        <v>3</v>
      </c>
      <c r="F163" s="397">
        <v>2</v>
      </c>
      <c r="G163" s="397">
        <v>4</v>
      </c>
      <c r="H163" s="397">
        <v>5</v>
      </c>
      <c r="I163" s="397">
        <v>0</v>
      </c>
      <c r="J163" s="401">
        <v>0.44440000000000002</v>
      </c>
      <c r="K163" s="402">
        <v>60</v>
      </c>
      <c r="L163" s="397">
        <v>66</v>
      </c>
      <c r="M163" s="397">
        <v>33</v>
      </c>
      <c r="N163" s="397">
        <v>32</v>
      </c>
      <c r="O163" s="397">
        <v>12</v>
      </c>
      <c r="P163" s="397">
        <v>37</v>
      </c>
      <c r="Q163" s="397">
        <v>7</v>
      </c>
      <c r="R163" s="402">
        <v>4.8</v>
      </c>
      <c r="S163" s="394">
        <v>1.3</v>
      </c>
      <c r="T163" s="395">
        <v>9.9</v>
      </c>
      <c r="U163" s="395">
        <v>1.8</v>
      </c>
      <c r="V163" s="395">
        <v>5.55</v>
      </c>
      <c r="W163" s="395">
        <v>1.05</v>
      </c>
      <c r="X163" s="397" t="s">
        <v>63</v>
      </c>
    </row>
    <row r="164" spans="1:24" hidden="1" x14ac:dyDescent="0.25">
      <c r="A164" s="397" t="s">
        <v>754</v>
      </c>
      <c r="B164" s="397" t="s">
        <v>66</v>
      </c>
      <c r="C164" s="397">
        <v>8</v>
      </c>
      <c r="D164" s="397">
        <v>0</v>
      </c>
      <c r="E164" s="397">
        <v>0</v>
      </c>
      <c r="F164" s="397">
        <v>0</v>
      </c>
      <c r="G164" s="397">
        <v>1</v>
      </c>
      <c r="H164" s="397">
        <v>2</v>
      </c>
      <c r="I164" s="397">
        <v>0</v>
      </c>
      <c r="J164" s="401">
        <v>0.33329999999999999</v>
      </c>
      <c r="K164" s="402">
        <v>20</v>
      </c>
      <c r="L164" s="397">
        <v>22</v>
      </c>
      <c r="M164" s="397">
        <v>9</v>
      </c>
      <c r="N164" s="397">
        <v>9</v>
      </c>
      <c r="O164" s="397">
        <v>4</v>
      </c>
      <c r="P164" s="397">
        <v>15</v>
      </c>
      <c r="Q164" s="397">
        <v>5</v>
      </c>
      <c r="R164" s="402">
        <v>4.05</v>
      </c>
      <c r="S164" s="394">
        <v>1.3</v>
      </c>
      <c r="T164" s="395">
        <v>9.9</v>
      </c>
      <c r="U164" s="395">
        <v>1.8</v>
      </c>
      <c r="V164" s="395">
        <v>6.75</v>
      </c>
      <c r="W164" s="395">
        <v>2.25</v>
      </c>
      <c r="X164" s="397" t="s">
        <v>63</v>
      </c>
    </row>
    <row r="165" spans="1:24" hidden="1" x14ac:dyDescent="0.25">
      <c r="A165" s="397" t="s">
        <v>461</v>
      </c>
      <c r="B165" s="397" t="s">
        <v>76</v>
      </c>
      <c r="C165" s="397">
        <v>19</v>
      </c>
      <c r="D165" s="397">
        <v>0</v>
      </c>
      <c r="E165" s="397">
        <v>0</v>
      </c>
      <c r="F165" s="397">
        <v>0</v>
      </c>
      <c r="G165" s="397">
        <v>0</v>
      </c>
      <c r="H165" s="397">
        <v>2</v>
      </c>
      <c r="I165" s="397">
        <v>2</v>
      </c>
      <c r="J165" s="401">
        <v>0</v>
      </c>
      <c r="K165" s="402">
        <v>25.666667</v>
      </c>
      <c r="L165" s="397">
        <v>23</v>
      </c>
      <c r="M165" s="397">
        <v>13</v>
      </c>
      <c r="N165" s="397">
        <v>13</v>
      </c>
      <c r="O165" s="397">
        <v>10</v>
      </c>
      <c r="P165" s="397">
        <v>32</v>
      </c>
      <c r="Q165" s="397">
        <v>5</v>
      </c>
      <c r="R165" s="402">
        <v>4.5583999999999998</v>
      </c>
      <c r="S165" s="394">
        <v>1.2857000000000001</v>
      </c>
      <c r="T165" s="395">
        <v>8.0648999999999997</v>
      </c>
      <c r="U165" s="395">
        <v>3.5065</v>
      </c>
      <c r="V165" s="395">
        <v>11.220800000000001</v>
      </c>
      <c r="W165" s="395">
        <v>1.7532000000000001</v>
      </c>
      <c r="X165" s="397" t="s">
        <v>63</v>
      </c>
    </row>
    <row r="166" spans="1:24" hidden="1" x14ac:dyDescent="0.25">
      <c r="A166" s="397" t="s">
        <v>683</v>
      </c>
      <c r="B166" s="397" t="s">
        <v>64</v>
      </c>
      <c r="C166" s="397">
        <v>13</v>
      </c>
      <c r="D166" s="397">
        <v>0</v>
      </c>
      <c r="E166" s="397">
        <v>0</v>
      </c>
      <c r="F166" s="397">
        <v>0</v>
      </c>
      <c r="G166" s="397">
        <v>1</v>
      </c>
      <c r="H166" s="397">
        <v>0</v>
      </c>
      <c r="I166" s="397">
        <v>0</v>
      </c>
      <c r="J166" s="401">
        <v>1</v>
      </c>
      <c r="K166" s="402">
        <v>23.333333</v>
      </c>
      <c r="L166" s="397">
        <v>18</v>
      </c>
      <c r="M166" s="397">
        <v>10</v>
      </c>
      <c r="N166" s="397">
        <v>9</v>
      </c>
      <c r="O166" s="397">
        <v>4</v>
      </c>
      <c r="P166" s="397">
        <v>14</v>
      </c>
      <c r="Q166" s="397">
        <v>5</v>
      </c>
      <c r="R166" s="402">
        <v>3.4714</v>
      </c>
      <c r="S166" s="394">
        <v>0.94289999999999996</v>
      </c>
      <c r="T166" s="395">
        <v>6.9428999999999998</v>
      </c>
      <c r="U166" s="395">
        <v>1.5428999999999999</v>
      </c>
      <c r="V166" s="395">
        <v>5.4</v>
      </c>
      <c r="W166" s="395">
        <v>1.9286000000000001</v>
      </c>
      <c r="X166" s="397" t="s">
        <v>63</v>
      </c>
    </row>
    <row r="167" spans="1:24" hidden="1" x14ac:dyDescent="0.25">
      <c r="A167" s="397" t="s">
        <v>749</v>
      </c>
      <c r="B167" s="397" t="s">
        <v>66</v>
      </c>
      <c r="C167" s="397">
        <v>16</v>
      </c>
      <c r="D167" s="397">
        <v>16</v>
      </c>
      <c r="E167" s="397">
        <v>2</v>
      </c>
      <c r="F167" s="397">
        <v>1</v>
      </c>
      <c r="G167" s="397">
        <v>5</v>
      </c>
      <c r="H167" s="397">
        <v>7</v>
      </c>
      <c r="I167" s="397">
        <v>0</v>
      </c>
      <c r="J167" s="401">
        <v>0.41670000000000001</v>
      </c>
      <c r="K167" s="402">
        <v>97.666666000000006</v>
      </c>
      <c r="L167" s="397">
        <v>95</v>
      </c>
      <c r="M167" s="397">
        <v>48</v>
      </c>
      <c r="N167" s="397">
        <v>46</v>
      </c>
      <c r="O167" s="397">
        <v>34</v>
      </c>
      <c r="P167" s="397">
        <v>100</v>
      </c>
      <c r="Q167" s="397">
        <v>14</v>
      </c>
      <c r="R167" s="402">
        <v>4.2389000000000001</v>
      </c>
      <c r="S167" s="394">
        <v>1.3208</v>
      </c>
      <c r="T167" s="395">
        <v>8.7543000000000006</v>
      </c>
      <c r="U167" s="395">
        <v>3.1331000000000002</v>
      </c>
      <c r="V167" s="395">
        <v>9.2149999999999999</v>
      </c>
      <c r="W167" s="395">
        <v>1.2901</v>
      </c>
      <c r="X167" s="397" t="s">
        <v>63</v>
      </c>
    </row>
    <row r="168" spans="1:24" hidden="1" x14ac:dyDescent="0.25">
      <c r="A168" s="397" t="s">
        <v>956</v>
      </c>
      <c r="B168" s="397" t="s">
        <v>146</v>
      </c>
      <c r="C168" s="397">
        <v>15</v>
      </c>
      <c r="D168" s="397">
        <v>0</v>
      </c>
      <c r="E168" s="397">
        <v>0</v>
      </c>
      <c r="F168" s="397">
        <v>0</v>
      </c>
      <c r="G168" s="397">
        <v>0</v>
      </c>
      <c r="H168" s="397">
        <v>0</v>
      </c>
      <c r="I168" s="397">
        <v>11</v>
      </c>
      <c r="J168" s="401">
        <v>0</v>
      </c>
      <c r="K168" s="402">
        <v>15.666665999999999</v>
      </c>
      <c r="L168" s="397">
        <v>7</v>
      </c>
      <c r="M168" s="397">
        <v>5</v>
      </c>
      <c r="N168" s="397">
        <v>1</v>
      </c>
      <c r="O168" s="397">
        <v>9</v>
      </c>
      <c r="P168" s="397">
        <v>15</v>
      </c>
      <c r="Q168" s="397">
        <v>1</v>
      </c>
      <c r="R168" s="402">
        <v>0.57450000000000001</v>
      </c>
      <c r="S168" s="394">
        <v>1.0213000000000001</v>
      </c>
      <c r="T168" s="395">
        <v>4.0213000000000001</v>
      </c>
      <c r="U168" s="395">
        <v>5.1702000000000004</v>
      </c>
      <c r="V168" s="395">
        <v>8.6170000000000009</v>
      </c>
      <c r="W168" s="395">
        <v>0.57450000000000001</v>
      </c>
      <c r="X168" s="397" t="s">
        <v>63</v>
      </c>
    </row>
    <row r="169" spans="1:24" hidden="1" x14ac:dyDescent="0.25">
      <c r="A169" s="397" t="s">
        <v>932</v>
      </c>
      <c r="B169" s="397" t="s">
        <v>72</v>
      </c>
      <c r="C169" s="397">
        <v>11</v>
      </c>
      <c r="D169" s="397">
        <v>11</v>
      </c>
      <c r="E169" s="397">
        <v>0</v>
      </c>
      <c r="F169" s="397">
        <v>0</v>
      </c>
      <c r="G169" s="397">
        <v>2</v>
      </c>
      <c r="H169" s="397">
        <v>1</v>
      </c>
      <c r="I169" s="397">
        <v>0</v>
      </c>
      <c r="J169" s="401">
        <v>0.66669999999999996</v>
      </c>
      <c r="K169" s="402">
        <v>42</v>
      </c>
      <c r="L169" s="397">
        <v>53</v>
      </c>
      <c r="M169" s="397">
        <v>26</v>
      </c>
      <c r="N169" s="397">
        <v>25</v>
      </c>
      <c r="O169" s="397">
        <v>16</v>
      </c>
      <c r="P169" s="397">
        <v>43</v>
      </c>
      <c r="Q169" s="397">
        <v>5</v>
      </c>
      <c r="R169" s="402">
        <v>5.3571</v>
      </c>
      <c r="S169" s="394">
        <v>1.6429</v>
      </c>
      <c r="T169" s="395">
        <v>11.357100000000001</v>
      </c>
      <c r="U169" s="395">
        <v>3.4285999999999999</v>
      </c>
      <c r="V169" s="395">
        <v>9.2142999999999997</v>
      </c>
      <c r="W169" s="395">
        <v>1.0713999999999999</v>
      </c>
      <c r="X169" s="397" t="s">
        <v>63</v>
      </c>
    </row>
    <row r="170" spans="1:24" hidden="1" x14ac:dyDescent="0.25">
      <c r="A170" s="397" t="s">
        <v>479</v>
      </c>
      <c r="B170" s="397" t="s">
        <v>71</v>
      </c>
      <c r="C170" s="397">
        <v>14</v>
      </c>
      <c r="D170" s="397">
        <v>14</v>
      </c>
      <c r="E170" s="397">
        <v>5</v>
      </c>
      <c r="F170" s="397">
        <v>0</v>
      </c>
      <c r="G170" s="397">
        <v>5</v>
      </c>
      <c r="H170" s="397">
        <v>4</v>
      </c>
      <c r="I170" s="397">
        <v>0</v>
      </c>
      <c r="J170" s="401">
        <v>0.55559999999999998</v>
      </c>
      <c r="K170" s="402">
        <v>105</v>
      </c>
      <c r="L170" s="397">
        <v>99</v>
      </c>
      <c r="M170" s="397">
        <v>51</v>
      </c>
      <c r="N170" s="397">
        <v>49</v>
      </c>
      <c r="O170" s="397">
        <v>34</v>
      </c>
      <c r="P170" s="397">
        <v>87</v>
      </c>
      <c r="Q170" s="397">
        <v>14</v>
      </c>
      <c r="R170" s="402">
        <v>4.2</v>
      </c>
      <c r="S170" s="394">
        <v>1.2666999999999999</v>
      </c>
      <c r="T170" s="395">
        <v>8.4856999999999996</v>
      </c>
      <c r="U170" s="395">
        <v>2.9142999999999999</v>
      </c>
      <c r="V170" s="395">
        <v>7.4570999999999996</v>
      </c>
      <c r="W170" s="395">
        <v>1.2</v>
      </c>
      <c r="X170" s="397" t="s">
        <v>63</v>
      </c>
    </row>
    <row r="171" spans="1:24" hidden="1" x14ac:dyDescent="0.25">
      <c r="A171" s="397" t="s">
        <v>806</v>
      </c>
      <c r="B171" s="397" t="s">
        <v>76</v>
      </c>
      <c r="C171" s="397">
        <v>12</v>
      </c>
      <c r="D171" s="397">
        <v>12</v>
      </c>
      <c r="E171" s="397">
        <v>1</v>
      </c>
      <c r="F171" s="397">
        <v>1</v>
      </c>
      <c r="G171" s="397">
        <v>3</v>
      </c>
      <c r="H171" s="397">
        <v>3</v>
      </c>
      <c r="I171" s="397">
        <v>0</v>
      </c>
      <c r="J171" s="401">
        <v>0.5</v>
      </c>
      <c r="K171" s="402">
        <v>65</v>
      </c>
      <c r="L171" s="397">
        <v>58</v>
      </c>
      <c r="M171" s="397">
        <v>29</v>
      </c>
      <c r="N171" s="397">
        <v>28</v>
      </c>
      <c r="O171" s="397">
        <v>17</v>
      </c>
      <c r="P171" s="397">
        <v>43</v>
      </c>
      <c r="Q171" s="397">
        <v>11</v>
      </c>
      <c r="R171" s="402">
        <v>3.8769</v>
      </c>
      <c r="S171" s="394">
        <v>1.1537999999999999</v>
      </c>
      <c r="T171" s="395">
        <v>8.0307999999999993</v>
      </c>
      <c r="U171" s="395">
        <v>2.3538000000000001</v>
      </c>
      <c r="V171" s="395">
        <v>5.9538000000000002</v>
      </c>
      <c r="W171" s="395">
        <v>1.5230999999999999</v>
      </c>
      <c r="X171" s="397" t="s">
        <v>63</v>
      </c>
    </row>
    <row r="172" spans="1:24" hidden="1" x14ac:dyDescent="0.25">
      <c r="A172" s="397" t="s">
        <v>404</v>
      </c>
      <c r="B172" s="397" t="s">
        <v>74</v>
      </c>
      <c r="C172" s="397">
        <v>17</v>
      </c>
      <c r="D172" s="397">
        <v>17</v>
      </c>
      <c r="E172" s="397">
        <v>4</v>
      </c>
      <c r="F172" s="397">
        <v>3</v>
      </c>
      <c r="G172" s="397">
        <v>11</v>
      </c>
      <c r="H172" s="397">
        <v>3</v>
      </c>
      <c r="I172" s="397">
        <v>0</v>
      </c>
      <c r="J172" s="401">
        <v>0.78569999999999995</v>
      </c>
      <c r="K172" s="402">
        <v>119.333333</v>
      </c>
      <c r="L172" s="397">
        <v>88</v>
      </c>
      <c r="M172" s="397">
        <v>43</v>
      </c>
      <c r="N172" s="397">
        <v>38</v>
      </c>
      <c r="O172" s="397">
        <v>29</v>
      </c>
      <c r="P172" s="397">
        <v>124</v>
      </c>
      <c r="Q172" s="397">
        <v>12</v>
      </c>
      <c r="R172" s="402">
        <v>2.8658999999999999</v>
      </c>
      <c r="S172" s="394">
        <v>0.98040000000000005</v>
      </c>
      <c r="T172" s="395">
        <v>6.6368999999999998</v>
      </c>
      <c r="U172" s="395">
        <v>2.1871999999999998</v>
      </c>
      <c r="V172" s="395">
        <v>9.3520000000000003</v>
      </c>
      <c r="W172" s="395">
        <v>0.90500000000000003</v>
      </c>
      <c r="X172" s="397" t="s">
        <v>63</v>
      </c>
    </row>
    <row r="173" spans="1:24" hidden="1" x14ac:dyDescent="0.25">
      <c r="A173" s="397" t="s">
        <v>459</v>
      </c>
      <c r="B173" s="397" t="s">
        <v>73</v>
      </c>
      <c r="C173" s="397">
        <v>15</v>
      </c>
      <c r="D173" s="397">
        <v>15</v>
      </c>
      <c r="E173" s="397">
        <v>3</v>
      </c>
      <c r="F173" s="397">
        <v>0</v>
      </c>
      <c r="G173" s="397">
        <v>7</v>
      </c>
      <c r="H173" s="397">
        <v>5</v>
      </c>
      <c r="I173" s="397">
        <v>0</v>
      </c>
      <c r="J173" s="401">
        <v>0.58330000000000004</v>
      </c>
      <c r="K173" s="402">
        <v>94.000000999999997</v>
      </c>
      <c r="L173" s="397">
        <v>116</v>
      </c>
      <c r="M173" s="397">
        <v>57</v>
      </c>
      <c r="N173" s="397">
        <v>54</v>
      </c>
      <c r="O173" s="397">
        <v>22</v>
      </c>
      <c r="P173" s="397">
        <v>93</v>
      </c>
      <c r="Q173" s="397">
        <v>14</v>
      </c>
      <c r="R173" s="402">
        <v>5.1702000000000004</v>
      </c>
      <c r="S173" s="394">
        <v>1.4681</v>
      </c>
      <c r="T173" s="395">
        <v>11.106400000000001</v>
      </c>
      <c r="U173" s="395">
        <v>2.1063999999999998</v>
      </c>
      <c r="V173" s="395">
        <v>8.9042999999999992</v>
      </c>
      <c r="W173" s="395">
        <v>1.3404</v>
      </c>
      <c r="X173" s="397" t="s">
        <v>63</v>
      </c>
    </row>
    <row r="174" spans="1:24" hidden="1" x14ac:dyDescent="0.25">
      <c r="A174" s="397" t="s">
        <v>652</v>
      </c>
      <c r="B174" s="397" t="s">
        <v>68</v>
      </c>
      <c r="C174" s="397">
        <v>9</v>
      </c>
      <c r="D174" s="397">
        <v>9</v>
      </c>
      <c r="E174" s="397">
        <v>4</v>
      </c>
      <c r="F174" s="397">
        <v>0</v>
      </c>
      <c r="G174" s="397">
        <v>2</v>
      </c>
      <c r="H174" s="397">
        <v>6</v>
      </c>
      <c r="I174" s="397">
        <v>0</v>
      </c>
      <c r="J174" s="401">
        <v>0.25</v>
      </c>
      <c r="K174" s="402">
        <v>67.666667000000004</v>
      </c>
      <c r="L174" s="397">
        <v>66</v>
      </c>
      <c r="M174" s="397">
        <v>45</v>
      </c>
      <c r="N174" s="397">
        <v>44</v>
      </c>
      <c r="O174" s="397">
        <v>29</v>
      </c>
      <c r="P174" s="397">
        <v>64</v>
      </c>
      <c r="Q174" s="397">
        <v>12</v>
      </c>
      <c r="R174" s="402">
        <v>5.8521999999999998</v>
      </c>
      <c r="S174" s="394">
        <v>1.4038999999999999</v>
      </c>
      <c r="T174" s="395">
        <v>8.7782999999999998</v>
      </c>
      <c r="U174" s="395">
        <v>3.8571</v>
      </c>
      <c r="V174" s="395">
        <v>8.5122999999999998</v>
      </c>
      <c r="W174" s="395">
        <v>1.5961000000000001</v>
      </c>
      <c r="X174" s="397" t="s">
        <v>63</v>
      </c>
    </row>
    <row r="175" spans="1:24" hidden="1" x14ac:dyDescent="0.25">
      <c r="A175" s="397" t="s">
        <v>954</v>
      </c>
      <c r="B175" s="397" t="s">
        <v>146</v>
      </c>
      <c r="C175" s="397">
        <v>8</v>
      </c>
      <c r="D175" s="397">
        <v>8</v>
      </c>
      <c r="E175" s="397">
        <v>5</v>
      </c>
      <c r="F175" s="397">
        <v>2</v>
      </c>
      <c r="G175" s="397">
        <v>6</v>
      </c>
      <c r="H175" s="397">
        <v>2</v>
      </c>
      <c r="I175" s="397">
        <v>0</v>
      </c>
      <c r="J175" s="401">
        <v>0.75</v>
      </c>
      <c r="K175" s="402">
        <v>67.666667000000004</v>
      </c>
      <c r="L175" s="397">
        <v>38</v>
      </c>
      <c r="M175" s="397">
        <v>17</v>
      </c>
      <c r="N175" s="397">
        <v>16</v>
      </c>
      <c r="O175" s="397">
        <v>17</v>
      </c>
      <c r="P175" s="397">
        <v>52</v>
      </c>
      <c r="Q175" s="397">
        <v>4</v>
      </c>
      <c r="R175" s="402">
        <v>2.1280999999999999</v>
      </c>
      <c r="S175" s="394">
        <v>0.81279999999999997</v>
      </c>
      <c r="T175" s="395">
        <v>5.0541999999999998</v>
      </c>
      <c r="U175" s="395">
        <v>2.2610999999999999</v>
      </c>
      <c r="V175" s="395">
        <v>6.9162999999999997</v>
      </c>
      <c r="W175" s="395">
        <v>0.53200000000000003</v>
      </c>
      <c r="X175" s="397" t="s">
        <v>63</v>
      </c>
    </row>
    <row r="176" spans="1:24" hidden="1" x14ac:dyDescent="0.25">
      <c r="A176" s="397" t="s">
        <v>651</v>
      </c>
      <c r="B176" s="397" t="s">
        <v>68</v>
      </c>
      <c r="C176" s="397">
        <v>12</v>
      </c>
      <c r="D176" s="397">
        <v>0</v>
      </c>
      <c r="E176" s="397">
        <v>0</v>
      </c>
      <c r="F176" s="397">
        <v>0</v>
      </c>
      <c r="G176" s="397">
        <v>0</v>
      </c>
      <c r="H176" s="397">
        <v>1</v>
      </c>
      <c r="I176" s="397">
        <v>0</v>
      </c>
      <c r="J176" s="401">
        <v>0</v>
      </c>
      <c r="K176" s="402">
        <v>11.999999000000001</v>
      </c>
      <c r="L176" s="397">
        <v>10</v>
      </c>
      <c r="M176" s="397">
        <v>4</v>
      </c>
      <c r="N176" s="397">
        <v>4</v>
      </c>
      <c r="O176" s="397">
        <v>2</v>
      </c>
      <c r="P176" s="397">
        <v>20</v>
      </c>
      <c r="Q176" s="397">
        <v>1</v>
      </c>
      <c r="R176" s="402">
        <v>3</v>
      </c>
      <c r="S176" s="394">
        <v>1</v>
      </c>
      <c r="T176" s="395">
        <v>7.5</v>
      </c>
      <c r="U176" s="395">
        <v>1.5</v>
      </c>
      <c r="V176" s="395">
        <v>15</v>
      </c>
      <c r="W176" s="395">
        <v>0.75</v>
      </c>
      <c r="X176" s="397" t="s">
        <v>63</v>
      </c>
    </row>
    <row r="177" spans="1:24" hidden="1" x14ac:dyDescent="0.25">
      <c r="A177" s="397" t="s">
        <v>607</v>
      </c>
      <c r="B177" s="397" t="s">
        <v>69</v>
      </c>
      <c r="C177" s="397">
        <v>6</v>
      </c>
      <c r="D177" s="397">
        <v>6</v>
      </c>
      <c r="E177" s="397">
        <v>3</v>
      </c>
      <c r="F177" s="397">
        <v>0</v>
      </c>
      <c r="G177" s="397">
        <v>1</v>
      </c>
      <c r="H177" s="397">
        <v>5</v>
      </c>
      <c r="I177" s="397">
        <v>0</v>
      </c>
      <c r="J177" s="401">
        <v>0.16669999999999999</v>
      </c>
      <c r="K177" s="402">
        <v>47</v>
      </c>
      <c r="L177" s="397">
        <v>45</v>
      </c>
      <c r="M177" s="397">
        <v>31</v>
      </c>
      <c r="N177" s="397">
        <v>31</v>
      </c>
      <c r="O177" s="397">
        <v>19</v>
      </c>
      <c r="P177" s="397">
        <v>32</v>
      </c>
      <c r="Q177" s="397">
        <v>6</v>
      </c>
      <c r="R177" s="402">
        <v>5.9362000000000004</v>
      </c>
      <c r="S177" s="394">
        <v>1.3616999999999999</v>
      </c>
      <c r="T177" s="395">
        <v>8.6170000000000009</v>
      </c>
      <c r="U177" s="395">
        <v>3.6383000000000001</v>
      </c>
      <c r="V177" s="395">
        <v>6.1276999999999999</v>
      </c>
      <c r="W177" s="395">
        <v>1.1489</v>
      </c>
      <c r="X177" s="397" t="s">
        <v>63</v>
      </c>
    </row>
    <row r="178" spans="1:24" hidden="1" x14ac:dyDescent="0.25">
      <c r="A178" s="397" t="s">
        <v>490</v>
      </c>
      <c r="B178" s="397" t="s">
        <v>69</v>
      </c>
      <c r="C178" s="397">
        <v>17</v>
      </c>
      <c r="D178" s="397">
        <v>17</v>
      </c>
      <c r="E178" s="397">
        <v>6</v>
      </c>
      <c r="F178" s="397">
        <v>1</v>
      </c>
      <c r="G178" s="397">
        <v>5</v>
      </c>
      <c r="H178" s="397">
        <v>9</v>
      </c>
      <c r="I178" s="397">
        <v>0</v>
      </c>
      <c r="J178" s="401">
        <v>0.35709999999999997</v>
      </c>
      <c r="K178" s="402">
        <v>117</v>
      </c>
      <c r="L178" s="397">
        <v>131</v>
      </c>
      <c r="M178" s="397">
        <v>75</v>
      </c>
      <c r="N178" s="397">
        <v>74</v>
      </c>
      <c r="O178" s="397">
        <v>40</v>
      </c>
      <c r="P178" s="397">
        <v>111</v>
      </c>
      <c r="Q178" s="397">
        <v>25</v>
      </c>
      <c r="R178" s="402">
        <v>5.6923000000000004</v>
      </c>
      <c r="S178" s="394">
        <v>1.4615</v>
      </c>
      <c r="T178" s="395">
        <v>10.0769</v>
      </c>
      <c r="U178" s="395">
        <v>3.0769000000000002</v>
      </c>
      <c r="V178" s="395">
        <v>8.5385000000000009</v>
      </c>
      <c r="W178" s="395">
        <v>1.9231</v>
      </c>
      <c r="X178" s="397" t="s">
        <v>63</v>
      </c>
    </row>
    <row r="179" spans="1:24" hidden="1" x14ac:dyDescent="0.25">
      <c r="A179" s="397" t="s">
        <v>477</v>
      </c>
      <c r="B179" s="397" t="s">
        <v>65</v>
      </c>
      <c r="C179" s="397">
        <v>33</v>
      </c>
      <c r="D179" s="397">
        <v>0</v>
      </c>
      <c r="E179" s="397">
        <v>0</v>
      </c>
      <c r="F179" s="397">
        <v>0</v>
      </c>
      <c r="G179" s="397">
        <v>2</v>
      </c>
      <c r="H179" s="397">
        <v>1</v>
      </c>
      <c r="I179" s="397">
        <v>0</v>
      </c>
      <c r="J179" s="401">
        <v>0.66669999999999996</v>
      </c>
      <c r="K179" s="402">
        <v>29.333333</v>
      </c>
      <c r="L179" s="397">
        <v>20</v>
      </c>
      <c r="M179" s="397">
        <v>9</v>
      </c>
      <c r="N179" s="397">
        <v>9</v>
      </c>
      <c r="O179" s="397">
        <v>4</v>
      </c>
      <c r="P179" s="397">
        <v>24</v>
      </c>
      <c r="Q179" s="397">
        <v>5</v>
      </c>
      <c r="R179" s="402">
        <v>2.7614000000000001</v>
      </c>
      <c r="S179" s="394">
        <v>0.81820000000000004</v>
      </c>
      <c r="T179" s="395">
        <v>6.1364000000000001</v>
      </c>
      <c r="U179" s="395">
        <v>1.2273000000000001</v>
      </c>
      <c r="V179" s="395">
        <v>7.3635999999999999</v>
      </c>
      <c r="W179" s="395">
        <v>1.5341</v>
      </c>
      <c r="X179" s="397" t="s">
        <v>63</v>
      </c>
    </row>
    <row r="180" spans="1:24" hidden="1" x14ac:dyDescent="0.25">
      <c r="A180" s="397" t="s">
        <v>755</v>
      </c>
      <c r="B180" s="397" t="s">
        <v>66</v>
      </c>
      <c r="C180" s="397">
        <v>6</v>
      </c>
      <c r="D180" s="397">
        <v>0</v>
      </c>
      <c r="E180" s="397">
        <v>0</v>
      </c>
      <c r="F180" s="397">
        <v>0</v>
      </c>
      <c r="G180" s="397">
        <v>0</v>
      </c>
      <c r="H180" s="397">
        <v>0</v>
      </c>
      <c r="I180" s="397">
        <v>0</v>
      </c>
      <c r="J180" s="401">
        <v>0</v>
      </c>
      <c r="K180" s="402">
        <v>13.666665999999999</v>
      </c>
      <c r="L180" s="397">
        <v>6</v>
      </c>
      <c r="M180" s="397">
        <v>3</v>
      </c>
      <c r="N180" s="397">
        <v>3</v>
      </c>
      <c r="O180" s="397">
        <v>0</v>
      </c>
      <c r="P180" s="397">
        <v>10</v>
      </c>
      <c r="Q180" s="397">
        <v>3</v>
      </c>
      <c r="R180" s="402">
        <v>1.9756</v>
      </c>
      <c r="S180" s="394">
        <v>0.439</v>
      </c>
      <c r="T180" s="395">
        <v>3.9512</v>
      </c>
      <c r="U180" s="395">
        <v>0</v>
      </c>
      <c r="V180" s="395">
        <v>6.5853999999999999</v>
      </c>
      <c r="W180" s="395">
        <v>1.9756</v>
      </c>
      <c r="X180" s="397" t="s">
        <v>63</v>
      </c>
    </row>
    <row r="181" spans="1:24" hidden="1" x14ac:dyDescent="0.25">
      <c r="A181" s="397" t="s">
        <v>633</v>
      </c>
      <c r="B181" s="397" t="s">
        <v>65</v>
      </c>
      <c r="C181" s="397">
        <v>13</v>
      </c>
      <c r="D181" s="397">
        <v>13</v>
      </c>
      <c r="E181" s="397">
        <v>0</v>
      </c>
      <c r="F181" s="397">
        <v>0</v>
      </c>
      <c r="G181" s="397">
        <v>6</v>
      </c>
      <c r="H181" s="397">
        <v>1</v>
      </c>
      <c r="I181" s="397">
        <v>0</v>
      </c>
      <c r="J181" s="401">
        <v>0.85709999999999997</v>
      </c>
      <c r="K181" s="402">
        <v>76.666666000000006</v>
      </c>
      <c r="L181" s="397">
        <v>68</v>
      </c>
      <c r="M181" s="397">
        <v>29</v>
      </c>
      <c r="N181" s="397">
        <v>29</v>
      </c>
      <c r="O181" s="397">
        <v>23</v>
      </c>
      <c r="P181" s="397">
        <v>68</v>
      </c>
      <c r="Q181" s="397">
        <v>3</v>
      </c>
      <c r="R181" s="402">
        <v>3.4043000000000001</v>
      </c>
      <c r="S181" s="394">
        <v>1.1870000000000001</v>
      </c>
      <c r="T181" s="395">
        <v>7.9825999999999997</v>
      </c>
      <c r="U181" s="395">
        <v>2.7</v>
      </c>
      <c r="V181" s="395">
        <v>7.9825999999999997</v>
      </c>
      <c r="W181" s="395">
        <v>0.35220000000000001</v>
      </c>
      <c r="X181" s="397" t="s">
        <v>63</v>
      </c>
    </row>
    <row r="182" spans="1:24" hidden="1" x14ac:dyDescent="0.25">
      <c r="A182" s="397" t="s">
        <v>407</v>
      </c>
      <c r="B182" s="397" t="s">
        <v>73</v>
      </c>
      <c r="C182" s="397">
        <v>18</v>
      </c>
      <c r="D182" s="397">
        <v>18</v>
      </c>
      <c r="E182" s="397">
        <v>3</v>
      </c>
      <c r="F182" s="397">
        <v>0</v>
      </c>
      <c r="G182" s="397">
        <v>7</v>
      </c>
      <c r="H182" s="397">
        <v>7</v>
      </c>
      <c r="I182" s="397">
        <v>0</v>
      </c>
      <c r="J182" s="401">
        <v>0.5</v>
      </c>
      <c r="K182" s="402">
        <v>107.00000199999999</v>
      </c>
      <c r="L182" s="397">
        <v>115</v>
      </c>
      <c r="M182" s="397">
        <v>64</v>
      </c>
      <c r="N182" s="397">
        <v>61</v>
      </c>
      <c r="O182" s="397">
        <v>37</v>
      </c>
      <c r="P182" s="397">
        <v>102</v>
      </c>
      <c r="Q182" s="397">
        <v>22</v>
      </c>
      <c r="R182" s="402">
        <v>5.1307999999999998</v>
      </c>
      <c r="S182" s="394">
        <v>1.4206000000000001</v>
      </c>
      <c r="T182" s="395">
        <v>9.6729000000000003</v>
      </c>
      <c r="U182" s="395">
        <v>3.1120999999999999</v>
      </c>
      <c r="V182" s="395">
        <v>8.5793999999999997</v>
      </c>
      <c r="W182" s="395">
        <v>1.8505</v>
      </c>
      <c r="X182" s="397" t="s">
        <v>63</v>
      </c>
    </row>
    <row r="183" spans="1:24" hidden="1" x14ac:dyDescent="0.25">
      <c r="A183" s="397" t="s">
        <v>696</v>
      </c>
      <c r="B183" s="397" t="s">
        <v>75</v>
      </c>
      <c r="C183" s="397">
        <v>5</v>
      </c>
      <c r="D183" s="397">
        <v>0</v>
      </c>
      <c r="E183" s="397">
        <v>0</v>
      </c>
      <c r="F183" s="397">
        <v>0</v>
      </c>
      <c r="G183" s="397">
        <v>0</v>
      </c>
      <c r="H183" s="397">
        <v>1</v>
      </c>
      <c r="I183" s="397">
        <v>0</v>
      </c>
      <c r="J183" s="401">
        <v>0</v>
      </c>
      <c r="K183" s="402">
        <v>3.3333330000000001</v>
      </c>
      <c r="L183" s="397">
        <v>6</v>
      </c>
      <c r="M183" s="397">
        <v>5</v>
      </c>
      <c r="N183" s="397">
        <v>5</v>
      </c>
      <c r="O183" s="397">
        <v>2</v>
      </c>
      <c r="P183" s="397">
        <v>5</v>
      </c>
      <c r="Q183" s="397">
        <v>1</v>
      </c>
      <c r="R183" s="402">
        <v>13.5</v>
      </c>
      <c r="S183" s="394">
        <v>2.4</v>
      </c>
      <c r="T183" s="395">
        <v>16.2</v>
      </c>
      <c r="U183" s="395">
        <v>5.4</v>
      </c>
      <c r="V183" s="395">
        <v>13.5</v>
      </c>
      <c r="W183" s="395">
        <v>2.7</v>
      </c>
      <c r="X183" s="397" t="s">
        <v>63</v>
      </c>
    </row>
    <row r="184" spans="1:24" hidden="1" x14ac:dyDescent="0.25">
      <c r="A184" s="397" t="s">
        <v>487</v>
      </c>
      <c r="B184" s="397" t="s">
        <v>69</v>
      </c>
      <c r="C184" s="397">
        <v>15</v>
      </c>
      <c r="D184" s="397">
        <v>15</v>
      </c>
      <c r="E184" s="397">
        <v>2</v>
      </c>
      <c r="F184" s="397">
        <v>0</v>
      </c>
      <c r="G184" s="397">
        <v>5</v>
      </c>
      <c r="H184" s="397">
        <v>8</v>
      </c>
      <c r="I184" s="397">
        <v>0</v>
      </c>
      <c r="J184" s="401">
        <v>0.3846</v>
      </c>
      <c r="K184" s="402">
        <v>93</v>
      </c>
      <c r="L184" s="397">
        <v>97</v>
      </c>
      <c r="M184" s="397">
        <v>56</v>
      </c>
      <c r="N184" s="397">
        <v>51</v>
      </c>
      <c r="O184" s="397">
        <v>45</v>
      </c>
      <c r="P184" s="397">
        <v>93</v>
      </c>
      <c r="Q184" s="397">
        <v>16</v>
      </c>
      <c r="R184" s="402">
        <v>4.9355000000000002</v>
      </c>
      <c r="S184" s="394">
        <v>1.5268999999999999</v>
      </c>
      <c r="T184" s="395">
        <v>9.3871000000000002</v>
      </c>
      <c r="U184" s="395">
        <v>4.3548</v>
      </c>
      <c r="V184" s="395">
        <v>9</v>
      </c>
      <c r="W184" s="395">
        <v>1.5484</v>
      </c>
      <c r="X184" s="397" t="s">
        <v>63</v>
      </c>
    </row>
    <row r="185" spans="1:24" hidden="1" x14ac:dyDescent="0.25">
      <c r="A185" s="397" t="s">
        <v>482</v>
      </c>
      <c r="B185" s="397" t="s">
        <v>64</v>
      </c>
      <c r="C185" s="397">
        <v>9</v>
      </c>
      <c r="D185" s="397">
        <v>9</v>
      </c>
      <c r="E185" s="397">
        <v>2</v>
      </c>
      <c r="F185" s="397">
        <v>0</v>
      </c>
      <c r="G185" s="397">
        <v>1</v>
      </c>
      <c r="H185" s="397">
        <v>6</v>
      </c>
      <c r="I185" s="397">
        <v>0</v>
      </c>
      <c r="J185" s="401">
        <v>0.1429</v>
      </c>
      <c r="K185" s="402">
        <v>47.666666999999997</v>
      </c>
      <c r="L185" s="397">
        <v>65</v>
      </c>
      <c r="M185" s="397">
        <v>47</v>
      </c>
      <c r="N185" s="397">
        <v>45</v>
      </c>
      <c r="O185" s="397">
        <v>23</v>
      </c>
      <c r="P185" s="397">
        <v>33</v>
      </c>
      <c r="Q185" s="397">
        <v>9</v>
      </c>
      <c r="R185" s="402">
        <v>8.4964999999999993</v>
      </c>
      <c r="S185" s="394">
        <v>1.8462000000000001</v>
      </c>
      <c r="T185" s="395">
        <v>12.2727</v>
      </c>
      <c r="U185" s="395">
        <v>4.3426999999999998</v>
      </c>
      <c r="V185" s="395">
        <v>6.2308000000000003</v>
      </c>
      <c r="W185" s="395">
        <v>1.6993</v>
      </c>
      <c r="X185" s="397" t="s">
        <v>63</v>
      </c>
    </row>
    <row r="186" spans="1:24" hidden="1" x14ac:dyDescent="0.25">
      <c r="A186" s="397" t="s">
        <v>409</v>
      </c>
      <c r="B186" s="397" t="s">
        <v>76</v>
      </c>
      <c r="C186" s="397">
        <v>14</v>
      </c>
      <c r="D186" s="397">
        <v>14</v>
      </c>
      <c r="E186" s="397">
        <v>4</v>
      </c>
      <c r="F186" s="397">
        <v>2</v>
      </c>
      <c r="G186" s="397">
        <v>7</v>
      </c>
      <c r="H186" s="397">
        <v>4</v>
      </c>
      <c r="I186" s="397">
        <v>0</v>
      </c>
      <c r="J186" s="401">
        <v>0.63639999999999997</v>
      </c>
      <c r="K186" s="402">
        <v>93</v>
      </c>
      <c r="L186" s="397">
        <v>84</v>
      </c>
      <c r="M186" s="397">
        <v>35</v>
      </c>
      <c r="N186" s="397">
        <v>33</v>
      </c>
      <c r="O186" s="397">
        <v>26</v>
      </c>
      <c r="P186" s="397">
        <v>84</v>
      </c>
      <c r="Q186" s="397">
        <v>11</v>
      </c>
      <c r="R186" s="402">
        <v>3.1934999999999998</v>
      </c>
      <c r="S186" s="394">
        <v>1.1828000000000001</v>
      </c>
      <c r="T186" s="395">
        <v>8.1289999999999996</v>
      </c>
      <c r="U186" s="395">
        <v>2.5160999999999998</v>
      </c>
      <c r="V186" s="395">
        <v>8.1289999999999996</v>
      </c>
      <c r="W186" s="395">
        <v>1.0645</v>
      </c>
      <c r="X186" s="397" t="s">
        <v>63</v>
      </c>
    </row>
    <row r="187" spans="1:24" hidden="1" x14ac:dyDescent="0.25">
      <c r="A187" s="397" t="s">
        <v>1820</v>
      </c>
      <c r="B187" s="397" t="s">
        <v>74</v>
      </c>
      <c r="C187" s="397">
        <v>7</v>
      </c>
      <c r="D187" s="397">
        <v>0</v>
      </c>
      <c r="E187" s="397">
        <v>0</v>
      </c>
      <c r="F187" s="397">
        <v>0</v>
      </c>
      <c r="G187" s="397">
        <v>0</v>
      </c>
      <c r="H187" s="397">
        <v>1</v>
      </c>
      <c r="I187" s="397">
        <v>0</v>
      </c>
      <c r="J187" s="401">
        <v>0</v>
      </c>
      <c r="K187" s="402">
        <v>8</v>
      </c>
      <c r="L187" s="397">
        <v>10</v>
      </c>
      <c r="M187" s="397">
        <v>3</v>
      </c>
      <c r="N187" s="397">
        <v>2</v>
      </c>
      <c r="O187" s="397">
        <v>5</v>
      </c>
      <c r="P187" s="397">
        <v>9</v>
      </c>
      <c r="Q187" s="397">
        <v>1</v>
      </c>
      <c r="R187" s="402">
        <v>2.25</v>
      </c>
      <c r="S187" s="394">
        <v>1.875</v>
      </c>
      <c r="T187" s="395">
        <v>11.25</v>
      </c>
      <c r="U187" s="395">
        <v>5.625</v>
      </c>
      <c r="V187" s="395">
        <v>10.125</v>
      </c>
      <c r="W187" s="395">
        <v>1.125</v>
      </c>
      <c r="X187" s="397" t="s">
        <v>63</v>
      </c>
    </row>
    <row r="188" spans="1:24" hidden="1" x14ac:dyDescent="0.25">
      <c r="A188" s="397" t="s">
        <v>488</v>
      </c>
      <c r="B188" s="397" t="s">
        <v>73</v>
      </c>
      <c r="C188" s="397">
        <v>12</v>
      </c>
      <c r="D188" s="397">
        <v>12</v>
      </c>
      <c r="E188" s="397">
        <v>2</v>
      </c>
      <c r="F188" s="397">
        <v>1</v>
      </c>
      <c r="G188" s="397">
        <v>2</v>
      </c>
      <c r="H188" s="397">
        <v>5</v>
      </c>
      <c r="I188" s="397">
        <v>0</v>
      </c>
      <c r="J188" s="401">
        <v>0.28570000000000001</v>
      </c>
      <c r="K188" s="402">
        <v>61</v>
      </c>
      <c r="L188" s="397">
        <v>68</v>
      </c>
      <c r="M188" s="397">
        <v>39</v>
      </c>
      <c r="N188" s="397">
        <v>38</v>
      </c>
      <c r="O188" s="397">
        <v>24</v>
      </c>
      <c r="P188" s="397">
        <v>79</v>
      </c>
      <c r="Q188" s="397">
        <v>12</v>
      </c>
      <c r="R188" s="402">
        <v>5.6066000000000003</v>
      </c>
      <c r="S188" s="394">
        <v>1.5082</v>
      </c>
      <c r="T188" s="395">
        <v>10.0328</v>
      </c>
      <c r="U188" s="395">
        <v>3.5409999999999999</v>
      </c>
      <c r="V188" s="395">
        <v>11.6557</v>
      </c>
      <c r="W188" s="395">
        <v>1.7705</v>
      </c>
      <c r="X188" s="397" t="s">
        <v>63</v>
      </c>
    </row>
    <row r="189" spans="1:24" hidden="1" x14ac:dyDescent="0.25">
      <c r="A189" s="397" t="s">
        <v>982</v>
      </c>
      <c r="B189" s="397" t="s">
        <v>166</v>
      </c>
      <c r="C189" s="397">
        <v>26</v>
      </c>
      <c r="D189" s="397">
        <v>0</v>
      </c>
      <c r="E189" s="397">
        <v>0</v>
      </c>
      <c r="F189" s="397">
        <v>0</v>
      </c>
      <c r="G189" s="397">
        <v>2</v>
      </c>
      <c r="H189" s="397">
        <v>0</v>
      </c>
      <c r="I189" s="397">
        <v>0</v>
      </c>
      <c r="J189" s="401">
        <v>1</v>
      </c>
      <c r="K189" s="402">
        <v>26.333333</v>
      </c>
      <c r="L189" s="397">
        <v>24</v>
      </c>
      <c r="M189" s="397">
        <v>14</v>
      </c>
      <c r="N189" s="397">
        <v>11</v>
      </c>
      <c r="O189" s="397">
        <v>11</v>
      </c>
      <c r="P189" s="397">
        <v>22</v>
      </c>
      <c r="Q189" s="397">
        <v>3</v>
      </c>
      <c r="R189" s="402">
        <v>3.7595000000000001</v>
      </c>
      <c r="S189" s="394">
        <v>1.3290999999999999</v>
      </c>
      <c r="T189" s="395">
        <v>8.2025000000000006</v>
      </c>
      <c r="U189" s="395">
        <v>3.7595000000000001</v>
      </c>
      <c r="V189" s="395">
        <v>7.5190000000000001</v>
      </c>
      <c r="W189" s="395">
        <v>1.0253000000000001</v>
      </c>
      <c r="X189" s="397" t="s">
        <v>63</v>
      </c>
    </row>
    <row r="190" spans="1:24" hidden="1" x14ac:dyDescent="0.25">
      <c r="A190" s="397" t="s">
        <v>476</v>
      </c>
      <c r="B190" s="397" t="s">
        <v>67</v>
      </c>
      <c r="C190" s="397">
        <v>20</v>
      </c>
      <c r="D190" s="397">
        <v>0</v>
      </c>
      <c r="E190" s="397">
        <v>0</v>
      </c>
      <c r="F190" s="397">
        <v>0</v>
      </c>
      <c r="G190" s="397">
        <v>6</v>
      </c>
      <c r="H190" s="397">
        <v>2</v>
      </c>
      <c r="I190" s="397">
        <v>3</v>
      </c>
      <c r="J190" s="401">
        <v>0.75</v>
      </c>
      <c r="K190" s="402">
        <v>43.999997999999998</v>
      </c>
      <c r="L190" s="397">
        <v>27</v>
      </c>
      <c r="M190" s="397">
        <v>19</v>
      </c>
      <c r="N190" s="397">
        <v>19</v>
      </c>
      <c r="O190" s="397">
        <v>16</v>
      </c>
      <c r="P190" s="397">
        <v>46</v>
      </c>
      <c r="Q190" s="397">
        <v>7</v>
      </c>
      <c r="R190" s="402">
        <v>3.8864000000000001</v>
      </c>
      <c r="S190" s="394">
        <v>0.97729999999999995</v>
      </c>
      <c r="T190" s="395">
        <v>5.5227000000000004</v>
      </c>
      <c r="U190" s="395">
        <v>3.2726999999999999</v>
      </c>
      <c r="V190" s="395">
        <v>9.4091000000000005</v>
      </c>
      <c r="W190" s="395">
        <v>1.4318</v>
      </c>
      <c r="X190" s="397" t="s">
        <v>63</v>
      </c>
    </row>
    <row r="191" spans="1:24" hidden="1" x14ac:dyDescent="0.25">
      <c r="A191" s="397" t="s">
        <v>424</v>
      </c>
      <c r="B191" s="397" t="s">
        <v>64</v>
      </c>
      <c r="C191" s="397">
        <v>16</v>
      </c>
      <c r="D191" s="397">
        <v>16</v>
      </c>
      <c r="E191" s="397">
        <v>5</v>
      </c>
      <c r="F191" s="397">
        <v>1</v>
      </c>
      <c r="G191" s="397">
        <v>6</v>
      </c>
      <c r="H191" s="397">
        <v>8</v>
      </c>
      <c r="I191" s="397">
        <v>0</v>
      </c>
      <c r="J191" s="401">
        <v>0.42859999999999998</v>
      </c>
      <c r="K191" s="402">
        <v>119.33333399999999</v>
      </c>
      <c r="L191" s="397">
        <v>109</v>
      </c>
      <c r="M191" s="397">
        <v>60</v>
      </c>
      <c r="N191" s="397">
        <v>60</v>
      </c>
      <c r="O191" s="397">
        <v>49</v>
      </c>
      <c r="P191" s="397">
        <v>153</v>
      </c>
      <c r="Q191" s="397">
        <v>14</v>
      </c>
      <c r="R191" s="402">
        <v>4.5251000000000001</v>
      </c>
      <c r="S191" s="394">
        <v>1.3240000000000001</v>
      </c>
      <c r="T191" s="395">
        <v>8.2207000000000008</v>
      </c>
      <c r="U191" s="395">
        <v>3.6955</v>
      </c>
      <c r="V191" s="395">
        <v>11.539099999999999</v>
      </c>
      <c r="W191" s="395">
        <v>1.0559000000000001</v>
      </c>
      <c r="X191" s="397" t="s">
        <v>63</v>
      </c>
    </row>
    <row r="192" spans="1:24" hidden="1" x14ac:dyDescent="0.25">
      <c r="A192" s="397" t="s">
        <v>661</v>
      </c>
      <c r="B192" s="397" t="s">
        <v>68</v>
      </c>
      <c r="C192" s="397">
        <v>15</v>
      </c>
      <c r="D192" s="397">
        <v>15</v>
      </c>
      <c r="E192" s="397">
        <v>2</v>
      </c>
      <c r="F192" s="397">
        <v>1</v>
      </c>
      <c r="G192" s="397">
        <v>4</v>
      </c>
      <c r="H192" s="397">
        <v>4</v>
      </c>
      <c r="I192" s="397">
        <v>0</v>
      </c>
      <c r="J192" s="401">
        <v>0.5</v>
      </c>
      <c r="K192" s="402">
        <v>89.000000999999997</v>
      </c>
      <c r="L192" s="397">
        <v>94</v>
      </c>
      <c r="M192" s="397">
        <v>47</v>
      </c>
      <c r="N192" s="397">
        <v>45</v>
      </c>
      <c r="O192" s="397">
        <v>25</v>
      </c>
      <c r="P192" s="397">
        <v>70</v>
      </c>
      <c r="Q192" s="397">
        <v>11</v>
      </c>
      <c r="R192" s="402">
        <v>4.5506000000000002</v>
      </c>
      <c r="S192" s="394">
        <v>1.3371</v>
      </c>
      <c r="T192" s="395">
        <v>9.5055999999999994</v>
      </c>
      <c r="U192" s="395">
        <v>2.5280999999999998</v>
      </c>
      <c r="V192" s="395">
        <v>7.0787000000000004</v>
      </c>
      <c r="W192" s="395">
        <v>1.1124000000000001</v>
      </c>
      <c r="X192" s="397" t="s">
        <v>63</v>
      </c>
    </row>
    <row r="193" spans="1:24" hidden="1" x14ac:dyDescent="0.25">
      <c r="A193" s="397" t="s">
        <v>1826</v>
      </c>
      <c r="B193" s="397" t="s">
        <v>72</v>
      </c>
      <c r="C193" s="397">
        <v>16</v>
      </c>
      <c r="D193" s="397">
        <v>0</v>
      </c>
      <c r="E193" s="397">
        <v>0</v>
      </c>
      <c r="F193" s="397">
        <v>0</v>
      </c>
      <c r="G193" s="397">
        <v>5</v>
      </c>
      <c r="H193" s="397">
        <v>0</v>
      </c>
      <c r="I193" s="397">
        <v>0</v>
      </c>
      <c r="J193" s="401">
        <v>1</v>
      </c>
      <c r="K193" s="402">
        <v>30.666667</v>
      </c>
      <c r="L193" s="397">
        <v>23</v>
      </c>
      <c r="M193" s="397">
        <v>10</v>
      </c>
      <c r="N193" s="397">
        <v>10</v>
      </c>
      <c r="O193" s="397">
        <v>11</v>
      </c>
      <c r="P193" s="397">
        <v>27</v>
      </c>
      <c r="Q193" s="397">
        <v>6</v>
      </c>
      <c r="R193" s="402">
        <v>2.9348000000000001</v>
      </c>
      <c r="S193" s="394">
        <v>1.1087</v>
      </c>
      <c r="T193" s="395">
        <v>6.75</v>
      </c>
      <c r="U193" s="395">
        <v>3.2282999999999999</v>
      </c>
      <c r="V193" s="395">
        <v>7.9238999999999997</v>
      </c>
      <c r="W193" s="395">
        <v>1.7608999999999999</v>
      </c>
      <c r="X193" s="397" t="s">
        <v>63</v>
      </c>
    </row>
    <row r="194" spans="1:24" hidden="1" x14ac:dyDescent="0.25">
      <c r="A194" s="397" t="s">
        <v>987</v>
      </c>
      <c r="B194" s="397" t="s">
        <v>166</v>
      </c>
      <c r="C194" s="397">
        <v>9</v>
      </c>
      <c r="D194" s="397">
        <v>9</v>
      </c>
      <c r="E194" s="397">
        <v>0</v>
      </c>
      <c r="F194" s="397">
        <v>0</v>
      </c>
      <c r="G194" s="397">
        <v>0</v>
      </c>
      <c r="H194" s="397">
        <v>4</v>
      </c>
      <c r="I194" s="397">
        <v>0</v>
      </c>
      <c r="J194" s="401">
        <v>0</v>
      </c>
      <c r="K194" s="402">
        <v>32</v>
      </c>
      <c r="L194" s="397">
        <v>43</v>
      </c>
      <c r="M194" s="397">
        <v>23</v>
      </c>
      <c r="N194" s="397">
        <v>21</v>
      </c>
      <c r="O194" s="397">
        <v>17</v>
      </c>
      <c r="P194" s="397">
        <v>21</v>
      </c>
      <c r="Q194" s="397">
        <v>5</v>
      </c>
      <c r="R194" s="402">
        <v>5.9062999999999999</v>
      </c>
      <c r="S194" s="394">
        <v>1.875</v>
      </c>
      <c r="T194" s="395">
        <v>12.0938</v>
      </c>
      <c r="U194" s="395">
        <v>4.7812999999999999</v>
      </c>
      <c r="V194" s="395">
        <v>5.9062999999999999</v>
      </c>
      <c r="W194" s="395">
        <v>1.4063000000000001</v>
      </c>
      <c r="X194" s="397" t="s">
        <v>63</v>
      </c>
    </row>
    <row r="195" spans="1:24" hidden="1" x14ac:dyDescent="0.25">
      <c r="A195" s="397" t="s">
        <v>602</v>
      </c>
      <c r="B195" s="397" t="s">
        <v>69</v>
      </c>
      <c r="C195" s="397">
        <v>14</v>
      </c>
      <c r="D195" s="397">
        <v>0</v>
      </c>
      <c r="E195" s="397">
        <v>0</v>
      </c>
      <c r="F195" s="397">
        <v>0</v>
      </c>
      <c r="G195" s="397">
        <v>1</v>
      </c>
      <c r="H195" s="397">
        <v>0</v>
      </c>
      <c r="I195" s="397">
        <v>0</v>
      </c>
      <c r="J195" s="401">
        <v>1</v>
      </c>
      <c r="K195" s="402">
        <v>12.333333</v>
      </c>
      <c r="L195" s="397">
        <v>4</v>
      </c>
      <c r="M195" s="397">
        <v>0</v>
      </c>
      <c r="N195" s="397">
        <v>0</v>
      </c>
      <c r="O195" s="397">
        <v>5</v>
      </c>
      <c r="P195" s="397">
        <v>12</v>
      </c>
      <c r="Q195" s="397">
        <v>0</v>
      </c>
      <c r="R195" s="402">
        <v>0</v>
      </c>
      <c r="S195" s="394">
        <v>0.72970000000000002</v>
      </c>
      <c r="T195" s="395">
        <v>2.9188999999999998</v>
      </c>
      <c r="U195" s="395">
        <v>3.6486000000000001</v>
      </c>
      <c r="V195" s="395">
        <v>8.7568000000000001</v>
      </c>
      <c r="W195" s="395">
        <v>0</v>
      </c>
      <c r="X195" s="397" t="s">
        <v>63</v>
      </c>
    </row>
    <row r="196" spans="1:24" hidden="1" x14ac:dyDescent="0.25">
      <c r="A196" s="397" t="s">
        <v>928</v>
      </c>
      <c r="B196" s="397" t="s">
        <v>72</v>
      </c>
      <c r="C196" s="397">
        <v>23</v>
      </c>
      <c r="D196" s="397">
        <v>0</v>
      </c>
      <c r="E196" s="397">
        <v>0</v>
      </c>
      <c r="F196" s="397">
        <v>0</v>
      </c>
      <c r="G196" s="397">
        <v>2</v>
      </c>
      <c r="H196" s="397">
        <v>0</v>
      </c>
      <c r="I196" s="397">
        <v>3</v>
      </c>
      <c r="J196" s="401">
        <v>1</v>
      </c>
      <c r="K196" s="402">
        <v>26.666668000000001</v>
      </c>
      <c r="L196" s="397">
        <v>14</v>
      </c>
      <c r="M196" s="397">
        <v>8</v>
      </c>
      <c r="N196" s="397">
        <v>8</v>
      </c>
      <c r="O196" s="397">
        <v>11</v>
      </c>
      <c r="P196" s="397">
        <v>29</v>
      </c>
      <c r="Q196" s="397">
        <v>5</v>
      </c>
      <c r="R196" s="402">
        <v>2.7</v>
      </c>
      <c r="S196" s="394">
        <v>0.9375</v>
      </c>
      <c r="T196" s="395">
        <v>4.7249999999999996</v>
      </c>
      <c r="U196" s="395">
        <v>3.7124999999999999</v>
      </c>
      <c r="V196" s="395">
        <v>9.7874999999999996</v>
      </c>
      <c r="W196" s="395">
        <v>1.6875</v>
      </c>
      <c r="X196" s="397" t="s">
        <v>63</v>
      </c>
    </row>
    <row r="197" spans="1:24" hidden="1" x14ac:dyDescent="0.25">
      <c r="A197" s="397" t="s">
        <v>465</v>
      </c>
      <c r="B197" s="397" t="s">
        <v>71</v>
      </c>
      <c r="C197" s="397">
        <v>31</v>
      </c>
      <c r="D197" s="397">
        <v>0</v>
      </c>
      <c r="E197" s="397">
        <v>0</v>
      </c>
      <c r="F197" s="397">
        <v>0</v>
      </c>
      <c r="G197" s="397">
        <v>4</v>
      </c>
      <c r="H197" s="397">
        <v>1</v>
      </c>
      <c r="I197" s="397">
        <v>2</v>
      </c>
      <c r="J197" s="401">
        <v>0.8</v>
      </c>
      <c r="K197" s="402">
        <v>31.999998999999999</v>
      </c>
      <c r="L197" s="397">
        <v>26</v>
      </c>
      <c r="M197" s="397">
        <v>13</v>
      </c>
      <c r="N197" s="397">
        <v>13</v>
      </c>
      <c r="O197" s="397">
        <v>1</v>
      </c>
      <c r="P197" s="397">
        <v>20</v>
      </c>
      <c r="Q197" s="397">
        <v>8</v>
      </c>
      <c r="R197" s="402">
        <v>3.6562999999999999</v>
      </c>
      <c r="S197" s="394">
        <v>0.84379999999999999</v>
      </c>
      <c r="T197" s="395">
        <v>7.3125</v>
      </c>
      <c r="U197" s="395">
        <v>0.28129999999999999</v>
      </c>
      <c r="V197" s="395">
        <v>5.625</v>
      </c>
      <c r="W197" s="395">
        <v>2.25</v>
      </c>
      <c r="X197" s="397" t="s">
        <v>63</v>
      </c>
    </row>
    <row r="198" spans="1:24" hidden="1" x14ac:dyDescent="0.25">
      <c r="A198" s="397" t="s">
        <v>399</v>
      </c>
      <c r="B198" s="397" t="s">
        <v>65</v>
      </c>
      <c r="C198" s="397">
        <v>43</v>
      </c>
      <c r="D198" s="397">
        <v>0</v>
      </c>
      <c r="E198" s="397">
        <v>0</v>
      </c>
      <c r="F198" s="397">
        <v>0</v>
      </c>
      <c r="G198" s="397">
        <v>4</v>
      </c>
      <c r="H198" s="397">
        <v>0</v>
      </c>
      <c r="I198" s="397">
        <v>0</v>
      </c>
      <c r="J198" s="401">
        <v>1</v>
      </c>
      <c r="K198" s="402">
        <v>37.000000999999997</v>
      </c>
      <c r="L198" s="397">
        <v>24</v>
      </c>
      <c r="M198" s="397">
        <v>7</v>
      </c>
      <c r="N198" s="397">
        <v>6</v>
      </c>
      <c r="O198" s="397">
        <v>8</v>
      </c>
      <c r="P198" s="397">
        <v>34</v>
      </c>
      <c r="Q198" s="397">
        <v>2</v>
      </c>
      <c r="R198" s="402">
        <v>1.4595</v>
      </c>
      <c r="S198" s="394">
        <v>0.8649</v>
      </c>
      <c r="T198" s="395">
        <v>5.8377999999999997</v>
      </c>
      <c r="U198" s="395">
        <v>1.9459</v>
      </c>
      <c r="V198" s="395">
        <v>8.2703000000000007</v>
      </c>
      <c r="W198" s="395">
        <v>0.48649999999999999</v>
      </c>
      <c r="X198" s="397" t="s">
        <v>63</v>
      </c>
    </row>
    <row r="199" spans="1:24" hidden="1" x14ac:dyDescent="0.25">
      <c r="A199" s="397" t="s">
        <v>464</v>
      </c>
      <c r="B199" s="397" t="s">
        <v>73</v>
      </c>
      <c r="C199" s="397">
        <v>7</v>
      </c>
      <c r="D199" s="397">
        <v>0</v>
      </c>
      <c r="E199" s="397">
        <v>0</v>
      </c>
      <c r="F199" s="397">
        <v>0</v>
      </c>
      <c r="G199" s="397">
        <v>2</v>
      </c>
      <c r="H199" s="397">
        <v>0</v>
      </c>
      <c r="I199" s="397">
        <v>0</v>
      </c>
      <c r="J199" s="401">
        <v>1</v>
      </c>
      <c r="K199" s="402">
        <v>11.333334000000001</v>
      </c>
      <c r="L199" s="397">
        <v>10</v>
      </c>
      <c r="M199" s="397">
        <v>5</v>
      </c>
      <c r="N199" s="397">
        <v>4</v>
      </c>
      <c r="O199" s="397">
        <v>7</v>
      </c>
      <c r="P199" s="397">
        <v>9</v>
      </c>
      <c r="Q199" s="397">
        <v>0</v>
      </c>
      <c r="R199" s="402">
        <v>3.1764999999999999</v>
      </c>
      <c r="S199" s="394">
        <v>1.5</v>
      </c>
      <c r="T199" s="395">
        <v>7.9412000000000003</v>
      </c>
      <c r="U199" s="395">
        <v>5.5587999999999997</v>
      </c>
      <c r="V199" s="395">
        <v>7.1471</v>
      </c>
      <c r="W199" s="395">
        <v>0</v>
      </c>
      <c r="X199" s="397" t="s">
        <v>63</v>
      </c>
    </row>
    <row r="200" spans="1:24" hidden="1" x14ac:dyDescent="0.25">
      <c r="A200" s="397" t="s">
        <v>1817</v>
      </c>
      <c r="B200" s="397" t="s">
        <v>65</v>
      </c>
      <c r="C200" s="397">
        <v>24</v>
      </c>
      <c r="D200" s="397">
        <v>0</v>
      </c>
      <c r="E200" s="397">
        <v>0</v>
      </c>
      <c r="F200" s="397">
        <v>0</v>
      </c>
      <c r="G200" s="397">
        <v>1</v>
      </c>
      <c r="H200" s="397">
        <v>2</v>
      </c>
      <c r="I200" s="397">
        <v>0</v>
      </c>
      <c r="J200" s="401">
        <v>0.33329999999999999</v>
      </c>
      <c r="K200" s="402">
        <v>27.333335000000002</v>
      </c>
      <c r="L200" s="397">
        <v>18</v>
      </c>
      <c r="M200" s="397">
        <v>9</v>
      </c>
      <c r="N200" s="397">
        <v>9</v>
      </c>
      <c r="O200" s="397">
        <v>14</v>
      </c>
      <c r="P200" s="397">
        <v>25</v>
      </c>
      <c r="Q200" s="397">
        <v>4</v>
      </c>
      <c r="R200" s="402">
        <v>2.9634</v>
      </c>
      <c r="S200" s="394">
        <v>1.1707000000000001</v>
      </c>
      <c r="T200" s="395">
        <v>5.9268000000000001</v>
      </c>
      <c r="U200" s="395">
        <v>4.6097999999999999</v>
      </c>
      <c r="V200" s="395">
        <v>8.2317</v>
      </c>
      <c r="W200" s="395">
        <v>1.3170999999999999</v>
      </c>
      <c r="X200" s="397" t="s">
        <v>63</v>
      </c>
    </row>
    <row r="201" spans="1:24" hidden="1" x14ac:dyDescent="0.25">
      <c r="A201" s="397" t="s">
        <v>401</v>
      </c>
      <c r="B201" s="397" t="s">
        <v>72</v>
      </c>
      <c r="C201" s="397">
        <v>15</v>
      </c>
      <c r="D201" s="397">
        <v>15</v>
      </c>
      <c r="E201" s="397">
        <v>9</v>
      </c>
      <c r="F201" s="397">
        <v>1</v>
      </c>
      <c r="G201" s="397">
        <v>8</v>
      </c>
      <c r="H201" s="397">
        <v>4</v>
      </c>
      <c r="I201" s="397">
        <v>0</v>
      </c>
      <c r="J201" s="401">
        <v>0.66669999999999996</v>
      </c>
      <c r="K201" s="402">
        <v>113.33333399999999</v>
      </c>
      <c r="L201" s="397">
        <v>87</v>
      </c>
      <c r="M201" s="397">
        <v>38</v>
      </c>
      <c r="N201" s="397">
        <v>37</v>
      </c>
      <c r="O201" s="397">
        <v>33</v>
      </c>
      <c r="P201" s="397">
        <v>128</v>
      </c>
      <c r="Q201" s="397">
        <v>18</v>
      </c>
      <c r="R201" s="402">
        <v>2.9382000000000001</v>
      </c>
      <c r="S201" s="394">
        <v>1.0588</v>
      </c>
      <c r="T201" s="395">
        <v>6.9088000000000003</v>
      </c>
      <c r="U201" s="395">
        <v>2.6206</v>
      </c>
      <c r="V201" s="395">
        <v>10.1647</v>
      </c>
      <c r="W201" s="395">
        <v>1.4294</v>
      </c>
      <c r="X201" s="397" t="s">
        <v>63</v>
      </c>
    </row>
    <row r="202" spans="1:24" hidden="1" x14ac:dyDescent="0.25">
      <c r="A202" s="397" t="s">
        <v>392</v>
      </c>
      <c r="B202" s="397" t="s">
        <v>72</v>
      </c>
      <c r="C202" s="397">
        <v>13</v>
      </c>
      <c r="D202" s="397">
        <v>13</v>
      </c>
      <c r="E202" s="397">
        <v>10</v>
      </c>
      <c r="F202" s="397">
        <v>1</v>
      </c>
      <c r="G202" s="397">
        <v>4</v>
      </c>
      <c r="H202" s="397">
        <v>7</v>
      </c>
      <c r="I202" s="397">
        <v>0</v>
      </c>
      <c r="J202" s="401">
        <v>0.36359999999999998</v>
      </c>
      <c r="K202" s="402">
        <v>113.333333</v>
      </c>
      <c r="L202" s="397">
        <v>86</v>
      </c>
      <c r="M202" s="397">
        <v>48</v>
      </c>
      <c r="N202" s="397">
        <v>43</v>
      </c>
      <c r="O202" s="397">
        <v>33</v>
      </c>
      <c r="P202" s="397">
        <v>127</v>
      </c>
      <c r="Q202" s="397">
        <v>16</v>
      </c>
      <c r="R202" s="402">
        <v>3.4146999999999998</v>
      </c>
      <c r="S202" s="394">
        <v>1.05</v>
      </c>
      <c r="T202" s="395">
        <v>6.8293999999999997</v>
      </c>
      <c r="U202" s="395">
        <v>2.6206</v>
      </c>
      <c r="V202" s="395">
        <v>10.0853</v>
      </c>
      <c r="W202" s="395">
        <v>1.2706</v>
      </c>
      <c r="X202" s="397" t="s">
        <v>63</v>
      </c>
    </row>
    <row r="203" spans="1:24" hidden="1" x14ac:dyDescent="0.25">
      <c r="A203" s="397" t="s">
        <v>475</v>
      </c>
      <c r="B203" s="397" t="s">
        <v>65</v>
      </c>
      <c r="C203" s="397">
        <v>6</v>
      </c>
      <c r="D203" s="397">
        <v>6</v>
      </c>
      <c r="E203" s="397">
        <v>0</v>
      </c>
      <c r="F203" s="397">
        <v>0</v>
      </c>
      <c r="G203" s="397">
        <v>2</v>
      </c>
      <c r="H203" s="397">
        <v>2</v>
      </c>
      <c r="I203" s="397">
        <v>0</v>
      </c>
      <c r="J203" s="401">
        <v>0.5</v>
      </c>
      <c r="K203" s="402">
        <v>42.666666999999997</v>
      </c>
      <c r="L203" s="397">
        <v>29</v>
      </c>
      <c r="M203" s="397">
        <v>11</v>
      </c>
      <c r="N203" s="397">
        <v>10</v>
      </c>
      <c r="O203" s="397">
        <v>9</v>
      </c>
      <c r="P203" s="397">
        <v>40</v>
      </c>
      <c r="Q203" s="397">
        <v>3</v>
      </c>
      <c r="R203" s="402">
        <v>2.1093999999999999</v>
      </c>
      <c r="S203" s="394">
        <v>0.89059999999999995</v>
      </c>
      <c r="T203" s="395">
        <v>6.1172000000000004</v>
      </c>
      <c r="U203" s="395">
        <v>1.8984000000000001</v>
      </c>
      <c r="V203" s="395">
        <v>8.4375</v>
      </c>
      <c r="W203" s="395">
        <v>0.63280000000000003</v>
      </c>
      <c r="X203" s="397" t="s">
        <v>63</v>
      </c>
    </row>
    <row r="204" spans="1:24" hidden="1" x14ac:dyDescent="0.25">
      <c r="A204" s="397" t="s">
        <v>784</v>
      </c>
      <c r="B204" s="397" t="s">
        <v>73</v>
      </c>
      <c r="C204" s="397">
        <v>10</v>
      </c>
      <c r="D204" s="397">
        <v>0</v>
      </c>
      <c r="E204" s="397">
        <v>0</v>
      </c>
      <c r="F204" s="397">
        <v>0</v>
      </c>
      <c r="G204" s="397">
        <v>1</v>
      </c>
      <c r="H204" s="397">
        <v>0</v>
      </c>
      <c r="I204" s="397">
        <v>0</v>
      </c>
      <c r="J204" s="401">
        <v>1</v>
      </c>
      <c r="K204" s="402">
        <v>32.333334000000001</v>
      </c>
      <c r="L204" s="397">
        <v>32</v>
      </c>
      <c r="M204" s="397">
        <v>19</v>
      </c>
      <c r="N204" s="397">
        <v>19</v>
      </c>
      <c r="O204" s="397">
        <v>11</v>
      </c>
      <c r="P204" s="397">
        <v>34</v>
      </c>
      <c r="Q204" s="397">
        <v>6</v>
      </c>
      <c r="R204" s="402">
        <v>5.2887000000000004</v>
      </c>
      <c r="S204" s="394">
        <v>1.3299000000000001</v>
      </c>
      <c r="T204" s="395">
        <v>8.9071999999999996</v>
      </c>
      <c r="U204" s="395">
        <v>3.0619000000000001</v>
      </c>
      <c r="V204" s="395">
        <v>9.4639000000000006</v>
      </c>
      <c r="W204" s="395">
        <v>1.6700999999999999</v>
      </c>
      <c r="X204" s="397" t="s">
        <v>63</v>
      </c>
    </row>
    <row r="205" spans="1:24" hidden="1" x14ac:dyDescent="0.25">
      <c r="A205" s="397" t="s">
        <v>470</v>
      </c>
      <c r="B205" s="397" t="s">
        <v>75</v>
      </c>
      <c r="C205" s="397">
        <v>36</v>
      </c>
      <c r="D205" s="397">
        <v>0</v>
      </c>
      <c r="E205" s="397">
        <v>0</v>
      </c>
      <c r="F205" s="397">
        <v>0</v>
      </c>
      <c r="G205" s="397">
        <v>4</v>
      </c>
      <c r="H205" s="397">
        <v>3</v>
      </c>
      <c r="I205" s="397">
        <v>2</v>
      </c>
      <c r="J205" s="401">
        <v>0.57140000000000002</v>
      </c>
      <c r="K205" s="402">
        <v>35.333331999999999</v>
      </c>
      <c r="L205" s="397">
        <v>21</v>
      </c>
      <c r="M205" s="397">
        <v>6</v>
      </c>
      <c r="N205" s="397">
        <v>6</v>
      </c>
      <c r="O205" s="397">
        <v>8</v>
      </c>
      <c r="P205" s="397">
        <v>41</v>
      </c>
      <c r="Q205" s="397">
        <v>3</v>
      </c>
      <c r="R205" s="402">
        <v>1.5283</v>
      </c>
      <c r="S205" s="394">
        <v>0.82079999999999997</v>
      </c>
      <c r="T205" s="395">
        <v>5.3491</v>
      </c>
      <c r="U205" s="395">
        <v>2.0377000000000001</v>
      </c>
      <c r="V205" s="395">
        <v>10.4434</v>
      </c>
      <c r="W205" s="395">
        <v>0.76419999999999999</v>
      </c>
      <c r="X205" s="397" t="s">
        <v>63</v>
      </c>
    </row>
    <row r="206" spans="1:24" hidden="1" x14ac:dyDescent="0.25">
      <c r="A206" s="397" t="s">
        <v>659</v>
      </c>
      <c r="B206" s="397" t="s">
        <v>68</v>
      </c>
      <c r="C206" s="397">
        <v>12</v>
      </c>
      <c r="D206" s="397">
        <v>0</v>
      </c>
      <c r="E206" s="397">
        <v>0</v>
      </c>
      <c r="F206" s="397">
        <v>0</v>
      </c>
      <c r="G206" s="397">
        <v>1</v>
      </c>
      <c r="H206" s="397">
        <v>0</v>
      </c>
      <c r="I206" s="397">
        <v>0</v>
      </c>
      <c r="J206" s="401">
        <v>1</v>
      </c>
      <c r="K206" s="402">
        <v>10.666667</v>
      </c>
      <c r="L206" s="397">
        <v>7</v>
      </c>
      <c r="M206" s="397">
        <v>3</v>
      </c>
      <c r="N206" s="397">
        <v>3</v>
      </c>
      <c r="O206" s="397">
        <v>2</v>
      </c>
      <c r="P206" s="397">
        <v>16</v>
      </c>
      <c r="Q206" s="397">
        <v>2</v>
      </c>
      <c r="R206" s="402">
        <v>2.5312000000000001</v>
      </c>
      <c r="S206" s="394">
        <v>0.84370000000000001</v>
      </c>
      <c r="T206" s="395">
        <v>5.9062000000000001</v>
      </c>
      <c r="U206" s="395">
        <v>1.6875</v>
      </c>
      <c r="V206" s="395">
        <v>13.5</v>
      </c>
      <c r="W206" s="395">
        <v>1.6875</v>
      </c>
      <c r="X206" s="397" t="s">
        <v>63</v>
      </c>
    </row>
    <row r="207" spans="1:24" hidden="1" x14ac:dyDescent="0.25">
      <c r="A207" s="397" t="s">
        <v>612</v>
      </c>
      <c r="B207" s="397" t="s">
        <v>69</v>
      </c>
      <c r="C207" s="397">
        <v>7</v>
      </c>
      <c r="D207" s="397">
        <v>0</v>
      </c>
      <c r="E207" s="397">
        <v>0</v>
      </c>
      <c r="F207" s="397">
        <v>0</v>
      </c>
      <c r="G207" s="397">
        <v>0</v>
      </c>
      <c r="H207" s="397">
        <v>0</v>
      </c>
      <c r="I207" s="397">
        <v>0</v>
      </c>
      <c r="J207" s="401">
        <v>0</v>
      </c>
      <c r="K207" s="402">
        <v>12.666665999999999</v>
      </c>
      <c r="L207" s="397">
        <v>19</v>
      </c>
      <c r="M207" s="397">
        <v>12</v>
      </c>
      <c r="N207" s="397">
        <v>12</v>
      </c>
      <c r="O207" s="397">
        <v>3</v>
      </c>
      <c r="P207" s="397">
        <v>7</v>
      </c>
      <c r="Q207" s="397">
        <v>1</v>
      </c>
      <c r="R207" s="402">
        <v>8.5263000000000009</v>
      </c>
      <c r="S207" s="394">
        <v>1.7367999999999999</v>
      </c>
      <c r="T207" s="395">
        <v>13.5</v>
      </c>
      <c r="U207" s="395">
        <v>2.1316000000000002</v>
      </c>
      <c r="V207" s="395">
        <v>4.9737</v>
      </c>
      <c r="W207" s="395">
        <v>0.71050000000000002</v>
      </c>
      <c r="X207" s="397" t="s">
        <v>63</v>
      </c>
    </row>
    <row r="208" spans="1:24" hidden="1" x14ac:dyDescent="0.25">
      <c r="A208" s="397" t="s">
        <v>990</v>
      </c>
      <c r="B208" s="397" t="s">
        <v>166</v>
      </c>
      <c r="C208" s="397">
        <v>5</v>
      </c>
      <c r="D208" s="397">
        <v>5</v>
      </c>
      <c r="E208" s="397">
        <v>1</v>
      </c>
      <c r="F208" s="397">
        <v>0</v>
      </c>
      <c r="G208" s="397">
        <v>1</v>
      </c>
      <c r="H208" s="397">
        <v>1</v>
      </c>
      <c r="I208" s="397">
        <v>0</v>
      </c>
      <c r="J208" s="401">
        <v>0.5</v>
      </c>
      <c r="K208" s="402">
        <v>33.333333000000003</v>
      </c>
      <c r="L208" s="397">
        <v>28</v>
      </c>
      <c r="M208" s="397">
        <v>12</v>
      </c>
      <c r="N208" s="397">
        <v>11</v>
      </c>
      <c r="O208" s="397">
        <v>10</v>
      </c>
      <c r="P208" s="397">
        <v>30</v>
      </c>
      <c r="Q208" s="397">
        <v>4</v>
      </c>
      <c r="R208" s="402">
        <v>2.97</v>
      </c>
      <c r="S208" s="394">
        <v>1.1399999999999999</v>
      </c>
      <c r="T208" s="395">
        <v>7.56</v>
      </c>
      <c r="U208" s="395">
        <v>2.7</v>
      </c>
      <c r="V208" s="395">
        <v>8.1</v>
      </c>
      <c r="W208" s="395">
        <v>1.08</v>
      </c>
      <c r="X208" s="397" t="s">
        <v>63</v>
      </c>
    </row>
    <row r="209" spans="1:24" hidden="1" x14ac:dyDescent="0.25">
      <c r="A209" s="397" t="s">
        <v>930</v>
      </c>
      <c r="B209" s="397" t="s">
        <v>72</v>
      </c>
      <c r="C209" s="397">
        <v>8</v>
      </c>
      <c r="D209" s="397">
        <v>8</v>
      </c>
      <c r="E209" s="397">
        <v>5</v>
      </c>
      <c r="F209" s="397">
        <v>1</v>
      </c>
      <c r="G209" s="397">
        <v>3</v>
      </c>
      <c r="H209" s="397">
        <v>4</v>
      </c>
      <c r="I209" s="397">
        <v>0</v>
      </c>
      <c r="J209" s="401">
        <v>0.42859999999999998</v>
      </c>
      <c r="K209" s="402">
        <v>66.666667000000004</v>
      </c>
      <c r="L209" s="397">
        <v>63</v>
      </c>
      <c r="M209" s="397">
        <v>32</v>
      </c>
      <c r="N209" s="397">
        <v>29</v>
      </c>
      <c r="O209" s="397">
        <v>31</v>
      </c>
      <c r="P209" s="397">
        <v>72</v>
      </c>
      <c r="Q209" s="397">
        <v>9</v>
      </c>
      <c r="R209" s="402">
        <v>3.915</v>
      </c>
      <c r="S209" s="394">
        <v>1.41</v>
      </c>
      <c r="T209" s="395">
        <v>8.5050000000000008</v>
      </c>
      <c r="U209" s="395">
        <v>4.1849999999999996</v>
      </c>
      <c r="V209" s="395">
        <v>9.7200000000000006</v>
      </c>
      <c r="W209" s="395">
        <v>1.2150000000000001</v>
      </c>
      <c r="X209" s="397" t="s">
        <v>63</v>
      </c>
    </row>
    <row r="210" spans="1:24" hidden="1" x14ac:dyDescent="0.25">
      <c r="A210" s="397" t="s">
        <v>961</v>
      </c>
      <c r="B210" s="397" t="s">
        <v>146</v>
      </c>
      <c r="C210" s="397">
        <v>4</v>
      </c>
      <c r="D210" s="397">
        <v>0</v>
      </c>
      <c r="E210" s="397">
        <v>0</v>
      </c>
      <c r="F210" s="397">
        <v>0</v>
      </c>
      <c r="G210" s="397">
        <v>0</v>
      </c>
      <c r="H210" s="397">
        <v>0</v>
      </c>
      <c r="I210" s="397">
        <v>1</v>
      </c>
      <c r="J210" s="401">
        <v>0</v>
      </c>
      <c r="K210" s="402">
        <v>8.6666670000000003</v>
      </c>
      <c r="L210" s="397">
        <v>6</v>
      </c>
      <c r="M210" s="397">
        <v>0</v>
      </c>
      <c r="N210" s="397">
        <v>0</v>
      </c>
      <c r="O210" s="397">
        <v>5</v>
      </c>
      <c r="P210" s="397">
        <v>9</v>
      </c>
      <c r="Q210" s="397">
        <v>0</v>
      </c>
      <c r="R210" s="402">
        <v>0</v>
      </c>
      <c r="S210" s="394">
        <v>1.2692000000000001</v>
      </c>
      <c r="T210" s="395">
        <v>6.2308000000000003</v>
      </c>
      <c r="U210" s="395">
        <v>5.1923000000000004</v>
      </c>
      <c r="V210" s="395">
        <v>9.3461999999999996</v>
      </c>
      <c r="W210" s="395">
        <v>0</v>
      </c>
      <c r="X210" s="397" t="s">
        <v>63</v>
      </c>
    </row>
    <row r="211" spans="1:24" hidden="1" x14ac:dyDescent="0.25">
      <c r="A211" s="397" t="s">
        <v>802</v>
      </c>
      <c r="B211" s="397" t="s">
        <v>76</v>
      </c>
      <c r="C211" s="397">
        <v>12</v>
      </c>
      <c r="D211" s="397">
        <v>12</v>
      </c>
      <c r="E211" s="397">
        <v>7</v>
      </c>
      <c r="F211" s="397">
        <v>1</v>
      </c>
      <c r="G211" s="397">
        <v>4</v>
      </c>
      <c r="H211" s="397">
        <v>7</v>
      </c>
      <c r="I211" s="397">
        <v>0</v>
      </c>
      <c r="J211" s="401">
        <v>0.36359999999999998</v>
      </c>
      <c r="K211" s="402">
        <v>100</v>
      </c>
      <c r="L211" s="397">
        <v>88</v>
      </c>
      <c r="M211" s="397">
        <v>51</v>
      </c>
      <c r="N211" s="397">
        <v>47</v>
      </c>
      <c r="O211" s="397">
        <v>32</v>
      </c>
      <c r="P211" s="397">
        <v>111</v>
      </c>
      <c r="Q211" s="397">
        <v>13</v>
      </c>
      <c r="R211" s="402">
        <v>4.2300000000000004</v>
      </c>
      <c r="S211" s="394">
        <v>1.2</v>
      </c>
      <c r="T211" s="395">
        <v>7.92</v>
      </c>
      <c r="U211" s="395">
        <v>2.88</v>
      </c>
      <c r="V211" s="395">
        <v>9.99</v>
      </c>
      <c r="W211" s="395">
        <v>1.17</v>
      </c>
      <c r="X211" s="397" t="s">
        <v>63</v>
      </c>
    </row>
    <row r="212" spans="1:24" hidden="1" x14ac:dyDescent="0.25">
      <c r="A212" s="397" t="s">
        <v>469</v>
      </c>
      <c r="B212" s="397" t="s">
        <v>67</v>
      </c>
      <c r="C212" s="397">
        <v>17</v>
      </c>
      <c r="D212" s="397">
        <v>0</v>
      </c>
      <c r="E212" s="397">
        <v>0</v>
      </c>
      <c r="F212" s="397">
        <v>0</v>
      </c>
      <c r="G212" s="397">
        <v>3</v>
      </c>
      <c r="H212" s="397">
        <v>2</v>
      </c>
      <c r="I212" s="397">
        <v>0</v>
      </c>
      <c r="J212" s="401">
        <v>0.6</v>
      </c>
      <c r="K212" s="402">
        <v>32</v>
      </c>
      <c r="L212" s="397">
        <v>17</v>
      </c>
      <c r="M212" s="397">
        <v>10</v>
      </c>
      <c r="N212" s="397">
        <v>11</v>
      </c>
      <c r="O212" s="397">
        <v>18</v>
      </c>
      <c r="P212" s="397">
        <v>38</v>
      </c>
      <c r="Q212" s="397">
        <v>4</v>
      </c>
      <c r="R212" s="402">
        <v>3.0937999999999999</v>
      </c>
      <c r="S212" s="394">
        <v>1.0938000000000001</v>
      </c>
      <c r="T212" s="395">
        <v>4.7812999999999999</v>
      </c>
      <c r="U212" s="395">
        <v>5.0625</v>
      </c>
      <c r="V212" s="395">
        <v>10.6875</v>
      </c>
      <c r="W212" s="395">
        <v>1.125</v>
      </c>
      <c r="X212" s="397" t="s">
        <v>63</v>
      </c>
    </row>
    <row r="213" spans="1:24" hidden="1" x14ac:dyDescent="0.25">
      <c r="A213" s="397" t="s">
        <v>955</v>
      </c>
      <c r="B213" s="397" t="s">
        <v>146</v>
      </c>
      <c r="C213" s="397">
        <v>4</v>
      </c>
      <c r="D213" s="397">
        <v>0</v>
      </c>
      <c r="E213" s="397">
        <v>0</v>
      </c>
      <c r="F213" s="397">
        <v>0</v>
      </c>
      <c r="G213" s="397">
        <v>2</v>
      </c>
      <c r="H213" s="397">
        <v>0</v>
      </c>
      <c r="I213" s="397">
        <v>0</v>
      </c>
      <c r="J213" s="401">
        <v>1</v>
      </c>
      <c r="K213" s="402">
        <v>7</v>
      </c>
      <c r="L213" s="397">
        <v>3</v>
      </c>
      <c r="M213" s="397">
        <v>1</v>
      </c>
      <c r="N213" s="397">
        <v>1</v>
      </c>
      <c r="O213" s="397">
        <v>4</v>
      </c>
      <c r="P213" s="397">
        <v>9</v>
      </c>
      <c r="Q213" s="397">
        <v>1</v>
      </c>
      <c r="R213" s="402">
        <v>1.2857000000000001</v>
      </c>
      <c r="S213" s="394">
        <v>1</v>
      </c>
      <c r="T213" s="395">
        <v>3.8571</v>
      </c>
      <c r="U213" s="395">
        <v>5.1429</v>
      </c>
      <c r="V213" s="395">
        <v>11.571400000000001</v>
      </c>
      <c r="W213" s="395">
        <v>1.2857000000000001</v>
      </c>
      <c r="X213" s="397" t="s">
        <v>63</v>
      </c>
    </row>
    <row r="214" spans="1:24" hidden="1" x14ac:dyDescent="0.25">
      <c r="A214" s="397" t="s">
        <v>635</v>
      </c>
      <c r="B214" s="397" t="s">
        <v>65</v>
      </c>
      <c r="C214" s="397">
        <v>12</v>
      </c>
      <c r="D214" s="397">
        <v>12</v>
      </c>
      <c r="E214" s="397">
        <v>3</v>
      </c>
      <c r="F214" s="397">
        <v>2</v>
      </c>
      <c r="G214" s="397">
        <v>3</v>
      </c>
      <c r="H214" s="397">
        <v>1</v>
      </c>
      <c r="I214" s="397">
        <v>0</v>
      </c>
      <c r="J214" s="401">
        <v>0.75</v>
      </c>
      <c r="K214" s="402">
        <v>58</v>
      </c>
      <c r="L214" s="397">
        <v>55</v>
      </c>
      <c r="M214" s="397">
        <v>26</v>
      </c>
      <c r="N214" s="397">
        <v>26</v>
      </c>
      <c r="O214" s="397">
        <v>17</v>
      </c>
      <c r="P214" s="397">
        <v>43</v>
      </c>
      <c r="Q214" s="397">
        <v>13</v>
      </c>
      <c r="R214" s="402">
        <v>4.0345000000000004</v>
      </c>
      <c r="S214" s="394">
        <v>1.2414000000000001</v>
      </c>
      <c r="T214" s="395">
        <v>8.5344999999999995</v>
      </c>
      <c r="U214" s="395">
        <v>2.6379000000000001</v>
      </c>
      <c r="V214" s="395">
        <v>6.6723999999999997</v>
      </c>
      <c r="W214" s="395">
        <v>2.0171999999999999</v>
      </c>
      <c r="X214" s="397" t="s">
        <v>63</v>
      </c>
    </row>
    <row r="215" spans="1:24" hidden="1" x14ac:dyDescent="0.25">
      <c r="A215" s="397" t="s">
        <v>581</v>
      </c>
      <c r="B215" s="397" t="s">
        <v>67</v>
      </c>
      <c r="C215" s="397">
        <v>13</v>
      </c>
      <c r="D215" s="397">
        <v>13</v>
      </c>
      <c r="E215" s="397">
        <v>10</v>
      </c>
      <c r="F215" s="397">
        <v>0</v>
      </c>
      <c r="G215" s="397">
        <v>5</v>
      </c>
      <c r="H215" s="397">
        <v>6</v>
      </c>
      <c r="I215" s="397">
        <v>0</v>
      </c>
      <c r="J215" s="401">
        <v>0.45450000000000002</v>
      </c>
      <c r="K215" s="402">
        <v>109.33333399999999</v>
      </c>
      <c r="L215" s="397">
        <v>90</v>
      </c>
      <c r="M215" s="397">
        <v>66</v>
      </c>
      <c r="N215" s="397">
        <v>60</v>
      </c>
      <c r="O215" s="397">
        <v>38</v>
      </c>
      <c r="P215" s="397">
        <v>127</v>
      </c>
      <c r="Q215" s="397">
        <v>27</v>
      </c>
      <c r="R215" s="402">
        <v>4.9390000000000001</v>
      </c>
      <c r="S215" s="394">
        <v>1.1707000000000001</v>
      </c>
      <c r="T215" s="395">
        <v>7.4085000000000001</v>
      </c>
      <c r="U215" s="395">
        <v>3.1280000000000001</v>
      </c>
      <c r="V215" s="395">
        <v>10.4543</v>
      </c>
      <c r="W215" s="395">
        <v>2.2225999999999999</v>
      </c>
      <c r="X215" s="397" t="s">
        <v>63</v>
      </c>
    </row>
    <row r="216" spans="1:24" hidden="1" x14ac:dyDescent="0.25">
      <c r="A216" s="397" t="s">
        <v>431</v>
      </c>
      <c r="B216" s="397" t="s">
        <v>75</v>
      </c>
      <c r="C216" s="397">
        <v>14</v>
      </c>
      <c r="D216" s="397">
        <v>14</v>
      </c>
      <c r="E216" s="397">
        <v>1</v>
      </c>
      <c r="F216" s="397">
        <v>0</v>
      </c>
      <c r="G216" s="397">
        <v>4</v>
      </c>
      <c r="H216" s="397">
        <v>4</v>
      </c>
      <c r="I216" s="397">
        <v>0</v>
      </c>
      <c r="J216" s="401">
        <v>0.5</v>
      </c>
      <c r="K216" s="402">
        <v>103.000001</v>
      </c>
      <c r="L216" s="397">
        <v>70</v>
      </c>
      <c r="M216" s="397">
        <v>43</v>
      </c>
      <c r="N216" s="397">
        <v>40</v>
      </c>
      <c r="O216" s="397">
        <v>28</v>
      </c>
      <c r="P216" s="397">
        <v>127</v>
      </c>
      <c r="Q216" s="397">
        <v>13</v>
      </c>
      <c r="R216" s="402">
        <v>3.4950999999999999</v>
      </c>
      <c r="S216" s="394">
        <v>0.95150000000000001</v>
      </c>
      <c r="T216" s="395">
        <v>6.1165000000000003</v>
      </c>
      <c r="U216" s="395">
        <v>2.4466000000000001</v>
      </c>
      <c r="V216" s="395">
        <v>11.097099999999999</v>
      </c>
      <c r="W216" s="395">
        <v>1.1358999999999999</v>
      </c>
      <c r="X216" s="397" t="s">
        <v>63</v>
      </c>
    </row>
    <row r="217" spans="1:24" hidden="1" x14ac:dyDescent="0.25">
      <c r="A217" s="397" t="s">
        <v>746</v>
      </c>
      <c r="B217" s="397" t="s">
        <v>66</v>
      </c>
      <c r="C217" s="397">
        <v>17</v>
      </c>
      <c r="D217" s="397">
        <v>0</v>
      </c>
      <c r="E217" s="397">
        <v>0</v>
      </c>
      <c r="F217" s="397">
        <v>0</v>
      </c>
      <c r="G217" s="397">
        <v>1</v>
      </c>
      <c r="H217" s="397">
        <v>1</v>
      </c>
      <c r="I217" s="397">
        <v>3</v>
      </c>
      <c r="J217" s="401">
        <v>0.5</v>
      </c>
      <c r="K217" s="402">
        <v>25.333333</v>
      </c>
      <c r="L217" s="397">
        <v>26</v>
      </c>
      <c r="M217" s="397">
        <v>14</v>
      </c>
      <c r="N217" s="397">
        <v>14</v>
      </c>
      <c r="O217" s="397">
        <v>8</v>
      </c>
      <c r="P217" s="397">
        <v>23</v>
      </c>
      <c r="Q217" s="397">
        <v>4</v>
      </c>
      <c r="R217" s="402">
        <v>4.9737</v>
      </c>
      <c r="S217" s="394">
        <v>1.3421000000000001</v>
      </c>
      <c r="T217" s="395">
        <v>9.2368000000000006</v>
      </c>
      <c r="U217" s="395">
        <v>2.8420999999999998</v>
      </c>
      <c r="V217" s="395">
        <v>8.1710999999999991</v>
      </c>
      <c r="W217" s="395">
        <v>1.4211</v>
      </c>
      <c r="X217" s="397" t="s">
        <v>63</v>
      </c>
    </row>
    <row r="218" spans="1:24" hidden="1" x14ac:dyDescent="0.25">
      <c r="A218" s="397" t="s">
        <v>436</v>
      </c>
      <c r="B218" s="397" t="s">
        <v>166</v>
      </c>
      <c r="C218" s="397">
        <v>27</v>
      </c>
      <c r="D218" s="397">
        <v>0</v>
      </c>
      <c r="E218" s="397">
        <v>0</v>
      </c>
      <c r="F218" s="397">
        <v>0</v>
      </c>
      <c r="G218" s="397">
        <v>3</v>
      </c>
      <c r="H218" s="397">
        <v>4</v>
      </c>
      <c r="I218" s="397">
        <v>13</v>
      </c>
      <c r="J218" s="401">
        <v>0.42859999999999998</v>
      </c>
      <c r="K218" s="402">
        <v>43.333333000000003</v>
      </c>
      <c r="L218" s="397">
        <v>31</v>
      </c>
      <c r="M218" s="397">
        <v>20</v>
      </c>
      <c r="N218" s="397">
        <v>20</v>
      </c>
      <c r="O218" s="397">
        <v>10</v>
      </c>
      <c r="P218" s="397">
        <v>57</v>
      </c>
      <c r="Q218" s="397">
        <v>8</v>
      </c>
      <c r="R218" s="402">
        <v>4.1538000000000004</v>
      </c>
      <c r="S218" s="394">
        <v>0.94620000000000004</v>
      </c>
      <c r="T218" s="395">
        <v>6.4385000000000003</v>
      </c>
      <c r="U218" s="395">
        <v>2.0769000000000002</v>
      </c>
      <c r="V218" s="395">
        <v>11.8385</v>
      </c>
      <c r="W218" s="395">
        <v>1.6615</v>
      </c>
      <c r="X218" s="397" t="s">
        <v>63</v>
      </c>
    </row>
    <row r="219" spans="1:24" hidden="1" x14ac:dyDescent="0.25">
      <c r="A219" s="397" t="s">
        <v>604</v>
      </c>
      <c r="B219" s="397" t="s">
        <v>69</v>
      </c>
      <c r="C219" s="397">
        <v>9</v>
      </c>
      <c r="D219" s="397">
        <v>0</v>
      </c>
      <c r="E219" s="397">
        <v>0</v>
      </c>
      <c r="F219" s="397">
        <v>0</v>
      </c>
      <c r="G219" s="397">
        <v>0</v>
      </c>
      <c r="H219" s="397">
        <v>1</v>
      </c>
      <c r="I219" s="397">
        <v>0</v>
      </c>
      <c r="J219" s="401">
        <v>0</v>
      </c>
      <c r="K219" s="402">
        <v>17.666667</v>
      </c>
      <c r="L219" s="397">
        <v>17</v>
      </c>
      <c r="M219" s="397">
        <v>11</v>
      </c>
      <c r="N219" s="397">
        <v>11</v>
      </c>
      <c r="O219" s="397">
        <v>8</v>
      </c>
      <c r="P219" s="397">
        <v>14</v>
      </c>
      <c r="Q219" s="397">
        <v>5</v>
      </c>
      <c r="R219" s="402">
        <v>5.6037999999999997</v>
      </c>
      <c r="S219" s="394">
        <v>1.4151</v>
      </c>
      <c r="T219" s="395">
        <v>8.6603999999999992</v>
      </c>
      <c r="U219" s="395">
        <v>4.0754999999999999</v>
      </c>
      <c r="V219" s="395">
        <v>7.1321000000000003</v>
      </c>
      <c r="W219" s="395">
        <v>2.5472000000000001</v>
      </c>
      <c r="X219" s="397" t="s">
        <v>63</v>
      </c>
    </row>
    <row r="220" spans="1:24" hidden="1" x14ac:dyDescent="0.25">
      <c r="A220" s="397" t="s">
        <v>783</v>
      </c>
      <c r="B220" s="397" t="s">
        <v>73</v>
      </c>
      <c r="C220" s="397">
        <v>9</v>
      </c>
      <c r="D220" s="397">
        <v>9</v>
      </c>
      <c r="E220" s="397">
        <v>4</v>
      </c>
      <c r="F220" s="397">
        <v>0</v>
      </c>
      <c r="G220" s="397">
        <v>3</v>
      </c>
      <c r="H220" s="397">
        <v>6</v>
      </c>
      <c r="I220" s="397">
        <v>0</v>
      </c>
      <c r="J220" s="401">
        <v>0.33329999999999999</v>
      </c>
      <c r="K220" s="402">
        <v>63</v>
      </c>
      <c r="L220" s="397">
        <v>59</v>
      </c>
      <c r="M220" s="397">
        <v>40</v>
      </c>
      <c r="N220" s="397">
        <v>38</v>
      </c>
      <c r="O220" s="397">
        <v>26</v>
      </c>
      <c r="P220" s="397">
        <v>79</v>
      </c>
      <c r="Q220" s="397">
        <v>10</v>
      </c>
      <c r="R220" s="402">
        <v>5.4286000000000003</v>
      </c>
      <c r="S220" s="394">
        <v>1.3492</v>
      </c>
      <c r="T220" s="395">
        <v>8.4285999999999994</v>
      </c>
      <c r="U220" s="395">
        <v>3.7143000000000002</v>
      </c>
      <c r="V220" s="395">
        <v>11.2857</v>
      </c>
      <c r="W220" s="395">
        <v>1.4286000000000001</v>
      </c>
      <c r="X220" s="397" t="s">
        <v>63</v>
      </c>
    </row>
    <row r="221" spans="1:24" hidden="1" x14ac:dyDescent="0.25">
      <c r="A221" s="397" t="s">
        <v>981</v>
      </c>
      <c r="B221" s="397" t="s">
        <v>72</v>
      </c>
      <c r="C221" s="397">
        <v>10</v>
      </c>
      <c r="D221" s="397">
        <v>0</v>
      </c>
      <c r="E221" s="397">
        <v>0</v>
      </c>
      <c r="F221" s="397">
        <v>0</v>
      </c>
      <c r="G221" s="397">
        <v>0</v>
      </c>
      <c r="H221" s="397">
        <v>1</v>
      </c>
      <c r="I221" s="397">
        <v>0</v>
      </c>
      <c r="J221" s="401">
        <v>0</v>
      </c>
      <c r="K221" s="402">
        <v>9</v>
      </c>
      <c r="L221" s="397">
        <v>4</v>
      </c>
      <c r="M221" s="397">
        <v>2</v>
      </c>
      <c r="N221" s="397">
        <v>2</v>
      </c>
      <c r="O221" s="397">
        <v>2</v>
      </c>
      <c r="P221" s="397">
        <v>9</v>
      </c>
      <c r="Q221" s="397">
        <v>0</v>
      </c>
      <c r="R221" s="402">
        <v>2</v>
      </c>
      <c r="S221" s="394">
        <v>0.66669999999999996</v>
      </c>
      <c r="T221" s="395">
        <v>4</v>
      </c>
      <c r="U221" s="395">
        <v>2</v>
      </c>
      <c r="V221" s="395">
        <v>9</v>
      </c>
      <c r="W221" s="395">
        <v>0</v>
      </c>
      <c r="X221" s="397" t="s">
        <v>63</v>
      </c>
    </row>
    <row r="222" spans="1:24" hidden="1" x14ac:dyDescent="0.25">
      <c r="A222" s="397" t="s">
        <v>1829</v>
      </c>
      <c r="B222" s="397" t="s">
        <v>166</v>
      </c>
      <c r="C222" s="397">
        <v>11</v>
      </c>
      <c r="D222" s="397">
        <v>0</v>
      </c>
      <c r="E222" s="397">
        <v>0</v>
      </c>
      <c r="F222" s="397">
        <v>0</v>
      </c>
      <c r="G222" s="397">
        <v>3</v>
      </c>
      <c r="H222" s="397">
        <v>0</v>
      </c>
      <c r="I222" s="397">
        <v>1</v>
      </c>
      <c r="J222" s="401">
        <v>1</v>
      </c>
      <c r="K222" s="402">
        <v>9.3333340000000007</v>
      </c>
      <c r="L222" s="397">
        <v>7</v>
      </c>
      <c r="M222" s="397">
        <v>4</v>
      </c>
      <c r="N222" s="397">
        <v>3</v>
      </c>
      <c r="O222" s="397">
        <v>1</v>
      </c>
      <c r="P222" s="397">
        <v>9</v>
      </c>
      <c r="Q222" s="397">
        <v>1</v>
      </c>
      <c r="R222" s="402">
        <v>2.8929</v>
      </c>
      <c r="S222" s="394">
        <v>0.85709999999999997</v>
      </c>
      <c r="T222" s="395">
        <v>6.75</v>
      </c>
      <c r="U222" s="395">
        <v>0.96430000000000005</v>
      </c>
      <c r="V222" s="395">
        <v>8.6785999999999994</v>
      </c>
      <c r="W222" s="395">
        <v>0.96430000000000005</v>
      </c>
      <c r="X222" s="397" t="s">
        <v>63</v>
      </c>
    </row>
    <row r="223" spans="1:24" hidden="1" x14ac:dyDescent="0.25">
      <c r="A223" s="397" t="s">
        <v>756</v>
      </c>
      <c r="B223" s="397" t="s">
        <v>66</v>
      </c>
      <c r="C223" s="397">
        <v>7</v>
      </c>
      <c r="D223" s="397">
        <v>7</v>
      </c>
      <c r="E223" s="397">
        <v>5</v>
      </c>
      <c r="F223" s="397">
        <v>1</v>
      </c>
      <c r="G223" s="397">
        <v>3</v>
      </c>
      <c r="H223" s="397">
        <v>4</v>
      </c>
      <c r="I223" s="397">
        <v>0</v>
      </c>
      <c r="J223" s="401">
        <v>0.42859999999999998</v>
      </c>
      <c r="K223" s="402">
        <v>60</v>
      </c>
      <c r="L223" s="397">
        <v>51</v>
      </c>
      <c r="M223" s="397">
        <v>26</v>
      </c>
      <c r="N223" s="397">
        <v>26</v>
      </c>
      <c r="O223" s="397">
        <v>18</v>
      </c>
      <c r="P223" s="397">
        <v>53</v>
      </c>
      <c r="Q223" s="397">
        <v>9</v>
      </c>
      <c r="R223" s="402">
        <v>3.9</v>
      </c>
      <c r="S223" s="394">
        <v>1.1499999999999999</v>
      </c>
      <c r="T223" s="395">
        <v>7.65</v>
      </c>
      <c r="U223" s="395">
        <v>2.7</v>
      </c>
      <c r="V223" s="395">
        <v>7.95</v>
      </c>
      <c r="W223" s="395">
        <v>1.35</v>
      </c>
      <c r="X223" s="397" t="s">
        <v>63</v>
      </c>
    </row>
    <row r="224" spans="1:24" hidden="1" x14ac:dyDescent="0.25">
      <c r="A224" s="397" t="s">
        <v>450</v>
      </c>
      <c r="B224" s="397" t="s">
        <v>75</v>
      </c>
      <c r="C224" s="397">
        <v>11</v>
      </c>
      <c r="D224" s="397">
        <v>11</v>
      </c>
      <c r="E224" s="397">
        <v>1</v>
      </c>
      <c r="F224" s="397">
        <v>1</v>
      </c>
      <c r="G224" s="397">
        <v>4</v>
      </c>
      <c r="H224" s="397">
        <v>2</v>
      </c>
      <c r="I224" s="397">
        <v>0</v>
      </c>
      <c r="J224" s="401">
        <v>0.66669999999999996</v>
      </c>
      <c r="K224" s="402">
        <v>71</v>
      </c>
      <c r="L224" s="397">
        <v>60</v>
      </c>
      <c r="M224" s="397">
        <v>27</v>
      </c>
      <c r="N224" s="397">
        <v>26</v>
      </c>
      <c r="O224" s="397">
        <v>26</v>
      </c>
      <c r="P224" s="397">
        <v>64</v>
      </c>
      <c r="Q224" s="397">
        <v>7</v>
      </c>
      <c r="R224" s="402">
        <v>3.2957999999999998</v>
      </c>
      <c r="S224" s="394">
        <v>1.2113</v>
      </c>
      <c r="T224" s="395">
        <v>7.6055999999999999</v>
      </c>
      <c r="U224" s="395">
        <v>3.2957999999999998</v>
      </c>
      <c r="V224" s="395">
        <v>8.1127000000000002</v>
      </c>
      <c r="W224" s="395">
        <v>0.88729999999999998</v>
      </c>
      <c r="X224" s="397" t="s">
        <v>63</v>
      </c>
    </row>
    <row r="225" spans="1:24" hidden="1" x14ac:dyDescent="0.25">
      <c r="A225" s="397" t="s">
        <v>434</v>
      </c>
      <c r="B225" s="397" t="s">
        <v>66</v>
      </c>
      <c r="C225" s="397">
        <v>14</v>
      </c>
      <c r="D225" s="397">
        <v>14</v>
      </c>
      <c r="E225" s="397">
        <v>8</v>
      </c>
      <c r="F225" s="397">
        <v>1</v>
      </c>
      <c r="G225" s="397">
        <v>5</v>
      </c>
      <c r="H225" s="397">
        <v>6</v>
      </c>
      <c r="I225" s="397">
        <v>0</v>
      </c>
      <c r="J225" s="401">
        <v>0.45450000000000002</v>
      </c>
      <c r="K225" s="402">
        <v>114.333333</v>
      </c>
      <c r="L225" s="397">
        <v>90</v>
      </c>
      <c r="M225" s="397">
        <v>42</v>
      </c>
      <c r="N225" s="397">
        <v>42</v>
      </c>
      <c r="O225" s="397">
        <v>22</v>
      </c>
      <c r="P225" s="397">
        <v>101</v>
      </c>
      <c r="Q225" s="397">
        <v>13</v>
      </c>
      <c r="R225" s="402">
        <v>3.3060999999999998</v>
      </c>
      <c r="S225" s="394">
        <v>0.97960000000000003</v>
      </c>
      <c r="T225" s="395">
        <v>7.0845000000000002</v>
      </c>
      <c r="U225" s="395">
        <v>1.7318</v>
      </c>
      <c r="V225" s="395">
        <v>7.9504000000000001</v>
      </c>
      <c r="W225" s="395">
        <v>1.0233000000000001</v>
      </c>
      <c r="X225" s="397" t="s">
        <v>63</v>
      </c>
    </row>
    <row r="226" spans="1:24" hidden="1" x14ac:dyDescent="0.25">
      <c r="A226" s="397" t="s">
        <v>549</v>
      </c>
      <c r="B226" s="397" t="s">
        <v>71</v>
      </c>
      <c r="C226" s="397">
        <v>12</v>
      </c>
      <c r="D226" s="397">
        <v>12</v>
      </c>
      <c r="E226" s="397">
        <v>2</v>
      </c>
      <c r="F226" s="397">
        <v>0</v>
      </c>
      <c r="G226" s="397">
        <v>10</v>
      </c>
      <c r="H226" s="397">
        <v>0</v>
      </c>
      <c r="I226" s="397">
        <v>0</v>
      </c>
      <c r="J226" s="401">
        <v>1</v>
      </c>
      <c r="K226" s="402">
        <v>88.333333999999994</v>
      </c>
      <c r="L226" s="397">
        <v>55</v>
      </c>
      <c r="M226" s="397">
        <v>23</v>
      </c>
      <c r="N226" s="397">
        <v>23</v>
      </c>
      <c r="O226" s="397">
        <v>16</v>
      </c>
      <c r="P226" s="397">
        <v>56</v>
      </c>
      <c r="Q226" s="397">
        <v>8</v>
      </c>
      <c r="R226" s="402">
        <v>2.3433999999999999</v>
      </c>
      <c r="S226" s="394">
        <v>0.80379999999999996</v>
      </c>
      <c r="T226" s="395">
        <v>5.6037999999999997</v>
      </c>
      <c r="U226" s="395">
        <v>1.6302000000000001</v>
      </c>
      <c r="V226" s="395">
        <v>5.7057000000000002</v>
      </c>
      <c r="W226" s="395">
        <v>0.81510000000000005</v>
      </c>
      <c r="X226" s="397" t="s">
        <v>63</v>
      </c>
    </row>
    <row r="227" spans="1:24" hidden="1" x14ac:dyDescent="0.25">
      <c r="A227" s="397" t="s">
        <v>483</v>
      </c>
      <c r="B227" s="397" t="s">
        <v>71</v>
      </c>
      <c r="C227" s="397">
        <v>23</v>
      </c>
      <c r="D227" s="397">
        <v>0</v>
      </c>
      <c r="E227" s="397">
        <v>0</v>
      </c>
      <c r="F227" s="397">
        <v>0</v>
      </c>
      <c r="G227" s="397">
        <v>3</v>
      </c>
      <c r="H227" s="397">
        <v>0</v>
      </c>
      <c r="I227" s="397">
        <v>2</v>
      </c>
      <c r="J227" s="401">
        <v>1</v>
      </c>
      <c r="K227" s="402">
        <v>22.333334000000001</v>
      </c>
      <c r="L227" s="397">
        <v>14</v>
      </c>
      <c r="M227" s="397">
        <v>8</v>
      </c>
      <c r="N227" s="397">
        <v>8</v>
      </c>
      <c r="O227" s="397">
        <v>4</v>
      </c>
      <c r="P227" s="397">
        <v>24</v>
      </c>
      <c r="Q227" s="397">
        <v>3</v>
      </c>
      <c r="R227" s="402">
        <v>3.2239</v>
      </c>
      <c r="S227" s="394">
        <v>0.80600000000000005</v>
      </c>
      <c r="T227" s="395">
        <v>5.6417999999999999</v>
      </c>
      <c r="U227" s="395">
        <v>1.6119000000000001</v>
      </c>
      <c r="V227" s="395">
        <v>9.6715999999999998</v>
      </c>
      <c r="W227" s="395">
        <v>1.2090000000000001</v>
      </c>
      <c r="X227" s="397" t="s">
        <v>63</v>
      </c>
    </row>
    <row r="228" spans="1:24" hidden="1" x14ac:dyDescent="0.25">
      <c r="A228" s="397" t="s">
        <v>779</v>
      </c>
      <c r="B228" s="397" t="s">
        <v>73</v>
      </c>
      <c r="C228" s="397">
        <v>11</v>
      </c>
      <c r="D228" s="397">
        <v>0</v>
      </c>
      <c r="E228" s="397">
        <v>0</v>
      </c>
      <c r="F228" s="397">
        <v>0</v>
      </c>
      <c r="G228" s="397">
        <v>0</v>
      </c>
      <c r="H228" s="397">
        <v>0</v>
      </c>
      <c r="I228" s="397">
        <v>0</v>
      </c>
      <c r="J228" s="401">
        <v>0</v>
      </c>
      <c r="K228" s="402">
        <v>11.666667</v>
      </c>
      <c r="L228" s="397">
        <v>13</v>
      </c>
      <c r="M228" s="397">
        <v>8</v>
      </c>
      <c r="N228" s="397">
        <v>8</v>
      </c>
      <c r="O228" s="397">
        <v>2</v>
      </c>
      <c r="P228" s="397">
        <v>13</v>
      </c>
      <c r="Q228" s="397">
        <v>3</v>
      </c>
      <c r="R228" s="402">
        <v>6.1714000000000002</v>
      </c>
      <c r="S228" s="394">
        <v>1.2857000000000001</v>
      </c>
      <c r="T228" s="395">
        <v>10.028600000000001</v>
      </c>
      <c r="U228" s="395">
        <v>1.5428999999999999</v>
      </c>
      <c r="V228" s="395">
        <v>10.028600000000001</v>
      </c>
      <c r="W228" s="395">
        <v>2.3142999999999998</v>
      </c>
      <c r="X228" s="397" t="s">
        <v>63</v>
      </c>
    </row>
    <row r="229" spans="1:24" hidden="1" x14ac:dyDescent="0.25">
      <c r="A229" s="397" t="s">
        <v>605</v>
      </c>
      <c r="B229" s="397" t="s">
        <v>69</v>
      </c>
      <c r="C229" s="397">
        <v>19</v>
      </c>
      <c r="D229" s="397">
        <v>0</v>
      </c>
      <c r="E229" s="397">
        <v>0</v>
      </c>
      <c r="F229" s="397">
        <v>0</v>
      </c>
      <c r="G229" s="397">
        <v>3</v>
      </c>
      <c r="H229" s="397">
        <v>2</v>
      </c>
      <c r="I229" s="397">
        <v>0</v>
      </c>
      <c r="J229" s="401">
        <v>0.6</v>
      </c>
      <c r="K229" s="402">
        <v>26.666667</v>
      </c>
      <c r="L229" s="397">
        <v>15</v>
      </c>
      <c r="M229" s="397">
        <v>15</v>
      </c>
      <c r="N229" s="397">
        <v>11</v>
      </c>
      <c r="O229" s="397">
        <v>12</v>
      </c>
      <c r="P229" s="397">
        <v>23</v>
      </c>
      <c r="Q229" s="397">
        <v>3</v>
      </c>
      <c r="R229" s="402">
        <v>3.7124999999999999</v>
      </c>
      <c r="S229" s="394">
        <v>1.0125</v>
      </c>
      <c r="T229" s="395">
        <v>5.0625</v>
      </c>
      <c r="U229" s="395">
        <v>4.05</v>
      </c>
      <c r="V229" s="395">
        <v>7.7625000000000002</v>
      </c>
      <c r="W229" s="395">
        <v>1.0125</v>
      </c>
      <c r="X229" s="397" t="s">
        <v>63</v>
      </c>
    </row>
    <row r="230" spans="1:24" hidden="1" x14ac:dyDescent="0.25">
      <c r="A230" s="397" t="s">
        <v>747</v>
      </c>
      <c r="B230" s="397" t="s">
        <v>66</v>
      </c>
      <c r="C230" s="397">
        <v>13</v>
      </c>
      <c r="D230" s="397">
        <v>13</v>
      </c>
      <c r="E230" s="397">
        <v>2</v>
      </c>
      <c r="F230" s="397">
        <v>1</v>
      </c>
      <c r="G230" s="397">
        <v>2</v>
      </c>
      <c r="H230" s="397">
        <v>7</v>
      </c>
      <c r="I230" s="397">
        <v>0</v>
      </c>
      <c r="J230" s="401">
        <v>0.22220000000000001</v>
      </c>
      <c r="K230" s="402">
        <v>79.666667000000004</v>
      </c>
      <c r="L230" s="397">
        <v>74</v>
      </c>
      <c r="M230" s="397">
        <v>44</v>
      </c>
      <c r="N230" s="397">
        <v>44</v>
      </c>
      <c r="O230" s="397">
        <v>27</v>
      </c>
      <c r="P230" s="397">
        <v>47</v>
      </c>
      <c r="Q230" s="397">
        <v>13</v>
      </c>
      <c r="R230" s="402">
        <v>4.9706999999999999</v>
      </c>
      <c r="S230" s="394">
        <v>1.2678</v>
      </c>
      <c r="T230" s="395">
        <v>8.3597999999999999</v>
      </c>
      <c r="U230" s="395">
        <v>3.0501999999999998</v>
      </c>
      <c r="V230" s="395">
        <v>5.3095999999999997</v>
      </c>
      <c r="W230" s="395">
        <v>1.4685999999999999</v>
      </c>
      <c r="X230" s="397" t="s">
        <v>63</v>
      </c>
    </row>
    <row r="231" spans="1:24" hidden="1" x14ac:dyDescent="0.25">
      <c r="A231" s="397" t="s">
        <v>957</v>
      </c>
      <c r="B231" s="397" t="s">
        <v>146</v>
      </c>
      <c r="C231" s="397">
        <v>11</v>
      </c>
      <c r="D231" s="397">
        <v>11</v>
      </c>
      <c r="E231" s="397">
        <v>9</v>
      </c>
      <c r="F231" s="397">
        <v>2</v>
      </c>
      <c r="G231" s="397">
        <v>6</v>
      </c>
      <c r="H231" s="397">
        <v>5</v>
      </c>
      <c r="I231" s="397">
        <v>0</v>
      </c>
      <c r="J231" s="401">
        <v>0.54549999999999998</v>
      </c>
      <c r="K231" s="402">
        <v>93</v>
      </c>
      <c r="L231" s="397">
        <v>61</v>
      </c>
      <c r="M231" s="397">
        <v>26</v>
      </c>
      <c r="N231" s="397">
        <v>25</v>
      </c>
      <c r="O231" s="397">
        <v>31</v>
      </c>
      <c r="P231" s="397">
        <v>83</v>
      </c>
      <c r="Q231" s="397">
        <v>10</v>
      </c>
      <c r="R231" s="402">
        <v>2.4194</v>
      </c>
      <c r="S231" s="394">
        <v>0.98919999999999997</v>
      </c>
      <c r="T231" s="395">
        <v>5.9032</v>
      </c>
      <c r="U231" s="395">
        <v>3</v>
      </c>
      <c r="V231" s="395">
        <v>8.0322999999999993</v>
      </c>
      <c r="W231" s="395">
        <v>0.9677</v>
      </c>
      <c r="X231" s="397" t="s">
        <v>63</v>
      </c>
    </row>
    <row r="232" spans="1:24" hidden="1" x14ac:dyDescent="0.25">
      <c r="A232" s="397" t="s">
        <v>411</v>
      </c>
      <c r="B232" s="397" t="s">
        <v>72</v>
      </c>
      <c r="C232" s="397">
        <v>12</v>
      </c>
      <c r="D232" s="397">
        <v>12</v>
      </c>
      <c r="E232" s="397">
        <v>4</v>
      </c>
      <c r="F232" s="397">
        <v>0</v>
      </c>
      <c r="G232" s="397">
        <v>5</v>
      </c>
      <c r="H232" s="397">
        <v>4</v>
      </c>
      <c r="I232" s="397">
        <v>0</v>
      </c>
      <c r="J232" s="401">
        <v>0.55559999999999998</v>
      </c>
      <c r="K232" s="402">
        <v>95</v>
      </c>
      <c r="L232" s="397">
        <v>98</v>
      </c>
      <c r="M232" s="397">
        <v>53</v>
      </c>
      <c r="N232" s="397">
        <v>52</v>
      </c>
      <c r="O232" s="397">
        <v>28</v>
      </c>
      <c r="P232" s="397">
        <v>80</v>
      </c>
      <c r="Q232" s="397">
        <v>17</v>
      </c>
      <c r="R232" s="402">
        <v>4.9263000000000003</v>
      </c>
      <c r="S232" s="394">
        <v>1.3263</v>
      </c>
      <c r="T232" s="395">
        <v>9.2842000000000002</v>
      </c>
      <c r="U232" s="395">
        <v>2.6526000000000001</v>
      </c>
      <c r="V232" s="395">
        <v>7.5789</v>
      </c>
      <c r="W232" s="395">
        <v>1.6105</v>
      </c>
      <c r="X232" s="397" t="s">
        <v>63</v>
      </c>
    </row>
    <row r="233" spans="1:24" hidden="1" x14ac:dyDescent="0.25">
      <c r="A233" s="397" t="s">
        <v>985</v>
      </c>
      <c r="B233" s="397" t="s">
        <v>166</v>
      </c>
      <c r="C233" s="397">
        <v>28</v>
      </c>
      <c r="D233" s="397">
        <v>0</v>
      </c>
      <c r="E233" s="397">
        <v>0</v>
      </c>
      <c r="F233" s="397">
        <v>0</v>
      </c>
      <c r="G233" s="397">
        <v>0</v>
      </c>
      <c r="H233" s="397">
        <v>0</v>
      </c>
      <c r="I233" s="397">
        <v>0</v>
      </c>
      <c r="J233" s="401">
        <v>0</v>
      </c>
      <c r="K233" s="402">
        <v>25.333331000000001</v>
      </c>
      <c r="L233" s="397">
        <v>15</v>
      </c>
      <c r="M233" s="397">
        <v>9</v>
      </c>
      <c r="N233" s="397">
        <v>8</v>
      </c>
      <c r="O233" s="397">
        <v>11</v>
      </c>
      <c r="P233" s="397">
        <v>23</v>
      </c>
      <c r="Q233" s="397">
        <v>3</v>
      </c>
      <c r="R233" s="402">
        <v>2.8420999999999998</v>
      </c>
      <c r="S233" s="394">
        <v>1.0263</v>
      </c>
      <c r="T233" s="395">
        <v>5.3289</v>
      </c>
      <c r="U233" s="395">
        <v>3.9079000000000002</v>
      </c>
      <c r="V233" s="395">
        <v>8.1710999999999991</v>
      </c>
      <c r="W233" s="395">
        <v>1.0658000000000001</v>
      </c>
      <c r="X233" s="397" t="s">
        <v>63</v>
      </c>
    </row>
    <row r="234" spans="1:24" hidden="1" x14ac:dyDescent="0.25">
      <c r="A234" s="397" t="s">
        <v>480</v>
      </c>
      <c r="B234" s="397" t="s">
        <v>146</v>
      </c>
      <c r="C234" s="397">
        <v>6</v>
      </c>
      <c r="D234" s="397">
        <v>0</v>
      </c>
      <c r="E234" s="397">
        <v>0</v>
      </c>
      <c r="F234" s="397">
        <v>0</v>
      </c>
      <c r="G234" s="397">
        <v>0</v>
      </c>
      <c r="H234" s="397">
        <v>0</v>
      </c>
      <c r="I234" s="397">
        <v>1</v>
      </c>
      <c r="J234" s="401">
        <v>0</v>
      </c>
      <c r="K234" s="402">
        <v>11.666667</v>
      </c>
      <c r="L234" s="397">
        <v>8</v>
      </c>
      <c r="M234" s="397">
        <v>5</v>
      </c>
      <c r="N234" s="397">
        <v>4</v>
      </c>
      <c r="O234" s="397">
        <v>1</v>
      </c>
      <c r="P234" s="397">
        <v>14</v>
      </c>
      <c r="Q234" s="397">
        <v>3</v>
      </c>
      <c r="R234" s="402">
        <v>3.0857000000000001</v>
      </c>
      <c r="S234" s="394">
        <v>0.77139999999999997</v>
      </c>
      <c r="T234" s="395">
        <v>6.1714000000000002</v>
      </c>
      <c r="U234" s="395">
        <v>0.77139999999999997</v>
      </c>
      <c r="V234" s="395">
        <v>10.8</v>
      </c>
      <c r="W234" s="395">
        <v>2.3142999999999998</v>
      </c>
      <c r="X234" s="397" t="s">
        <v>63</v>
      </c>
    </row>
    <row r="235" spans="1:24" hidden="1" x14ac:dyDescent="0.25">
      <c r="A235" s="397" t="s">
        <v>391</v>
      </c>
      <c r="B235" s="397" t="s">
        <v>70</v>
      </c>
      <c r="C235" s="397">
        <v>15</v>
      </c>
      <c r="D235" s="397">
        <v>15</v>
      </c>
      <c r="E235" s="397">
        <v>6</v>
      </c>
      <c r="F235" s="397">
        <v>1</v>
      </c>
      <c r="G235" s="397">
        <v>11</v>
      </c>
      <c r="H235" s="397">
        <v>3</v>
      </c>
      <c r="I235" s="397">
        <v>0</v>
      </c>
      <c r="J235" s="401">
        <v>0.78569999999999995</v>
      </c>
      <c r="K235" s="402">
        <v>118.666667</v>
      </c>
      <c r="L235" s="397">
        <v>88</v>
      </c>
      <c r="M235" s="397">
        <v>43</v>
      </c>
      <c r="N235" s="397">
        <v>41</v>
      </c>
      <c r="O235" s="397">
        <v>31</v>
      </c>
      <c r="P235" s="397">
        <v>95</v>
      </c>
      <c r="Q235" s="397">
        <v>19</v>
      </c>
      <c r="R235" s="402">
        <v>3.1095999999999999</v>
      </c>
      <c r="S235" s="394">
        <v>1.0027999999999999</v>
      </c>
      <c r="T235" s="395">
        <v>6.6741999999999999</v>
      </c>
      <c r="U235" s="395">
        <v>2.3511000000000002</v>
      </c>
      <c r="V235" s="395">
        <v>7.2050999999999998</v>
      </c>
      <c r="W235" s="395">
        <v>1.4410000000000001</v>
      </c>
      <c r="X235" s="397" t="s">
        <v>63</v>
      </c>
    </row>
    <row r="236" spans="1:24" hidden="1" x14ac:dyDescent="0.25">
      <c r="A236" s="397" t="s">
        <v>931</v>
      </c>
      <c r="B236" s="397" t="s">
        <v>72</v>
      </c>
      <c r="C236" s="397">
        <v>10</v>
      </c>
      <c r="D236" s="397">
        <v>0</v>
      </c>
      <c r="E236" s="397">
        <v>0</v>
      </c>
      <c r="F236" s="397">
        <v>0</v>
      </c>
      <c r="G236" s="397">
        <v>3</v>
      </c>
      <c r="H236" s="397">
        <v>1</v>
      </c>
      <c r="I236" s="397">
        <v>0</v>
      </c>
      <c r="J236" s="401">
        <v>0.75</v>
      </c>
      <c r="K236" s="402">
        <v>22.333333</v>
      </c>
      <c r="L236" s="397">
        <v>20</v>
      </c>
      <c r="M236" s="397">
        <v>11</v>
      </c>
      <c r="N236" s="397">
        <v>11</v>
      </c>
      <c r="O236" s="397">
        <v>4</v>
      </c>
      <c r="P236" s="397">
        <v>12</v>
      </c>
      <c r="Q236" s="397">
        <v>3</v>
      </c>
      <c r="R236" s="402">
        <v>4.4328000000000003</v>
      </c>
      <c r="S236" s="394">
        <v>1.0746</v>
      </c>
      <c r="T236" s="395">
        <v>8.0596999999999994</v>
      </c>
      <c r="U236" s="395">
        <v>1.6119000000000001</v>
      </c>
      <c r="V236" s="395">
        <v>4.8357999999999999</v>
      </c>
      <c r="W236" s="395">
        <v>1.2090000000000001</v>
      </c>
      <c r="X236" s="397" t="s">
        <v>63</v>
      </c>
    </row>
    <row r="237" spans="1:24" hidden="1" x14ac:dyDescent="0.25">
      <c r="A237" s="397" t="s">
        <v>550</v>
      </c>
      <c r="B237" s="397" t="s">
        <v>71</v>
      </c>
      <c r="C237" s="397">
        <v>29</v>
      </c>
      <c r="D237" s="397">
        <v>0</v>
      </c>
      <c r="E237" s="397">
        <v>0</v>
      </c>
      <c r="F237" s="397">
        <v>0</v>
      </c>
      <c r="G237" s="397">
        <v>7</v>
      </c>
      <c r="H237" s="397">
        <v>0</v>
      </c>
      <c r="I237" s="397">
        <v>1</v>
      </c>
      <c r="J237" s="401">
        <v>1</v>
      </c>
      <c r="K237" s="402">
        <v>24.666667</v>
      </c>
      <c r="L237" s="397">
        <v>25</v>
      </c>
      <c r="M237" s="397">
        <v>8</v>
      </c>
      <c r="N237" s="397">
        <v>8</v>
      </c>
      <c r="O237" s="397">
        <v>6</v>
      </c>
      <c r="P237" s="397">
        <v>24</v>
      </c>
      <c r="Q237" s="397">
        <v>1</v>
      </c>
      <c r="R237" s="402">
        <v>2.9188999999999998</v>
      </c>
      <c r="S237" s="394">
        <v>1.2567999999999999</v>
      </c>
      <c r="T237" s="395">
        <v>9.1216000000000008</v>
      </c>
      <c r="U237" s="395">
        <v>2.1892</v>
      </c>
      <c r="V237" s="395">
        <v>8.7568000000000001</v>
      </c>
      <c r="W237" s="395">
        <v>0.3649</v>
      </c>
      <c r="X237" s="397" t="s">
        <v>63</v>
      </c>
    </row>
    <row r="238" spans="1:24" hidden="1" x14ac:dyDescent="0.25">
      <c r="A238" s="397" t="s">
        <v>716</v>
      </c>
      <c r="B238" s="397" t="s">
        <v>70</v>
      </c>
      <c r="C238" s="397">
        <v>15</v>
      </c>
      <c r="D238" s="397">
        <v>0</v>
      </c>
      <c r="E238" s="397">
        <v>0</v>
      </c>
      <c r="F238" s="397">
        <v>0</v>
      </c>
      <c r="G238" s="397">
        <v>2</v>
      </c>
      <c r="H238" s="397">
        <v>0</v>
      </c>
      <c r="I238" s="397">
        <v>0</v>
      </c>
      <c r="J238" s="401">
        <v>1</v>
      </c>
      <c r="K238" s="402">
        <v>20.666667</v>
      </c>
      <c r="L238" s="397">
        <v>14</v>
      </c>
      <c r="M238" s="397">
        <v>5</v>
      </c>
      <c r="N238" s="397">
        <v>5</v>
      </c>
      <c r="O238" s="397">
        <v>8</v>
      </c>
      <c r="P238" s="397">
        <v>21</v>
      </c>
      <c r="Q238" s="397">
        <v>2</v>
      </c>
      <c r="R238" s="402">
        <v>2.1774</v>
      </c>
      <c r="S238" s="394">
        <v>1.0645</v>
      </c>
      <c r="T238" s="395">
        <v>6.0968</v>
      </c>
      <c r="U238" s="395">
        <v>3.4839000000000002</v>
      </c>
      <c r="V238" s="395">
        <v>9.1452000000000009</v>
      </c>
      <c r="W238" s="395">
        <v>0.871</v>
      </c>
      <c r="X238" s="397" t="s">
        <v>63</v>
      </c>
    </row>
    <row r="239" spans="1:24" hidden="1" x14ac:dyDescent="0.25">
      <c r="A239" s="397" t="s">
        <v>799</v>
      </c>
      <c r="B239" s="397" t="s">
        <v>74</v>
      </c>
      <c r="C239" s="397">
        <v>10</v>
      </c>
      <c r="D239" s="397">
        <v>0</v>
      </c>
      <c r="E239" s="397">
        <v>0</v>
      </c>
      <c r="F239" s="397">
        <v>0</v>
      </c>
      <c r="G239" s="397">
        <v>1</v>
      </c>
      <c r="H239" s="397">
        <v>0</v>
      </c>
      <c r="I239" s="397">
        <v>3</v>
      </c>
      <c r="J239" s="401">
        <v>1</v>
      </c>
      <c r="K239" s="402">
        <v>12.333334000000001</v>
      </c>
      <c r="L239" s="397">
        <v>7</v>
      </c>
      <c r="M239" s="397">
        <v>2</v>
      </c>
      <c r="N239" s="397">
        <v>2</v>
      </c>
      <c r="O239" s="397">
        <v>6</v>
      </c>
      <c r="P239" s="397">
        <v>8</v>
      </c>
      <c r="Q239" s="397">
        <v>1</v>
      </c>
      <c r="R239" s="402">
        <v>1.4595</v>
      </c>
      <c r="S239" s="394">
        <v>1.0541</v>
      </c>
      <c r="T239" s="395">
        <v>5.1081000000000003</v>
      </c>
      <c r="U239" s="395">
        <v>4.3784000000000001</v>
      </c>
      <c r="V239" s="395">
        <v>5.8377999999999997</v>
      </c>
      <c r="W239" s="395">
        <v>0.72970000000000002</v>
      </c>
      <c r="X239" s="397" t="s">
        <v>63</v>
      </c>
    </row>
    <row r="240" spans="1:24" hidden="1" x14ac:dyDescent="0.25">
      <c r="A240" s="397" t="s">
        <v>1834</v>
      </c>
      <c r="B240" s="397" t="s">
        <v>76</v>
      </c>
      <c r="C240" s="397">
        <v>12</v>
      </c>
      <c r="D240" s="397">
        <v>0</v>
      </c>
      <c r="E240" s="397">
        <v>0</v>
      </c>
      <c r="F240" s="397">
        <v>0</v>
      </c>
      <c r="G240" s="397">
        <v>1</v>
      </c>
      <c r="H240" s="397">
        <v>0</v>
      </c>
      <c r="I240" s="397">
        <v>8</v>
      </c>
      <c r="J240" s="401">
        <v>1</v>
      </c>
      <c r="K240" s="402">
        <v>16</v>
      </c>
      <c r="L240" s="397">
        <v>6</v>
      </c>
      <c r="M240" s="397">
        <v>2</v>
      </c>
      <c r="N240" s="397">
        <v>2</v>
      </c>
      <c r="O240" s="397">
        <v>3</v>
      </c>
      <c r="P240" s="397">
        <v>17</v>
      </c>
      <c r="Q240" s="397">
        <v>0</v>
      </c>
      <c r="R240" s="402">
        <v>1.125</v>
      </c>
      <c r="S240" s="394">
        <v>0.5625</v>
      </c>
      <c r="T240" s="395">
        <v>3.375</v>
      </c>
      <c r="U240" s="395">
        <v>1.6875</v>
      </c>
      <c r="V240" s="395">
        <v>9.5625</v>
      </c>
      <c r="W240" s="395">
        <v>0</v>
      </c>
      <c r="X240" s="397" t="s">
        <v>63</v>
      </c>
    </row>
    <row r="241" spans="1:24" hidden="1" x14ac:dyDescent="0.25">
      <c r="A241" s="397" t="s">
        <v>416</v>
      </c>
      <c r="B241" s="397" t="s">
        <v>69</v>
      </c>
      <c r="C241" s="397">
        <v>16</v>
      </c>
      <c r="D241" s="397">
        <v>0</v>
      </c>
      <c r="E241" s="397">
        <v>0</v>
      </c>
      <c r="F241" s="397">
        <v>0</v>
      </c>
      <c r="G241" s="397">
        <v>0</v>
      </c>
      <c r="H241" s="397">
        <v>0</v>
      </c>
      <c r="I241" s="397">
        <v>16</v>
      </c>
      <c r="J241" s="401">
        <v>0</v>
      </c>
      <c r="K241" s="402">
        <v>16.333333</v>
      </c>
      <c r="L241" s="397">
        <v>7</v>
      </c>
      <c r="M241" s="397">
        <v>2</v>
      </c>
      <c r="N241" s="397">
        <v>2</v>
      </c>
      <c r="O241" s="397">
        <v>3</v>
      </c>
      <c r="P241" s="397">
        <v>21</v>
      </c>
      <c r="Q241" s="397">
        <v>2</v>
      </c>
      <c r="R241" s="402">
        <v>1.1020000000000001</v>
      </c>
      <c r="S241" s="394">
        <v>0.61219999999999997</v>
      </c>
      <c r="T241" s="395">
        <v>3.8571</v>
      </c>
      <c r="U241" s="395">
        <v>1.6531</v>
      </c>
      <c r="V241" s="395">
        <v>11.571400000000001</v>
      </c>
      <c r="W241" s="395">
        <v>1.1020000000000001</v>
      </c>
      <c r="X241" s="397" t="s">
        <v>63</v>
      </c>
    </row>
    <row r="242" spans="1:24" hidden="1" x14ac:dyDescent="0.25">
      <c r="A242" s="397" t="s">
        <v>906</v>
      </c>
      <c r="B242" s="397" t="s">
        <v>74</v>
      </c>
      <c r="C242" s="397">
        <v>9</v>
      </c>
      <c r="D242" s="397">
        <v>0</v>
      </c>
      <c r="E242" s="397">
        <v>0</v>
      </c>
      <c r="F242" s="397">
        <v>0</v>
      </c>
      <c r="G242" s="397">
        <v>1</v>
      </c>
      <c r="H242" s="397">
        <v>1</v>
      </c>
      <c r="I242" s="397">
        <v>0</v>
      </c>
      <c r="J242" s="401">
        <v>0.5</v>
      </c>
      <c r="K242" s="402">
        <v>27.999998999999999</v>
      </c>
      <c r="L242" s="397">
        <v>18</v>
      </c>
      <c r="M242" s="397">
        <v>6</v>
      </c>
      <c r="N242" s="397">
        <v>6</v>
      </c>
      <c r="O242" s="397">
        <v>7</v>
      </c>
      <c r="P242" s="397">
        <v>25</v>
      </c>
      <c r="Q242" s="397">
        <v>2</v>
      </c>
      <c r="R242" s="402">
        <v>1.9286000000000001</v>
      </c>
      <c r="S242" s="394">
        <v>0.89290000000000003</v>
      </c>
      <c r="T242" s="395">
        <v>5.7857000000000003</v>
      </c>
      <c r="U242" s="395">
        <v>2.25</v>
      </c>
      <c r="V242" s="395">
        <v>8.0357000000000003</v>
      </c>
      <c r="W242" s="395">
        <v>0.64290000000000003</v>
      </c>
      <c r="X242" s="397" t="s">
        <v>63</v>
      </c>
    </row>
    <row r="243" spans="1:24" hidden="1" x14ac:dyDescent="0.25">
      <c r="A243" s="397" t="s">
        <v>397</v>
      </c>
      <c r="B243" s="397" t="s">
        <v>76</v>
      </c>
      <c r="C243" s="397">
        <v>11</v>
      </c>
      <c r="D243" s="397">
        <v>0</v>
      </c>
      <c r="E243" s="397">
        <v>0</v>
      </c>
      <c r="F243" s="397">
        <v>0</v>
      </c>
      <c r="G243" s="397">
        <v>3</v>
      </c>
      <c r="H243" s="397">
        <v>1</v>
      </c>
      <c r="I243" s="397">
        <v>1</v>
      </c>
      <c r="J243" s="401">
        <v>0.75</v>
      </c>
      <c r="K243" s="402">
        <v>32.333333000000003</v>
      </c>
      <c r="L243" s="397">
        <v>29</v>
      </c>
      <c r="M243" s="397">
        <v>22</v>
      </c>
      <c r="N243" s="397">
        <v>19</v>
      </c>
      <c r="O243" s="397">
        <v>8</v>
      </c>
      <c r="P243" s="397">
        <v>35</v>
      </c>
      <c r="Q243" s="397">
        <v>8</v>
      </c>
      <c r="R243" s="402">
        <v>5.2887000000000004</v>
      </c>
      <c r="S243" s="394">
        <v>1.1443000000000001</v>
      </c>
      <c r="T243" s="395">
        <v>8.0722000000000005</v>
      </c>
      <c r="U243" s="395">
        <v>2.2267999999999999</v>
      </c>
      <c r="V243" s="395">
        <v>9.7423000000000002</v>
      </c>
      <c r="W243" s="395">
        <v>2.2267999999999999</v>
      </c>
      <c r="X243" s="397" t="s">
        <v>63</v>
      </c>
    </row>
    <row r="244" spans="1:24" hidden="1" x14ac:dyDescent="0.25">
      <c r="A244" s="397" t="s">
        <v>1028</v>
      </c>
      <c r="B244" s="397" t="s">
        <v>65</v>
      </c>
      <c r="C244" s="397">
        <v>30</v>
      </c>
      <c r="D244" s="397">
        <v>2</v>
      </c>
      <c r="E244" s="397">
        <v>0</v>
      </c>
      <c r="F244" s="397">
        <v>0</v>
      </c>
      <c r="G244" s="397">
        <v>2</v>
      </c>
      <c r="H244" s="397">
        <v>0</v>
      </c>
      <c r="I244" s="397">
        <v>0</v>
      </c>
      <c r="J244" s="401">
        <v>1</v>
      </c>
      <c r="K244" s="402">
        <v>48.999999000000003</v>
      </c>
      <c r="L244" s="397">
        <v>35</v>
      </c>
      <c r="M244" s="397">
        <v>13</v>
      </c>
      <c r="N244" s="397">
        <v>12</v>
      </c>
      <c r="O244" s="397">
        <v>16</v>
      </c>
      <c r="P244" s="397">
        <v>40</v>
      </c>
      <c r="Q244" s="397">
        <v>4</v>
      </c>
      <c r="R244" s="402">
        <v>2.2040999999999999</v>
      </c>
      <c r="S244" s="394">
        <v>1.0407999999999999</v>
      </c>
      <c r="T244" s="395">
        <v>6.4286000000000003</v>
      </c>
      <c r="U244" s="395">
        <v>2.9388000000000001</v>
      </c>
      <c r="V244" s="395">
        <v>7.3468999999999998</v>
      </c>
      <c r="W244" s="395">
        <v>0.73470000000000002</v>
      </c>
      <c r="X244" s="397" t="s">
        <v>63</v>
      </c>
    </row>
    <row r="245" spans="1:24" hidden="1" x14ac:dyDescent="0.25">
      <c r="A245" s="397" t="s">
        <v>781</v>
      </c>
      <c r="B245" s="397" t="s">
        <v>65</v>
      </c>
      <c r="C245" s="397">
        <v>3</v>
      </c>
      <c r="D245" s="397">
        <v>0</v>
      </c>
      <c r="E245" s="397">
        <v>0</v>
      </c>
      <c r="F245" s="397">
        <v>0</v>
      </c>
      <c r="G245" s="397">
        <v>1</v>
      </c>
      <c r="H245" s="397">
        <v>0</v>
      </c>
      <c r="I245" s="397">
        <v>0</v>
      </c>
      <c r="J245" s="401">
        <v>1</v>
      </c>
      <c r="K245" s="402">
        <v>6.3333329999999997</v>
      </c>
      <c r="L245" s="397">
        <v>7</v>
      </c>
      <c r="M245" s="397">
        <v>2</v>
      </c>
      <c r="N245" s="397">
        <v>2</v>
      </c>
      <c r="O245" s="397">
        <v>0</v>
      </c>
      <c r="P245" s="397">
        <v>6</v>
      </c>
      <c r="Q245" s="397">
        <v>1</v>
      </c>
      <c r="R245" s="402">
        <v>2.8420999999999998</v>
      </c>
      <c r="S245" s="394">
        <v>1.1052999999999999</v>
      </c>
      <c r="T245" s="395">
        <v>9.9474</v>
      </c>
      <c r="U245" s="395">
        <v>0</v>
      </c>
      <c r="V245" s="395">
        <v>8.5263000000000009</v>
      </c>
      <c r="W245" s="395">
        <v>1.4211</v>
      </c>
      <c r="X245" s="397" t="s">
        <v>63</v>
      </c>
    </row>
    <row r="246" spans="1:24" hidden="1" x14ac:dyDescent="0.25">
      <c r="A246" s="397" t="s">
        <v>1828</v>
      </c>
      <c r="B246" s="397" t="s">
        <v>73</v>
      </c>
      <c r="C246" s="397">
        <v>3</v>
      </c>
      <c r="D246" s="397">
        <v>0</v>
      </c>
      <c r="E246" s="397">
        <v>0</v>
      </c>
      <c r="F246" s="397">
        <v>0</v>
      </c>
      <c r="G246" s="397">
        <v>0</v>
      </c>
      <c r="H246" s="397">
        <v>0</v>
      </c>
      <c r="I246" s="397">
        <v>0</v>
      </c>
      <c r="J246" s="401">
        <v>0</v>
      </c>
      <c r="K246" s="402">
        <v>4.6666670000000003</v>
      </c>
      <c r="L246" s="397">
        <v>5</v>
      </c>
      <c r="M246" s="397">
        <v>4</v>
      </c>
      <c r="N246" s="397">
        <v>4</v>
      </c>
      <c r="O246" s="397">
        <v>1</v>
      </c>
      <c r="P246" s="397">
        <v>8</v>
      </c>
      <c r="Q246" s="397">
        <v>0</v>
      </c>
      <c r="R246" s="402">
        <v>7.7142999999999997</v>
      </c>
      <c r="S246" s="394">
        <v>1.2857000000000001</v>
      </c>
      <c r="T246" s="395">
        <v>9.6428999999999991</v>
      </c>
      <c r="U246" s="395">
        <v>1.9286000000000001</v>
      </c>
      <c r="V246" s="395">
        <v>15.428599999999999</v>
      </c>
      <c r="W246" s="395">
        <v>0</v>
      </c>
      <c r="X246" s="397" t="s">
        <v>63</v>
      </c>
    </row>
    <row r="247" spans="1:24" hidden="1" x14ac:dyDescent="0.25">
      <c r="A247" s="397" t="s">
        <v>689</v>
      </c>
      <c r="B247" s="397" t="s">
        <v>64</v>
      </c>
      <c r="C247" s="397">
        <v>9</v>
      </c>
      <c r="D247" s="397">
        <v>9</v>
      </c>
      <c r="E247" s="397">
        <v>0</v>
      </c>
      <c r="F247" s="397">
        <v>0</v>
      </c>
      <c r="G247" s="397">
        <v>3</v>
      </c>
      <c r="H247" s="397">
        <v>2</v>
      </c>
      <c r="I247" s="397">
        <v>0</v>
      </c>
      <c r="J247" s="401">
        <v>0.6</v>
      </c>
      <c r="K247" s="402">
        <v>43</v>
      </c>
      <c r="L247" s="397">
        <v>47</v>
      </c>
      <c r="M247" s="397">
        <v>32</v>
      </c>
      <c r="N247" s="397">
        <v>28</v>
      </c>
      <c r="O247" s="397">
        <v>9</v>
      </c>
      <c r="P247" s="397">
        <v>34</v>
      </c>
      <c r="Q247" s="397">
        <v>10</v>
      </c>
      <c r="R247" s="402">
        <v>5.8605</v>
      </c>
      <c r="S247" s="394">
        <v>1.3023</v>
      </c>
      <c r="T247" s="395">
        <v>9.8371999999999993</v>
      </c>
      <c r="U247" s="395">
        <v>1.8836999999999999</v>
      </c>
      <c r="V247" s="395">
        <v>7.1162999999999998</v>
      </c>
      <c r="W247" s="395">
        <v>2.093</v>
      </c>
      <c r="X247" s="397" t="s">
        <v>63</v>
      </c>
    </row>
    <row r="248" spans="1:24" hidden="1" x14ac:dyDescent="0.25">
      <c r="A248" s="397" t="s">
        <v>408</v>
      </c>
      <c r="B248" s="397" t="s">
        <v>75</v>
      </c>
      <c r="C248" s="397">
        <v>45</v>
      </c>
      <c r="D248" s="397">
        <v>0</v>
      </c>
      <c r="E248" s="397">
        <v>0</v>
      </c>
      <c r="F248" s="397">
        <v>0</v>
      </c>
      <c r="G248" s="397">
        <v>1</v>
      </c>
      <c r="H248" s="397">
        <v>3</v>
      </c>
      <c r="I248" s="397">
        <v>9</v>
      </c>
      <c r="J248" s="401">
        <v>0.25</v>
      </c>
      <c r="K248" s="402">
        <v>37.333331999999999</v>
      </c>
      <c r="L248" s="397">
        <v>36</v>
      </c>
      <c r="M248" s="397">
        <v>20</v>
      </c>
      <c r="N248" s="397">
        <v>20</v>
      </c>
      <c r="O248" s="397">
        <v>21</v>
      </c>
      <c r="P248" s="397">
        <v>41</v>
      </c>
      <c r="Q248" s="397">
        <v>8</v>
      </c>
      <c r="R248" s="402">
        <v>4.8213999999999997</v>
      </c>
      <c r="S248" s="394">
        <v>1.5267999999999999</v>
      </c>
      <c r="T248" s="395">
        <v>8.6785999999999994</v>
      </c>
      <c r="U248" s="395">
        <v>5.0625</v>
      </c>
      <c r="V248" s="395">
        <v>9.8839000000000006</v>
      </c>
      <c r="W248" s="395">
        <v>1.9286000000000001</v>
      </c>
      <c r="X248" s="397" t="s">
        <v>63</v>
      </c>
    </row>
    <row r="249" spans="1:24" hidden="1" x14ac:dyDescent="0.25">
      <c r="A249" s="397" t="s">
        <v>829</v>
      </c>
      <c r="B249" s="397" t="s">
        <v>147</v>
      </c>
      <c r="C249" s="397">
        <v>26</v>
      </c>
      <c r="D249" s="397">
        <v>0</v>
      </c>
      <c r="E249" s="397">
        <v>0</v>
      </c>
      <c r="F249" s="397">
        <v>0</v>
      </c>
      <c r="G249" s="397">
        <v>2</v>
      </c>
      <c r="H249" s="397">
        <v>2</v>
      </c>
      <c r="I249" s="397">
        <v>2</v>
      </c>
      <c r="J249" s="401">
        <v>0.5</v>
      </c>
      <c r="K249" s="402">
        <v>26.666668999999999</v>
      </c>
      <c r="L249" s="397">
        <v>14</v>
      </c>
      <c r="M249" s="397">
        <v>5</v>
      </c>
      <c r="N249" s="397">
        <v>5</v>
      </c>
      <c r="O249" s="397">
        <v>1</v>
      </c>
      <c r="P249" s="397">
        <v>21</v>
      </c>
      <c r="Q249" s="397">
        <v>5</v>
      </c>
      <c r="R249" s="402">
        <v>1.6875</v>
      </c>
      <c r="S249" s="394">
        <v>0.5625</v>
      </c>
      <c r="T249" s="395">
        <v>4.7249999999999996</v>
      </c>
      <c r="U249" s="395">
        <v>0.33750000000000002</v>
      </c>
      <c r="V249" s="395">
        <v>7.0875000000000004</v>
      </c>
      <c r="W249" s="395">
        <v>1.6875</v>
      </c>
      <c r="X249" s="397" t="s">
        <v>63</v>
      </c>
    </row>
    <row r="250" spans="1:24" hidden="1" x14ac:dyDescent="0.25">
      <c r="A250" s="397" t="s">
        <v>743</v>
      </c>
      <c r="B250" s="397" t="s">
        <v>66</v>
      </c>
      <c r="C250" s="397">
        <v>15</v>
      </c>
      <c r="D250" s="397">
        <v>0</v>
      </c>
      <c r="E250" s="397">
        <v>0</v>
      </c>
      <c r="F250" s="397">
        <v>0</v>
      </c>
      <c r="G250" s="397">
        <v>1</v>
      </c>
      <c r="H250" s="397">
        <v>1</v>
      </c>
      <c r="I250" s="397">
        <v>0</v>
      </c>
      <c r="J250" s="401">
        <v>0.5</v>
      </c>
      <c r="K250" s="402">
        <v>27</v>
      </c>
      <c r="L250" s="397">
        <v>20</v>
      </c>
      <c r="M250" s="397">
        <v>9</v>
      </c>
      <c r="N250" s="397">
        <v>9</v>
      </c>
      <c r="O250" s="397">
        <v>8</v>
      </c>
      <c r="P250" s="397">
        <v>27</v>
      </c>
      <c r="Q250" s="397">
        <v>5</v>
      </c>
      <c r="R250" s="402">
        <v>3</v>
      </c>
      <c r="S250" s="394">
        <v>1.0369999999999999</v>
      </c>
      <c r="T250" s="395">
        <v>6.6666999999999996</v>
      </c>
      <c r="U250" s="395">
        <v>2.6667000000000001</v>
      </c>
      <c r="V250" s="395">
        <v>9</v>
      </c>
      <c r="W250" s="395">
        <v>1.6667000000000001</v>
      </c>
      <c r="X250" s="397" t="s">
        <v>63</v>
      </c>
    </row>
    <row r="251" spans="1:24" hidden="1" x14ac:dyDescent="0.25">
      <c r="A251" s="397" t="s">
        <v>451</v>
      </c>
      <c r="B251" s="397" t="s">
        <v>70</v>
      </c>
      <c r="C251" s="397">
        <v>13</v>
      </c>
      <c r="D251" s="397">
        <v>13</v>
      </c>
      <c r="E251" s="397">
        <v>7</v>
      </c>
      <c r="F251" s="397">
        <v>0</v>
      </c>
      <c r="G251" s="397">
        <v>6</v>
      </c>
      <c r="H251" s="397">
        <v>4</v>
      </c>
      <c r="I251" s="397">
        <v>0</v>
      </c>
      <c r="J251" s="401">
        <v>0.6</v>
      </c>
      <c r="K251" s="402">
        <v>104.33333399999999</v>
      </c>
      <c r="L251" s="397">
        <v>97</v>
      </c>
      <c r="M251" s="397">
        <v>47</v>
      </c>
      <c r="N251" s="397">
        <v>47</v>
      </c>
      <c r="O251" s="397">
        <v>32</v>
      </c>
      <c r="P251" s="397">
        <v>86</v>
      </c>
      <c r="Q251" s="397">
        <v>15</v>
      </c>
      <c r="R251" s="402">
        <v>4.0542999999999996</v>
      </c>
      <c r="S251" s="394">
        <v>1.2363999999999999</v>
      </c>
      <c r="T251" s="395">
        <v>8.3673999999999999</v>
      </c>
      <c r="U251" s="395">
        <v>2.7604000000000002</v>
      </c>
      <c r="V251" s="395">
        <v>7.4184999999999999</v>
      </c>
      <c r="W251" s="395">
        <v>1.2939000000000001</v>
      </c>
      <c r="X251" s="397" t="s">
        <v>63</v>
      </c>
    </row>
    <row r="252" spans="1:24" hidden="1" x14ac:dyDescent="0.25">
      <c r="A252" s="397" t="s">
        <v>478</v>
      </c>
      <c r="B252" s="397" t="s">
        <v>67</v>
      </c>
      <c r="C252" s="397">
        <v>17</v>
      </c>
      <c r="D252" s="397">
        <v>0</v>
      </c>
      <c r="E252" s="397">
        <v>0</v>
      </c>
      <c r="F252" s="397">
        <v>0</v>
      </c>
      <c r="G252" s="397">
        <v>2</v>
      </c>
      <c r="H252" s="397">
        <v>3</v>
      </c>
      <c r="I252" s="397">
        <v>6</v>
      </c>
      <c r="J252" s="401">
        <v>0.4</v>
      </c>
      <c r="K252" s="402">
        <v>45.666666999999997</v>
      </c>
      <c r="L252" s="397">
        <v>32</v>
      </c>
      <c r="M252" s="397">
        <v>12</v>
      </c>
      <c r="N252" s="397">
        <v>12</v>
      </c>
      <c r="O252" s="397">
        <v>7</v>
      </c>
      <c r="P252" s="397">
        <v>44</v>
      </c>
      <c r="Q252" s="397">
        <v>10</v>
      </c>
      <c r="R252" s="402">
        <v>2.3650000000000002</v>
      </c>
      <c r="S252" s="394">
        <v>0.85399999999999998</v>
      </c>
      <c r="T252" s="395">
        <v>6.3066000000000004</v>
      </c>
      <c r="U252" s="395">
        <v>1.3795999999999999</v>
      </c>
      <c r="V252" s="395">
        <v>8.6715</v>
      </c>
      <c r="W252" s="395">
        <v>1.9708000000000001</v>
      </c>
      <c r="X252" s="397" t="s">
        <v>63</v>
      </c>
    </row>
    <row r="253" spans="1:24" hidden="1" x14ac:dyDescent="0.25">
      <c r="A253" s="397" t="s">
        <v>805</v>
      </c>
      <c r="B253" s="397" t="s">
        <v>76</v>
      </c>
      <c r="C253" s="397">
        <v>10</v>
      </c>
      <c r="D253" s="397">
        <v>0</v>
      </c>
      <c r="E253" s="397">
        <v>0</v>
      </c>
      <c r="F253" s="397">
        <v>0</v>
      </c>
      <c r="G253" s="397">
        <v>0</v>
      </c>
      <c r="H253" s="397">
        <v>0</v>
      </c>
      <c r="I253" s="397">
        <v>0</v>
      </c>
      <c r="J253" s="401">
        <v>0</v>
      </c>
      <c r="K253" s="402">
        <v>23.666665999999999</v>
      </c>
      <c r="L253" s="397">
        <v>22</v>
      </c>
      <c r="M253" s="397">
        <v>16</v>
      </c>
      <c r="N253" s="397">
        <v>16</v>
      </c>
      <c r="O253" s="397">
        <v>9</v>
      </c>
      <c r="P253" s="397">
        <v>16</v>
      </c>
      <c r="Q253" s="397">
        <v>4</v>
      </c>
      <c r="R253" s="402">
        <v>6.0845000000000002</v>
      </c>
      <c r="S253" s="394">
        <v>1.3099000000000001</v>
      </c>
      <c r="T253" s="395">
        <v>8.3661999999999992</v>
      </c>
      <c r="U253" s="395">
        <v>3.4224999999999999</v>
      </c>
      <c r="V253" s="395">
        <v>6.0845000000000002</v>
      </c>
      <c r="W253" s="395">
        <v>1.5210999999999999</v>
      </c>
      <c r="X253" s="397" t="s">
        <v>63</v>
      </c>
    </row>
    <row r="254" spans="1:24" hidden="1" x14ac:dyDescent="0.25">
      <c r="A254" s="397" t="s">
        <v>467</v>
      </c>
      <c r="B254" s="397" t="s">
        <v>76</v>
      </c>
      <c r="C254" s="397">
        <v>21</v>
      </c>
      <c r="D254" s="397">
        <v>0</v>
      </c>
      <c r="E254" s="397">
        <v>0</v>
      </c>
      <c r="F254" s="397">
        <v>0</v>
      </c>
      <c r="G254" s="397">
        <v>2</v>
      </c>
      <c r="H254" s="397">
        <v>0</v>
      </c>
      <c r="I254" s="397">
        <v>0</v>
      </c>
      <c r="J254" s="401">
        <v>1</v>
      </c>
      <c r="K254" s="402">
        <v>22.666667</v>
      </c>
      <c r="L254" s="397">
        <v>12</v>
      </c>
      <c r="M254" s="397">
        <v>8</v>
      </c>
      <c r="N254" s="397">
        <v>8</v>
      </c>
      <c r="O254" s="397">
        <v>4</v>
      </c>
      <c r="P254" s="397">
        <v>24</v>
      </c>
      <c r="Q254" s="397">
        <v>3</v>
      </c>
      <c r="R254" s="402">
        <v>3.1764999999999999</v>
      </c>
      <c r="S254" s="394">
        <v>0.70589999999999997</v>
      </c>
      <c r="T254" s="395">
        <v>4.7647000000000004</v>
      </c>
      <c r="U254" s="395">
        <v>1.5882000000000001</v>
      </c>
      <c r="V254" s="395">
        <v>9.5294000000000008</v>
      </c>
      <c r="W254" s="395">
        <v>1.1912</v>
      </c>
      <c r="X254" s="397" t="s">
        <v>63</v>
      </c>
    </row>
    <row r="255" spans="1:24" hidden="1" x14ac:dyDescent="0.25">
      <c r="A255" s="397" t="s">
        <v>458</v>
      </c>
      <c r="B255" s="397" t="s">
        <v>72</v>
      </c>
      <c r="C255" s="397">
        <v>18</v>
      </c>
      <c r="D255" s="397">
        <v>18</v>
      </c>
      <c r="E255" s="397">
        <v>8</v>
      </c>
      <c r="F255" s="397">
        <v>0</v>
      </c>
      <c r="G255" s="397">
        <v>7</v>
      </c>
      <c r="H255" s="397">
        <v>7</v>
      </c>
      <c r="I255" s="397">
        <v>0</v>
      </c>
      <c r="J255" s="401">
        <v>0.5</v>
      </c>
      <c r="K255" s="402">
        <v>139.66666699999999</v>
      </c>
      <c r="L255" s="397">
        <v>128</v>
      </c>
      <c r="M255" s="397">
        <v>67</v>
      </c>
      <c r="N255" s="397">
        <v>60</v>
      </c>
      <c r="O255" s="397">
        <v>36</v>
      </c>
      <c r="P255" s="397">
        <v>120</v>
      </c>
      <c r="Q255" s="397">
        <v>9</v>
      </c>
      <c r="R255" s="402">
        <v>3.8662999999999998</v>
      </c>
      <c r="S255" s="394">
        <v>1.1741999999999999</v>
      </c>
      <c r="T255" s="395">
        <v>8.2482000000000006</v>
      </c>
      <c r="U255" s="395">
        <v>2.3197999999999999</v>
      </c>
      <c r="V255" s="395">
        <v>7.7327000000000004</v>
      </c>
      <c r="W255" s="395">
        <v>0.57999999999999996</v>
      </c>
      <c r="X255" s="397" t="s">
        <v>63</v>
      </c>
    </row>
    <row r="256" spans="1:24" hidden="1" x14ac:dyDescent="0.25">
      <c r="A256" s="397" t="s">
        <v>839</v>
      </c>
      <c r="B256" s="397" t="s">
        <v>147</v>
      </c>
      <c r="C256" s="397">
        <v>26</v>
      </c>
      <c r="D256" s="397">
        <v>0</v>
      </c>
      <c r="E256" s="397">
        <v>0</v>
      </c>
      <c r="F256" s="397">
        <v>0</v>
      </c>
      <c r="G256" s="397">
        <v>0</v>
      </c>
      <c r="H256" s="397">
        <v>0</v>
      </c>
      <c r="I256" s="397">
        <v>1</v>
      </c>
      <c r="J256" s="401">
        <v>0</v>
      </c>
      <c r="K256" s="402">
        <v>25.666667</v>
      </c>
      <c r="L256" s="397">
        <v>25</v>
      </c>
      <c r="M256" s="397">
        <v>12</v>
      </c>
      <c r="N256" s="397">
        <v>11</v>
      </c>
      <c r="O256" s="397">
        <v>8</v>
      </c>
      <c r="P256" s="397">
        <v>26</v>
      </c>
      <c r="Q256" s="397">
        <v>5</v>
      </c>
      <c r="R256" s="402">
        <v>3.8571</v>
      </c>
      <c r="S256" s="394">
        <v>1.2857000000000001</v>
      </c>
      <c r="T256" s="395">
        <v>8.7661999999999995</v>
      </c>
      <c r="U256" s="395">
        <v>2.8052000000000001</v>
      </c>
      <c r="V256" s="395">
        <v>9.1168999999999993</v>
      </c>
      <c r="W256" s="395">
        <v>1.7532000000000001</v>
      </c>
      <c r="X256" s="397" t="s">
        <v>63</v>
      </c>
    </row>
    <row r="257" spans="1:24" hidden="1" x14ac:dyDescent="0.25">
      <c r="A257" s="397" t="s">
        <v>405</v>
      </c>
      <c r="B257" s="397" t="s">
        <v>166</v>
      </c>
      <c r="C257" s="397">
        <v>17</v>
      </c>
      <c r="D257" s="397">
        <v>17</v>
      </c>
      <c r="E257" s="397">
        <v>14</v>
      </c>
      <c r="F257" s="397">
        <v>2</v>
      </c>
      <c r="G257" s="397">
        <v>9</v>
      </c>
      <c r="H257" s="397">
        <v>6</v>
      </c>
      <c r="I257" s="397">
        <v>0</v>
      </c>
      <c r="J257" s="401">
        <v>0.6</v>
      </c>
      <c r="K257" s="402">
        <v>152.66666699999999</v>
      </c>
      <c r="L257" s="397">
        <v>108</v>
      </c>
      <c r="M257" s="397">
        <v>63</v>
      </c>
      <c r="N257" s="397">
        <v>54</v>
      </c>
      <c r="O257" s="397">
        <v>56</v>
      </c>
      <c r="P257" s="397">
        <v>158</v>
      </c>
      <c r="Q257" s="397">
        <v>19</v>
      </c>
      <c r="R257" s="402">
        <v>3.1833999999999998</v>
      </c>
      <c r="S257" s="394">
        <v>1.0742</v>
      </c>
      <c r="T257" s="395">
        <v>6.3667999999999996</v>
      </c>
      <c r="U257" s="395">
        <v>3.3012999999999999</v>
      </c>
      <c r="V257" s="395">
        <v>9.3143999999999991</v>
      </c>
      <c r="W257" s="395">
        <v>1.1201000000000001</v>
      </c>
      <c r="X257" s="397" t="s">
        <v>63</v>
      </c>
    </row>
    <row r="258" spans="1:24" hidden="1" x14ac:dyDescent="0.25">
      <c r="A258" s="397" t="s">
        <v>935</v>
      </c>
      <c r="B258" s="397" t="s">
        <v>72</v>
      </c>
      <c r="C258" s="397">
        <v>3</v>
      </c>
      <c r="D258" s="397">
        <v>0</v>
      </c>
      <c r="E258" s="397">
        <v>0</v>
      </c>
      <c r="F258" s="397">
        <v>0</v>
      </c>
      <c r="G258" s="397">
        <v>0</v>
      </c>
      <c r="H258" s="397">
        <v>0</v>
      </c>
      <c r="I258" s="397">
        <v>0</v>
      </c>
      <c r="J258" s="401">
        <v>0</v>
      </c>
      <c r="K258" s="402">
        <v>4</v>
      </c>
      <c r="L258" s="397">
        <v>1</v>
      </c>
      <c r="M258" s="397">
        <v>2</v>
      </c>
      <c r="N258" s="397">
        <v>2</v>
      </c>
      <c r="O258" s="397">
        <v>5</v>
      </c>
      <c r="P258" s="397">
        <v>3</v>
      </c>
      <c r="Q258" s="397">
        <v>0</v>
      </c>
      <c r="R258" s="402">
        <v>4.5</v>
      </c>
      <c r="S258" s="394">
        <v>1.5</v>
      </c>
      <c r="T258" s="395">
        <v>2.25</v>
      </c>
      <c r="U258" s="395">
        <v>11.25</v>
      </c>
      <c r="V258" s="395">
        <v>6.75</v>
      </c>
      <c r="W258" s="395">
        <v>0</v>
      </c>
      <c r="X258" s="397" t="s">
        <v>63</v>
      </c>
    </row>
    <row r="259" spans="1:24" hidden="1" x14ac:dyDescent="0.25">
      <c r="A259" s="397" t="s">
        <v>984</v>
      </c>
      <c r="B259" s="397" t="s">
        <v>166</v>
      </c>
      <c r="C259" s="397">
        <v>7</v>
      </c>
      <c r="D259" s="397">
        <v>7</v>
      </c>
      <c r="E259" s="397">
        <v>0</v>
      </c>
      <c r="F259" s="397">
        <v>0</v>
      </c>
      <c r="G259" s="397">
        <v>1</v>
      </c>
      <c r="H259" s="397">
        <v>4</v>
      </c>
      <c r="I259" s="397">
        <v>0</v>
      </c>
      <c r="J259" s="401">
        <v>0.2</v>
      </c>
      <c r="K259" s="402">
        <v>29.333334000000001</v>
      </c>
      <c r="L259" s="397">
        <v>34</v>
      </c>
      <c r="M259" s="397">
        <v>14</v>
      </c>
      <c r="N259" s="397">
        <v>13</v>
      </c>
      <c r="O259" s="397">
        <v>9</v>
      </c>
      <c r="P259" s="397">
        <v>28</v>
      </c>
      <c r="Q259" s="397">
        <v>5</v>
      </c>
      <c r="R259" s="402">
        <v>3.9885999999999999</v>
      </c>
      <c r="S259" s="394">
        <v>1.4659</v>
      </c>
      <c r="T259" s="395">
        <v>10.431800000000001</v>
      </c>
      <c r="U259" s="395">
        <v>2.7614000000000001</v>
      </c>
      <c r="V259" s="395">
        <v>8.5908999999999995</v>
      </c>
      <c r="W259" s="395">
        <v>1.5341</v>
      </c>
      <c r="X259" s="397" t="s">
        <v>63</v>
      </c>
    </row>
    <row r="260" spans="1:24" hidden="1" x14ac:dyDescent="0.25">
      <c r="A260" s="397" t="s">
        <v>481</v>
      </c>
      <c r="B260" s="397" t="s">
        <v>74</v>
      </c>
      <c r="C260" s="397">
        <v>2</v>
      </c>
      <c r="D260" s="397">
        <v>2</v>
      </c>
      <c r="E260" s="397">
        <v>0</v>
      </c>
      <c r="F260" s="397">
        <v>0</v>
      </c>
      <c r="G260" s="397">
        <v>0</v>
      </c>
      <c r="H260" s="397">
        <v>2</v>
      </c>
      <c r="I260" s="397">
        <v>0</v>
      </c>
      <c r="J260" s="401">
        <v>0</v>
      </c>
      <c r="K260" s="402">
        <v>12.666667</v>
      </c>
      <c r="L260" s="397">
        <v>10</v>
      </c>
      <c r="M260" s="397">
        <v>8</v>
      </c>
      <c r="N260" s="397">
        <v>8</v>
      </c>
      <c r="O260" s="397">
        <v>6</v>
      </c>
      <c r="P260" s="397">
        <v>14</v>
      </c>
      <c r="Q260" s="397">
        <v>3</v>
      </c>
      <c r="R260" s="402">
        <v>5.6841999999999997</v>
      </c>
      <c r="S260" s="394">
        <v>1.2632000000000001</v>
      </c>
      <c r="T260" s="395">
        <v>7.1052999999999997</v>
      </c>
      <c r="U260" s="395">
        <v>4.2632000000000003</v>
      </c>
      <c r="V260" s="395">
        <v>9.9474</v>
      </c>
      <c r="W260" s="395">
        <v>2.1316000000000002</v>
      </c>
      <c r="X260" s="397" t="s">
        <v>63</v>
      </c>
    </row>
    <row r="261" spans="1:24" hidden="1" x14ac:dyDescent="0.25">
      <c r="A261" s="397" t="s">
        <v>1830</v>
      </c>
      <c r="B261" s="397" t="s">
        <v>69</v>
      </c>
      <c r="C261" s="397">
        <v>3</v>
      </c>
      <c r="D261" s="397">
        <v>3</v>
      </c>
      <c r="E261" s="397">
        <v>2</v>
      </c>
      <c r="F261" s="397">
        <v>1</v>
      </c>
      <c r="G261" s="397">
        <v>3</v>
      </c>
      <c r="H261" s="397">
        <v>0</v>
      </c>
      <c r="I261" s="397">
        <v>0</v>
      </c>
      <c r="J261" s="401">
        <v>1</v>
      </c>
      <c r="K261" s="402">
        <v>26</v>
      </c>
      <c r="L261" s="397">
        <v>16</v>
      </c>
      <c r="M261" s="397">
        <v>5</v>
      </c>
      <c r="N261" s="397">
        <v>5</v>
      </c>
      <c r="O261" s="397">
        <v>8</v>
      </c>
      <c r="P261" s="397">
        <v>17</v>
      </c>
      <c r="Q261" s="397">
        <v>2</v>
      </c>
      <c r="R261" s="402">
        <v>1.7307999999999999</v>
      </c>
      <c r="S261" s="394">
        <v>0.92310000000000003</v>
      </c>
      <c r="T261" s="395">
        <v>5.5385</v>
      </c>
      <c r="U261" s="395">
        <v>2.7692000000000001</v>
      </c>
      <c r="V261" s="395">
        <v>5.8845999999999998</v>
      </c>
      <c r="W261" s="395">
        <v>0.69230000000000003</v>
      </c>
      <c r="X261" s="397" t="s">
        <v>63</v>
      </c>
    </row>
    <row r="262" spans="1:24" hidden="1" x14ac:dyDescent="0.25">
      <c r="A262" s="397" t="s">
        <v>777</v>
      </c>
      <c r="B262" s="397" t="s">
        <v>65</v>
      </c>
      <c r="C262" s="397">
        <v>10</v>
      </c>
      <c r="D262" s="397">
        <v>0</v>
      </c>
      <c r="E262" s="397">
        <v>0</v>
      </c>
      <c r="F262" s="397">
        <v>0</v>
      </c>
      <c r="G262" s="397">
        <v>0</v>
      </c>
      <c r="H262" s="397">
        <v>0</v>
      </c>
      <c r="I262" s="397">
        <v>0</v>
      </c>
      <c r="J262" s="401">
        <v>0</v>
      </c>
      <c r="K262" s="402">
        <v>11.000000999999999</v>
      </c>
      <c r="L262" s="397">
        <v>5</v>
      </c>
      <c r="M262" s="397">
        <v>2</v>
      </c>
      <c r="N262" s="397">
        <v>1</v>
      </c>
      <c r="O262" s="397">
        <v>5</v>
      </c>
      <c r="P262" s="397">
        <v>8</v>
      </c>
      <c r="Q262" s="397">
        <v>0</v>
      </c>
      <c r="R262" s="402">
        <v>0.81820000000000004</v>
      </c>
      <c r="S262" s="394">
        <v>0.90910000000000002</v>
      </c>
      <c r="T262" s="395">
        <v>4.0909000000000004</v>
      </c>
      <c r="U262" s="395">
        <v>4.0909000000000004</v>
      </c>
      <c r="V262" s="395">
        <v>6.5454999999999997</v>
      </c>
      <c r="W262" s="395">
        <v>0</v>
      </c>
      <c r="X262" s="397" t="s">
        <v>63</v>
      </c>
    </row>
    <row r="263" spans="1:24" hidden="1" x14ac:dyDescent="0.25">
      <c r="A263" s="397" t="s">
        <v>1827</v>
      </c>
      <c r="B263" s="397" t="s">
        <v>73</v>
      </c>
      <c r="C263" s="397">
        <v>22</v>
      </c>
      <c r="D263" s="397">
        <v>0</v>
      </c>
      <c r="E263" s="397">
        <v>0</v>
      </c>
      <c r="F263" s="397">
        <v>0</v>
      </c>
      <c r="G263" s="397">
        <v>3</v>
      </c>
      <c r="H263" s="397">
        <v>1</v>
      </c>
      <c r="I263" s="397">
        <v>1</v>
      </c>
      <c r="J263" s="401">
        <v>0.75</v>
      </c>
      <c r="K263" s="402">
        <v>48.666663999999997</v>
      </c>
      <c r="L263" s="397">
        <v>30</v>
      </c>
      <c r="M263" s="397">
        <v>19</v>
      </c>
      <c r="N263" s="397">
        <v>16</v>
      </c>
      <c r="O263" s="397">
        <v>16</v>
      </c>
      <c r="P263" s="397">
        <v>39</v>
      </c>
      <c r="Q263" s="397">
        <v>6</v>
      </c>
      <c r="R263" s="402">
        <v>2.9588999999999999</v>
      </c>
      <c r="S263" s="394">
        <v>0.94520000000000004</v>
      </c>
      <c r="T263" s="395">
        <v>5.5479000000000003</v>
      </c>
      <c r="U263" s="395">
        <v>2.9588999999999999</v>
      </c>
      <c r="V263" s="395">
        <v>7.2122999999999999</v>
      </c>
      <c r="W263" s="395">
        <v>1.1095999999999999</v>
      </c>
      <c r="X263" s="397" t="s">
        <v>63</v>
      </c>
    </row>
    <row r="264" spans="1:24" hidden="1" x14ac:dyDescent="0.25">
      <c r="A264" s="397" t="s">
        <v>682</v>
      </c>
      <c r="B264" s="397" t="s">
        <v>64</v>
      </c>
      <c r="C264" s="397">
        <v>10</v>
      </c>
      <c r="D264" s="397">
        <v>10</v>
      </c>
      <c r="E264" s="397">
        <v>1</v>
      </c>
      <c r="F264" s="397">
        <v>0</v>
      </c>
      <c r="G264" s="397">
        <v>4</v>
      </c>
      <c r="H264" s="397">
        <v>2</v>
      </c>
      <c r="I264" s="397">
        <v>0</v>
      </c>
      <c r="J264" s="401">
        <v>0.66669999999999996</v>
      </c>
      <c r="K264" s="402">
        <v>74.333335000000005</v>
      </c>
      <c r="L264" s="397">
        <v>70</v>
      </c>
      <c r="M264" s="397">
        <v>32</v>
      </c>
      <c r="N264" s="397">
        <v>32</v>
      </c>
      <c r="O264" s="397">
        <v>8</v>
      </c>
      <c r="P264" s="397">
        <v>67</v>
      </c>
      <c r="Q264" s="397">
        <v>10</v>
      </c>
      <c r="R264" s="402">
        <v>3.8744000000000001</v>
      </c>
      <c r="S264" s="394">
        <v>1.0492999999999999</v>
      </c>
      <c r="T264" s="395">
        <v>8.4753000000000007</v>
      </c>
      <c r="U264" s="395">
        <v>0.96860000000000002</v>
      </c>
      <c r="V264" s="395">
        <v>8.1120999999999999</v>
      </c>
      <c r="W264" s="395">
        <v>1.2108000000000001</v>
      </c>
      <c r="X264" s="397" t="s">
        <v>63</v>
      </c>
    </row>
    <row r="265" spans="1:24" hidden="1" x14ac:dyDescent="0.25">
      <c r="A265" s="397" t="s">
        <v>437</v>
      </c>
      <c r="B265" s="397" t="s">
        <v>69</v>
      </c>
      <c r="C265" s="397">
        <v>16</v>
      </c>
      <c r="D265" s="397">
        <v>16</v>
      </c>
      <c r="E265" s="397">
        <v>4</v>
      </c>
      <c r="F265" s="397">
        <v>1</v>
      </c>
      <c r="G265" s="397">
        <v>6</v>
      </c>
      <c r="H265" s="397">
        <v>9</v>
      </c>
      <c r="I265" s="397">
        <v>0</v>
      </c>
      <c r="J265" s="401">
        <v>0.4</v>
      </c>
      <c r="K265" s="402">
        <v>109.33333399999999</v>
      </c>
      <c r="L265" s="397">
        <v>113</v>
      </c>
      <c r="M265" s="397">
        <v>49</v>
      </c>
      <c r="N265" s="397">
        <v>49</v>
      </c>
      <c r="O265" s="397">
        <v>45</v>
      </c>
      <c r="P265" s="397">
        <v>94</v>
      </c>
      <c r="Q265" s="397">
        <v>11</v>
      </c>
      <c r="R265" s="402">
        <v>4.0335000000000001</v>
      </c>
      <c r="S265" s="394">
        <v>1.4451000000000001</v>
      </c>
      <c r="T265" s="395">
        <v>9.3018000000000001</v>
      </c>
      <c r="U265" s="395">
        <v>3.7042999999999999</v>
      </c>
      <c r="V265" s="395">
        <v>7.7378</v>
      </c>
      <c r="W265" s="395">
        <v>0.90549999999999997</v>
      </c>
      <c r="X265" s="397" t="s">
        <v>63</v>
      </c>
    </row>
    <row r="266" spans="1:24" hidden="1" x14ac:dyDescent="0.25">
      <c r="A266" s="397" t="s">
        <v>474</v>
      </c>
      <c r="B266" s="397" t="s">
        <v>71</v>
      </c>
      <c r="C266" s="397">
        <v>8</v>
      </c>
      <c r="D266" s="397">
        <v>8</v>
      </c>
      <c r="E266" s="397">
        <v>3</v>
      </c>
      <c r="F266" s="397">
        <v>1</v>
      </c>
      <c r="G266" s="397">
        <v>4</v>
      </c>
      <c r="H266" s="397">
        <v>2</v>
      </c>
      <c r="I266" s="397">
        <v>0</v>
      </c>
      <c r="J266" s="401">
        <v>0.66669999999999996</v>
      </c>
      <c r="K266" s="402">
        <v>59.333334000000001</v>
      </c>
      <c r="L266" s="397">
        <v>41</v>
      </c>
      <c r="M266" s="397">
        <v>26</v>
      </c>
      <c r="N266" s="397">
        <v>25</v>
      </c>
      <c r="O266" s="397">
        <v>15</v>
      </c>
      <c r="P266" s="397">
        <v>67</v>
      </c>
      <c r="Q266" s="397">
        <v>6</v>
      </c>
      <c r="R266" s="402">
        <v>3.7921</v>
      </c>
      <c r="S266" s="394">
        <v>0.94379999999999997</v>
      </c>
      <c r="T266" s="395">
        <v>6.2191000000000001</v>
      </c>
      <c r="U266" s="395">
        <v>2.2753000000000001</v>
      </c>
      <c r="V266" s="395">
        <v>10.1629</v>
      </c>
      <c r="W266" s="395">
        <v>0.91010000000000002</v>
      </c>
      <c r="X266" s="397" t="s">
        <v>63</v>
      </c>
    </row>
    <row r="267" spans="1:24" hidden="1" x14ac:dyDescent="0.25">
      <c r="A267" s="397" t="s">
        <v>547</v>
      </c>
      <c r="B267" s="397" t="s">
        <v>71</v>
      </c>
      <c r="C267" s="397">
        <v>22</v>
      </c>
      <c r="D267" s="397">
        <v>0</v>
      </c>
      <c r="E267" s="397">
        <v>0</v>
      </c>
      <c r="F267" s="397">
        <v>0</v>
      </c>
      <c r="G267" s="397">
        <v>2</v>
      </c>
      <c r="H267" s="397">
        <v>0</v>
      </c>
      <c r="I267" s="397">
        <v>2</v>
      </c>
      <c r="J267" s="401">
        <v>1</v>
      </c>
      <c r="K267" s="402">
        <v>35.333334000000001</v>
      </c>
      <c r="L267" s="397">
        <v>28</v>
      </c>
      <c r="M267" s="397">
        <v>15</v>
      </c>
      <c r="N267" s="397">
        <v>15</v>
      </c>
      <c r="O267" s="397">
        <v>15</v>
      </c>
      <c r="P267" s="397">
        <v>32</v>
      </c>
      <c r="Q267" s="397">
        <v>7</v>
      </c>
      <c r="R267" s="402">
        <v>3.8208000000000002</v>
      </c>
      <c r="S267" s="394">
        <v>1.2170000000000001</v>
      </c>
      <c r="T267" s="395">
        <v>7.1321000000000003</v>
      </c>
      <c r="U267" s="395">
        <v>3.8208000000000002</v>
      </c>
      <c r="V267" s="395">
        <v>8.1509</v>
      </c>
      <c r="W267" s="395">
        <v>1.7829999999999999</v>
      </c>
      <c r="X267" s="397" t="s">
        <v>63</v>
      </c>
    </row>
    <row r="268" spans="1:24" hidden="1" x14ac:dyDescent="0.25">
      <c r="A268" s="397" t="s">
        <v>656</v>
      </c>
      <c r="B268" s="397" t="s">
        <v>68</v>
      </c>
      <c r="C268" s="397">
        <v>20</v>
      </c>
      <c r="D268" s="397">
        <v>0</v>
      </c>
      <c r="E268" s="397">
        <v>0</v>
      </c>
      <c r="F268" s="397">
        <v>0</v>
      </c>
      <c r="G268" s="397">
        <v>6</v>
      </c>
      <c r="H268" s="397">
        <v>1</v>
      </c>
      <c r="I268" s="397">
        <v>0</v>
      </c>
      <c r="J268" s="401">
        <v>0.85709999999999997</v>
      </c>
      <c r="K268" s="402">
        <v>30.333333</v>
      </c>
      <c r="L268" s="397">
        <v>19</v>
      </c>
      <c r="M268" s="397">
        <v>9</v>
      </c>
      <c r="N268" s="397">
        <v>9</v>
      </c>
      <c r="O268" s="397">
        <v>8</v>
      </c>
      <c r="P268" s="397">
        <v>35</v>
      </c>
      <c r="Q268" s="397">
        <v>4</v>
      </c>
      <c r="R268" s="402">
        <v>2.6703000000000001</v>
      </c>
      <c r="S268" s="394">
        <v>0.8901</v>
      </c>
      <c r="T268" s="395">
        <v>5.6374000000000004</v>
      </c>
      <c r="U268" s="395">
        <v>2.3736000000000002</v>
      </c>
      <c r="V268" s="395">
        <v>10.384600000000001</v>
      </c>
      <c r="W268" s="395">
        <v>1.1868000000000001</v>
      </c>
      <c r="X268" s="397" t="s">
        <v>63</v>
      </c>
    </row>
    <row r="269" spans="1:24" hidden="1" x14ac:dyDescent="0.25">
      <c r="A269" s="397" t="s">
        <v>606</v>
      </c>
      <c r="B269" s="397" t="s">
        <v>69</v>
      </c>
      <c r="C269" s="397">
        <v>29</v>
      </c>
      <c r="D269" s="397">
        <v>0</v>
      </c>
      <c r="E269" s="397">
        <v>0</v>
      </c>
      <c r="F269" s="397">
        <v>0</v>
      </c>
      <c r="G269" s="397">
        <v>4</v>
      </c>
      <c r="H269" s="397">
        <v>1</v>
      </c>
      <c r="I269" s="397">
        <v>0</v>
      </c>
      <c r="J269" s="401">
        <v>0.8</v>
      </c>
      <c r="K269" s="402">
        <v>29.666668000000001</v>
      </c>
      <c r="L269" s="397">
        <v>28</v>
      </c>
      <c r="M269" s="397">
        <v>15</v>
      </c>
      <c r="N269" s="397">
        <v>15</v>
      </c>
      <c r="O269" s="397">
        <v>16</v>
      </c>
      <c r="P269" s="397">
        <v>44</v>
      </c>
      <c r="Q269" s="397">
        <v>4</v>
      </c>
      <c r="R269" s="402">
        <v>4.5506000000000002</v>
      </c>
      <c r="S269" s="394">
        <v>1.4831000000000001</v>
      </c>
      <c r="T269" s="395">
        <v>8.4944000000000006</v>
      </c>
      <c r="U269" s="395">
        <v>4.8539000000000003</v>
      </c>
      <c r="V269" s="395">
        <v>13.3483</v>
      </c>
      <c r="W269" s="395">
        <v>1.2135</v>
      </c>
      <c r="X269" s="397" t="s">
        <v>62</v>
      </c>
    </row>
    <row r="270" spans="1:24" hidden="1" x14ac:dyDescent="0.25">
      <c r="A270" s="397" t="s">
        <v>403</v>
      </c>
      <c r="B270" s="397" t="s">
        <v>65</v>
      </c>
      <c r="C270" s="397">
        <v>44</v>
      </c>
      <c r="D270" s="397">
        <v>0</v>
      </c>
      <c r="E270" s="397">
        <v>0</v>
      </c>
      <c r="F270" s="397">
        <v>0</v>
      </c>
      <c r="G270" s="397">
        <v>4</v>
      </c>
      <c r="H270" s="397">
        <v>5</v>
      </c>
      <c r="I270" s="397">
        <v>0</v>
      </c>
      <c r="J270" s="401">
        <v>0.44440000000000002</v>
      </c>
      <c r="K270" s="402">
        <v>36.333333000000003</v>
      </c>
      <c r="L270" s="397">
        <v>27</v>
      </c>
      <c r="M270" s="397">
        <v>17</v>
      </c>
      <c r="N270" s="397">
        <v>17</v>
      </c>
      <c r="O270" s="397">
        <v>14</v>
      </c>
      <c r="P270" s="397">
        <v>36</v>
      </c>
      <c r="Q270" s="397">
        <v>5</v>
      </c>
      <c r="R270" s="402">
        <v>4.2110000000000003</v>
      </c>
      <c r="S270" s="394">
        <v>1.1284000000000001</v>
      </c>
      <c r="T270" s="395">
        <v>6.6881000000000004</v>
      </c>
      <c r="U270" s="395">
        <v>3.4679000000000002</v>
      </c>
      <c r="V270" s="395">
        <v>8.9174000000000007</v>
      </c>
      <c r="W270" s="395">
        <v>1.2384999999999999</v>
      </c>
      <c r="X270" s="397" t="s">
        <v>62</v>
      </c>
    </row>
    <row r="271" spans="1:24" hidden="1" x14ac:dyDescent="0.25">
      <c r="A271" s="397" t="s">
        <v>472</v>
      </c>
      <c r="B271" s="397" t="s">
        <v>67</v>
      </c>
      <c r="C271" s="397">
        <v>21</v>
      </c>
      <c r="D271" s="397">
        <v>0</v>
      </c>
      <c r="E271" s="397">
        <v>0</v>
      </c>
      <c r="F271" s="397">
        <v>0</v>
      </c>
      <c r="G271" s="397">
        <v>0</v>
      </c>
      <c r="H271" s="397">
        <v>1</v>
      </c>
      <c r="I271" s="397">
        <v>1</v>
      </c>
      <c r="J271" s="401">
        <v>0</v>
      </c>
      <c r="K271" s="402">
        <v>23.666667</v>
      </c>
      <c r="L271" s="397">
        <v>18</v>
      </c>
      <c r="M271" s="397">
        <v>6</v>
      </c>
      <c r="N271" s="397">
        <v>6</v>
      </c>
      <c r="O271" s="397">
        <v>7</v>
      </c>
      <c r="P271" s="397">
        <v>26</v>
      </c>
      <c r="Q271" s="397">
        <v>2</v>
      </c>
      <c r="R271" s="402">
        <v>2.2816999999999998</v>
      </c>
      <c r="S271" s="394">
        <v>1.0563</v>
      </c>
      <c r="T271" s="395">
        <v>6.8451000000000004</v>
      </c>
      <c r="U271" s="395">
        <v>2.6619999999999999</v>
      </c>
      <c r="V271" s="395">
        <v>9.8872999999999998</v>
      </c>
      <c r="W271" s="395">
        <v>0.76060000000000005</v>
      </c>
      <c r="X271" s="397" t="s">
        <v>62</v>
      </c>
    </row>
    <row r="272" spans="1:24" hidden="1" x14ac:dyDescent="0.25">
      <c r="A272" s="397" t="s">
        <v>828</v>
      </c>
      <c r="B272" s="397" t="s">
        <v>147</v>
      </c>
      <c r="C272" s="397">
        <v>18</v>
      </c>
      <c r="D272" s="397">
        <v>0</v>
      </c>
      <c r="E272" s="397">
        <v>0</v>
      </c>
      <c r="F272" s="397">
        <v>0</v>
      </c>
      <c r="G272" s="397">
        <v>2</v>
      </c>
      <c r="H272" s="397">
        <v>1</v>
      </c>
      <c r="I272" s="397">
        <v>0</v>
      </c>
      <c r="J272" s="401">
        <v>0.66669999999999996</v>
      </c>
      <c r="K272" s="402">
        <v>21</v>
      </c>
      <c r="L272" s="397">
        <v>20</v>
      </c>
      <c r="M272" s="397">
        <v>9</v>
      </c>
      <c r="N272" s="397">
        <v>9</v>
      </c>
      <c r="O272" s="397">
        <v>7</v>
      </c>
      <c r="P272" s="397">
        <v>21</v>
      </c>
      <c r="Q272" s="397">
        <v>4</v>
      </c>
      <c r="R272" s="402">
        <v>3.8571</v>
      </c>
      <c r="S272" s="394">
        <v>1.2857000000000001</v>
      </c>
      <c r="T272" s="395">
        <v>8.5714000000000006</v>
      </c>
      <c r="U272" s="395">
        <v>3</v>
      </c>
      <c r="V272" s="395">
        <v>9</v>
      </c>
      <c r="W272" s="395">
        <v>1.7142999999999999</v>
      </c>
      <c r="X272" s="397" t="s">
        <v>62</v>
      </c>
    </row>
    <row r="273" spans="1:24" hidden="1" x14ac:dyDescent="0.25">
      <c r="A273" s="397" t="s">
        <v>684</v>
      </c>
      <c r="B273" s="397" t="s">
        <v>64</v>
      </c>
      <c r="C273" s="397">
        <v>13</v>
      </c>
      <c r="D273" s="397">
        <v>0</v>
      </c>
      <c r="E273" s="397">
        <v>0</v>
      </c>
      <c r="F273" s="397">
        <v>0</v>
      </c>
      <c r="G273" s="397">
        <v>0</v>
      </c>
      <c r="H273" s="397">
        <v>0</v>
      </c>
      <c r="I273" s="397">
        <v>1</v>
      </c>
      <c r="J273" s="401">
        <v>0</v>
      </c>
      <c r="K273" s="402">
        <v>12.666667</v>
      </c>
      <c r="L273" s="397">
        <v>6</v>
      </c>
      <c r="M273" s="397">
        <v>3</v>
      </c>
      <c r="N273" s="397">
        <v>3</v>
      </c>
      <c r="O273" s="397">
        <v>5</v>
      </c>
      <c r="P273" s="397">
        <v>9</v>
      </c>
      <c r="Q273" s="397">
        <v>0</v>
      </c>
      <c r="R273" s="402">
        <v>2.1316000000000002</v>
      </c>
      <c r="S273" s="394">
        <v>0.86839999999999995</v>
      </c>
      <c r="T273" s="395">
        <v>4.2632000000000003</v>
      </c>
      <c r="U273" s="395">
        <v>3.5526</v>
      </c>
      <c r="V273" s="395">
        <v>6.3947000000000003</v>
      </c>
      <c r="W273" s="395">
        <v>0</v>
      </c>
      <c r="X273" s="397" t="s">
        <v>62</v>
      </c>
    </row>
    <row r="274" spans="1:24" hidden="1" x14ac:dyDescent="0.25">
      <c r="A274" s="397" t="s">
        <v>750</v>
      </c>
      <c r="B274" s="397" t="s">
        <v>66</v>
      </c>
      <c r="C274" s="397">
        <v>2</v>
      </c>
      <c r="D274" s="397">
        <v>2</v>
      </c>
      <c r="E274" s="397">
        <v>1</v>
      </c>
      <c r="F274" s="397">
        <v>0</v>
      </c>
      <c r="G274" s="397">
        <v>1</v>
      </c>
      <c r="H274" s="397">
        <v>1</v>
      </c>
      <c r="I274" s="397">
        <v>0</v>
      </c>
      <c r="J274" s="401">
        <v>0.5</v>
      </c>
      <c r="K274" s="402">
        <v>14.666667</v>
      </c>
      <c r="L274" s="397">
        <v>18</v>
      </c>
      <c r="M274" s="397">
        <v>8</v>
      </c>
      <c r="N274" s="397">
        <v>8</v>
      </c>
      <c r="O274" s="397">
        <v>3</v>
      </c>
      <c r="P274" s="397">
        <v>19</v>
      </c>
      <c r="Q274" s="397">
        <v>3</v>
      </c>
      <c r="R274" s="402">
        <v>4.9090999999999996</v>
      </c>
      <c r="S274" s="394">
        <v>1.4318</v>
      </c>
      <c r="T274" s="395">
        <v>11.045500000000001</v>
      </c>
      <c r="U274" s="395">
        <v>1.8409</v>
      </c>
      <c r="V274" s="395">
        <v>11.6591</v>
      </c>
      <c r="W274" s="395">
        <v>1.8409</v>
      </c>
      <c r="X274" s="397" t="s">
        <v>62</v>
      </c>
    </row>
    <row r="275" spans="1:24" hidden="1" x14ac:dyDescent="0.25">
      <c r="A275" s="397" t="s">
        <v>748</v>
      </c>
      <c r="B275" s="397" t="s">
        <v>66</v>
      </c>
      <c r="C275" s="397">
        <v>16</v>
      </c>
      <c r="D275" s="397">
        <v>0</v>
      </c>
      <c r="E275" s="397">
        <v>0</v>
      </c>
      <c r="F275" s="397">
        <v>0</v>
      </c>
      <c r="G275" s="397">
        <v>0</v>
      </c>
      <c r="H275" s="397">
        <v>2</v>
      </c>
      <c r="I275" s="397">
        <v>0</v>
      </c>
      <c r="J275" s="401">
        <v>0</v>
      </c>
      <c r="K275" s="402">
        <v>11.333333</v>
      </c>
      <c r="L275" s="397">
        <v>13</v>
      </c>
      <c r="M275" s="397">
        <v>9</v>
      </c>
      <c r="N275" s="397">
        <v>9</v>
      </c>
      <c r="O275" s="397">
        <v>3</v>
      </c>
      <c r="P275" s="397">
        <v>16</v>
      </c>
      <c r="Q275" s="397">
        <v>2</v>
      </c>
      <c r="R275" s="402">
        <v>7.1471</v>
      </c>
      <c r="S275" s="394">
        <v>1.4117999999999999</v>
      </c>
      <c r="T275" s="395">
        <v>10.323499999999999</v>
      </c>
      <c r="U275" s="395">
        <v>2.3824000000000001</v>
      </c>
      <c r="V275" s="395">
        <v>12.7059</v>
      </c>
      <c r="W275" s="395">
        <v>1.5882000000000001</v>
      </c>
      <c r="X275" s="397" t="s">
        <v>62</v>
      </c>
    </row>
    <row r="276" spans="1:24" hidden="1" x14ac:dyDescent="0.25">
      <c r="A276" s="397" t="s">
        <v>717</v>
      </c>
      <c r="B276" s="397" t="s">
        <v>70</v>
      </c>
      <c r="C276" s="397">
        <v>21</v>
      </c>
      <c r="D276" s="397">
        <v>0</v>
      </c>
      <c r="E276" s="397">
        <v>0</v>
      </c>
      <c r="F276" s="397">
        <v>0</v>
      </c>
      <c r="G276" s="397">
        <v>2</v>
      </c>
      <c r="H276" s="397">
        <v>1</v>
      </c>
      <c r="I276" s="397">
        <v>0</v>
      </c>
      <c r="J276" s="401">
        <v>0.66669999999999996</v>
      </c>
      <c r="K276" s="402">
        <v>18</v>
      </c>
      <c r="L276" s="397">
        <v>17</v>
      </c>
      <c r="M276" s="397">
        <v>10</v>
      </c>
      <c r="N276" s="397">
        <v>6</v>
      </c>
      <c r="O276" s="397">
        <v>6</v>
      </c>
      <c r="P276" s="397">
        <v>20</v>
      </c>
      <c r="Q276" s="397">
        <v>3</v>
      </c>
      <c r="R276" s="402">
        <v>3</v>
      </c>
      <c r="S276" s="394">
        <v>1.2778</v>
      </c>
      <c r="T276" s="395">
        <v>8.5</v>
      </c>
      <c r="U276" s="395">
        <v>3</v>
      </c>
      <c r="V276" s="395">
        <v>10</v>
      </c>
      <c r="W276" s="395">
        <v>1.5</v>
      </c>
      <c r="X276" s="397" t="s">
        <v>62</v>
      </c>
    </row>
    <row r="277" spans="1:24" hidden="1" x14ac:dyDescent="0.25">
      <c r="A277" s="397" t="s">
        <v>959</v>
      </c>
      <c r="B277" s="397" t="s">
        <v>146</v>
      </c>
      <c r="C277" s="397">
        <v>6</v>
      </c>
      <c r="D277" s="397">
        <v>6</v>
      </c>
      <c r="E277" s="397">
        <v>2</v>
      </c>
      <c r="F277" s="397">
        <v>1</v>
      </c>
      <c r="G277" s="397">
        <v>3</v>
      </c>
      <c r="H277" s="397">
        <v>1</v>
      </c>
      <c r="I277" s="397">
        <v>0</v>
      </c>
      <c r="J277" s="401">
        <v>0.75</v>
      </c>
      <c r="K277" s="402">
        <v>46.666665999999999</v>
      </c>
      <c r="L277" s="397">
        <v>32</v>
      </c>
      <c r="M277" s="397">
        <v>17</v>
      </c>
      <c r="N277" s="397">
        <v>14</v>
      </c>
      <c r="O277" s="397">
        <v>20</v>
      </c>
      <c r="P277" s="397">
        <v>45</v>
      </c>
      <c r="Q277" s="397">
        <v>6</v>
      </c>
      <c r="R277" s="402">
        <v>2.7</v>
      </c>
      <c r="S277" s="394">
        <v>1.1143000000000001</v>
      </c>
      <c r="T277" s="395">
        <v>6.1714000000000002</v>
      </c>
      <c r="U277" s="395">
        <v>3.8571</v>
      </c>
      <c r="V277" s="395">
        <v>8.6785999999999994</v>
      </c>
      <c r="W277" s="395">
        <v>1.1571</v>
      </c>
      <c r="X277" s="397" t="s">
        <v>62</v>
      </c>
    </row>
    <row r="278" spans="1:24" hidden="1" x14ac:dyDescent="0.25">
      <c r="A278" s="397" t="s">
        <v>413</v>
      </c>
      <c r="B278" s="397" t="s">
        <v>166</v>
      </c>
      <c r="C278" s="397">
        <v>17</v>
      </c>
      <c r="D278" s="397">
        <v>17</v>
      </c>
      <c r="E278" s="397">
        <v>0</v>
      </c>
      <c r="F278" s="397">
        <v>0</v>
      </c>
      <c r="G278" s="397">
        <v>1</v>
      </c>
      <c r="H278" s="397">
        <v>9</v>
      </c>
      <c r="I278" s="397">
        <v>0</v>
      </c>
      <c r="J278" s="401">
        <v>0.1</v>
      </c>
      <c r="K278" s="402">
        <v>53.666665999999999</v>
      </c>
      <c r="L278" s="397">
        <v>67</v>
      </c>
      <c r="M278" s="397">
        <v>39</v>
      </c>
      <c r="N278" s="397">
        <v>36</v>
      </c>
      <c r="O278" s="397">
        <v>21</v>
      </c>
      <c r="P278" s="397">
        <v>42</v>
      </c>
      <c r="Q278" s="397">
        <v>9</v>
      </c>
      <c r="R278" s="402">
        <v>6.0373000000000001</v>
      </c>
      <c r="S278" s="394">
        <v>1.6397999999999999</v>
      </c>
      <c r="T278" s="395">
        <v>11.236000000000001</v>
      </c>
      <c r="U278" s="395">
        <v>3.5217000000000001</v>
      </c>
      <c r="V278" s="395">
        <v>7.0434999999999999</v>
      </c>
      <c r="W278" s="395">
        <v>1.5093000000000001</v>
      </c>
      <c r="X278" s="397" t="s">
        <v>62</v>
      </c>
    </row>
    <row r="279" spans="1:24" hidden="1" x14ac:dyDescent="0.25">
      <c r="A279" s="397" t="s">
        <v>751</v>
      </c>
      <c r="B279" s="397" t="s">
        <v>66</v>
      </c>
      <c r="C279" s="397">
        <v>3</v>
      </c>
      <c r="D279" s="397">
        <v>3</v>
      </c>
      <c r="E279" s="397">
        <v>1</v>
      </c>
      <c r="F279" s="397">
        <v>0</v>
      </c>
      <c r="G279" s="397">
        <v>1</v>
      </c>
      <c r="H279" s="397">
        <v>1</v>
      </c>
      <c r="I279" s="397">
        <v>0</v>
      </c>
      <c r="J279" s="401">
        <v>0.5</v>
      </c>
      <c r="K279" s="402">
        <v>18</v>
      </c>
      <c r="L279" s="397">
        <v>14</v>
      </c>
      <c r="M279" s="397">
        <v>8</v>
      </c>
      <c r="N279" s="397">
        <v>8</v>
      </c>
      <c r="O279" s="397">
        <v>7</v>
      </c>
      <c r="P279" s="397">
        <v>14</v>
      </c>
      <c r="Q279" s="397">
        <v>2</v>
      </c>
      <c r="R279" s="402">
        <v>4</v>
      </c>
      <c r="S279" s="394">
        <v>1.1667000000000001</v>
      </c>
      <c r="T279" s="395">
        <v>7</v>
      </c>
      <c r="U279" s="395">
        <v>3.5</v>
      </c>
      <c r="V279" s="395">
        <v>7</v>
      </c>
      <c r="W279" s="395">
        <v>1</v>
      </c>
      <c r="X279" s="397" t="s">
        <v>62</v>
      </c>
    </row>
    <row r="280" spans="1:24" hidden="1" x14ac:dyDescent="0.25">
      <c r="A280" s="397" t="s">
        <v>832</v>
      </c>
      <c r="B280" s="397" t="s">
        <v>147</v>
      </c>
      <c r="C280" s="397">
        <v>17</v>
      </c>
      <c r="D280" s="397">
        <v>17</v>
      </c>
      <c r="E280" s="397">
        <v>4</v>
      </c>
      <c r="F280" s="397">
        <v>0</v>
      </c>
      <c r="G280" s="397">
        <v>8</v>
      </c>
      <c r="H280" s="397">
        <v>5</v>
      </c>
      <c r="I280" s="397">
        <v>0</v>
      </c>
      <c r="J280" s="401">
        <v>0.61539999999999995</v>
      </c>
      <c r="K280" s="402">
        <v>120.666667</v>
      </c>
      <c r="L280" s="397">
        <v>110</v>
      </c>
      <c r="M280" s="397">
        <v>52</v>
      </c>
      <c r="N280" s="397">
        <v>49</v>
      </c>
      <c r="O280" s="397">
        <v>35</v>
      </c>
      <c r="P280" s="397">
        <v>84</v>
      </c>
      <c r="Q280" s="397">
        <v>19</v>
      </c>
      <c r="R280" s="402">
        <v>3.6547000000000001</v>
      </c>
      <c r="S280" s="394">
        <v>1.2017</v>
      </c>
      <c r="T280" s="395">
        <v>8.2043999999999997</v>
      </c>
      <c r="U280" s="395">
        <v>2.6105</v>
      </c>
      <c r="V280" s="395">
        <v>6.2652000000000001</v>
      </c>
      <c r="W280" s="395">
        <v>1.4171</v>
      </c>
      <c r="X280" s="397" t="s">
        <v>62</v>
      </c>
    </row>
    <row r="281" spans="1:24" hidden="1" x14ac:dyDescent="0.25">
      <c r="A281" s="397" t="s">
        <v>393</v>
      </c>
      <c r="B281" s="397" t="s">
        <v>67</v>
      </c>
      <c r="C281" s="397">
        <v>19</v>
      </c>
      <c r="D281" s="397">
        <v>19</v>
      </c>
      <c r="E281" s="397">
        <v>4</v>
      </c>
      <c r="F281" s="397">
        <v>3</v>
      </c>
      <c r="G281" s="397">
        <v>9</v>
      </c>
      <c r="H281" s="397">
        <v>8</v>
      </c>
      <c r="I281" s="397">
        <v>0</v>
      </c>
      <c r="J281" s="401">
        <v>0.52939999999999998</v>
      </c>
      <c r="K281" s="402">
        <v>120.666667</v>
      </c>
      <c r="L281" s="397">
        <v>115</v>
      </c>
      <c r="M281" s="397">
        <v>64</v>
      </c>
      <c r="N281" s="397">
        <v>58</v>
      </c>
      <c r="O281" s="397">
        <v>30</v>
      </c>
      <c r="P281" s="397">
        <v>137</v>
      </c>
      <c r="Q281" s="397">
        <v>15</v>
      </c>
      <c r="R281" s="402">
        <v>4.3259999999999996</v>
      </c>
      <c r="S281" s="394">
        <v>1.2017</v>
      </c>
      <c r="T281" s="395">
        <v>8.5772999999999993</v>
      </c>
      <c r="U281" s="395">
        <v>2.2376</v>
      </c>
      <c r="V281" s="395">
        <v>10.2182</v>
      </c>
      <c r="W281" s="395">
        <v>1.1188</v>
      </c>
      <c r="X281" s="397" t="s">
        <v>62</v>
      </c>
    </row>
    <row r="282" spans="1:24" hidden="1" x14ac:dyDescent="0.25">
      <c r="A282" s="397" t="s">
        <v>582</v>
      </c>
      <c r="B282" s="397" t="s">
        <v>67</v>
      </c>
      <c r="C282" s="397">
        <v>11</v>
      </c>
      <c r="D282" s="397">
        <v>0</v>
      </c>
      <c r="E282" s="397">
        <v>0</v>
      </c>
      <c r="F282" s="397">
        <v>0</v>
      </c>
      <c r="G282" s="397">
        <v>2</v>
      </c>
      <c r="H282" s="397">
        <v>0</v>
      </c>
      <c r="I282" s="397">
        <v>0</v>
      </c>
      <c r="J282" s="401">
        <v>1</v>
      </c>
      <c r="K282" s="402">
        <v>25.666665999999999</v>
      </c>
      <c r="L282" s="397">
        <v>16</v>
      </c>
      <c r="M282" s="397">
        <v>7</v>
      </c>
      <c r="N282" s="397">
        <v>5</v>
      </c>
      <c r="O282" s="397">
        <v>6</v>
      </c>
      <c r="P282" s="397">
        <v>22</v>
      </c>
      <c r="Q282" s="397">
        <v>2</v>
      </c>
      <c r="R282" s="402">
        <v>1.7532000000000001</v>
      </c>
      <c r="S282" s="394">
        <v>0.85709999999999997</v>
      </c>
      <c r="T282" s="395">
        <v>5.6104000000000003</v>
      </c>
      <c r="U282" s="395">
        <v>2.1038999999999999</v>
      </c>
      <c r="V282" s="395">
        <v>7.7142999999999997</v>
      </c>
      <c r="W282" s="395">
        <v>0.70130000000000003</v>
      </c>
      <c r="X282" s="397" t="s">
        <v>62</v>
      </c>
    </row>
    <row r="283" spans="1:24" hidden="1" x14ac:dyDescent="0.25">
      <c r="A283" s="397" t="s">
        <v>752</v>
      </c>
      <c r="B283" s="397" t="s">
        <v>66</v>
      </c>
      <c r="C283" s="397">
        <v>3</v>
      </c>
      <c r="D283" s="397">
        <v>3</v>
      </c>
      <c r="E283" s="397">
        <v>0</v>
      </c>
      <c r="F283" s="397">
        <v>0</v>
      </c>
      <c r="G283" s="397">
        <v>0</v>
      </c>
      <c r="H283" s="397">
        <v>2</v>
      </c>
      <c r="I283" s="397">
        <v>0</v>
      </c>
      <c r="J283" s="401">
        <v>0</v>
      </c>
      <c r="K283" s="402">
        <v>16</v>
      </c>
      <c r="L283" s="397">
        <v>21</v>
      </c>
      <c r="M283" s="397">
        <v>13</v>
      </c>
      <c r="N283" s="397">
        <v>13</v>
      </c>
      <c r="O283" s="397">
        <v>10</v>
      </c>
      <c r="P283" s="397">
        <v>19</v>
      </c>
      <c r="Q283" s="397">
        <v>2</v>
      </c>
      <c r="R283" s="402">
        <v>7.3125</v>
      </c>
      <c r="S283" s="394">
        <v>1.9375</v>
      </c>
      <c r="T283" s="395">
        <v>11.8125</v>
      </c>
      <c r="U283" s="395">
        <v>5.625</v>
      </c>
      <c r="V283" s="395">
        <v>10.6875</v>
      </c>
      <c r="W283" s="395">
        <v>1.125</v>
      </c>
      <c r="X283" s="397" t="s">
        <v>62</v>
      </c>
    </row>
    <row r="284" spans="1:24" hidden="1" x14ac:dyDescent="0.25">
      <c r="A284" s="397" t="s">
        <v>390</v>
      </c>
      <c r="B284" s="397" t="s">
        <v>65</v>
      </c>
      <c r="C284" s="397">
        <v>36</v>
      </c>
      <c r="D284" s="397">
        <v>9</v>
      </c>
      <c r="E284" s="397">
        <v>3</v>
      </c>
      <c r="F284" s="397">
        <v>2</v>
      </c>
      <c r="G284" s="397">
        <v>4</v>
      </c>
      <c r="H284" s="397">
        <v>7</v>
      </c>
      <c r="I284" s="397">
        <v>1</v>
      </c>
      <c r="J284" s="401">
        <v>0.36359999999999998</v>
      </c>
      <c r="K284" s="402">
        <v>82.666668000000001</v>
      </c>
      <c r="L284" s="397">
        <v>57</v>
      </c>
      <c r="M284" s="397">
        <v>33</v>
      </c>
      <c r="N284" s="397">
        <v>29</v>
      </c>
      <c r="O284" s="397">
        <v>24</v>
      </c>
      <c r="P284" s="397">
        <v>63</v>
      </c>
      <c r="Q284" s="397">
        <v>9</v>
      </c>
      <c r="R284" s="402">
        <v>3.1573000000000002</v>
      </c>
      <c r="S284" s="394">
        <v>0.9798</v>
      </c>
      <c r="T284" s="395">
        <v>6.2055999999999996</v>
      </c>
      <c r="U284" s="395">
        <v>2.6128999999999998</v>
      </c>
      <c r="V284" s="395">
        <v>6.8589000000000002</v>
      </c>
      <c r="W284" s="395">
        <v>0.9798</v>
      </c>
      <c r="X284" s="397" t="s">
        <v>62</v>
      </c>
    </row>
    <row r="285" spans="1:24" hidden="1" x14ac:dyDescent="0.25">
      <c r="A285" s="397" t="s">
        <v>638</v>
      </c>
      <c r="B285" s="397" t="s">
        <v>65</v>
      </c>
      <c r="C285" s="397">
        <v>12</v>
      </c>
      <c r="D285" s="397">
        <v>12</v>
      </c>
      <c r="E285" s="397">
        <v>2</v>
      </c>
      <c r="F285" s="397">
        <v>0</v>
      </c>
      <c r="G285" s="397">
        <v>5</v>
      </c>
      <c r="H285" s="397">
        <v>5</v>
      </c>
      <c r="I285" s="397">
        <v>0</v>
      </c>
      <c r="J285" s="401">
        <v>0.5</v>
      </c>
      <c r="K285" s="402">
        <v>78.999998000000005</v>
      </c>
      <c r="L285" s="397">
        <v>71</v>
      </c>
      <c r="M285" s="397">
        <v>35</v>
      </c>
      <c r="N285" s="397">
        <v>33</v>
      </c>
      <c r="O285" s="397">
        <v>23</v>
      </c>
      <c r="P285" s="397">
        <v>69</v>
      </c>
      <c r="Q285" s="397">
        <v>11</v>
      </c>
      <c r="R285" s="402">
        <v>3.7595000000000001</v>
      </c>
      <c r="S285" s="394">
        <v>1.1899</v>
      </c>
      <c r="T285" s="395">
        <v>8.0885999999999996</v>
      </c>
      <c r="U285" s="395">
        <v>2.6202999999999999</v>
      </c>
      <c r="V285" s="395">
        <v>7.8608000000000002</v>
      </c>
      <c r="W285" s="395">
        <v>1.2532000000000001</v>
      </c>
      <c r="X285" s="397" t="s">
        <v>62</v>
      </c>
    </row>
    <row r="286" spans="1:24" hidden="1" x14ac:dyDescent="0.25">
      <c r="A286" s="397" t="s">
        <v>723</v>
      </c>
      <c r="B286" s="397" t="s">
        <v>70</v>
      </c>
      <c r="C286" s="397">
        <v>6</v>
      </c>
      <c r="D286" s="397">
        <v>1</v>
      </c>
      <c r="E286" s="397">
        <v>0</v>
      </c>
      <c r="F286" s="397">
        <v>0</v>
      </c>
      <c r="G286" s="397">
        <v>0</v>
      </c>
      <c r="H286" s="397">
        <v>1</v>
      </c>
      <c r="I286" s="397">
        <v>0</v>
      </c>
      <c r="J286" s="401">
        <v>0</v>
      </c>
      <c r="K286" s="402">
        <v>14.333333</v>
      </c>
      <c r="L286" s="397">
        <v>14</v>
      </c>
      <c r="M286" s="397">
        <v>6</v>
      </c>
      <c r="N286" s="397">
        <v>6</v>
      </c>
      <c r="O286" s="397">
        <v>13</v>
      </c>
      <c r="P286" s="397">
        <v>15</v>
      </c>
      <c r="Q286" s="397">
        <v>3</v>
      </c>
      <c r="R286" s="402">
        <v>3.7673999999999999</v>
      </c>
      <c r="S286" s="394">
        <v>1.8836999999999999</v>
      </c>
      <c r="T286" s="395">
        <v>8.7906999999999993</v>
      </c>
      <c r="U286" s="395">
        <v>8.1628000000000007</v>
      </c>
      <c r="V286" s="395">
        <v>9.4185999999999996</v>
      </c>
      <c r="W286" s="395">
        <v>1.8836999999999999</v>
      </c>
      <c r="X286" s="397" t="s">
        <v>62</v>
      </c>
    </row>
    <row r="287" spans="1:24" hidden="1" x14ac:dyDescent="0.25">
      <c r="A287" s="397" t="s">
        <v>687</v>
      </c>
      <c r="B287" s="397" t="s">
        <v>64</v>
      </c>
      <c r="C287" s="397">
        <v>12</v>
      </c>
      <c r="D287" s="397">
        <v>12</v>
      </c>
      <c r="E287" s="397">
        <v>3</v>
      </c>
      <c r="F287" s="397">
        <v>0</v>
      </c>
      <c r="G287" s="397">
        <v>6</v>
      </c>
      <c r="H287" s="397">
        <v>4</v>
      </c>
      <c r="I287" s="397">
        <v>0</v>
      </c>
      <c r="J287" s="401">
        <v>0.6</v>
      </c>
      <c r="K287" s="402">
        <v>82.333332999999996</v>
      </c>
      <c r="L287" s="397">
        <v>80</v>
      </c>
      <c r="M287" s="397">
        <v>41</v>
      </c>
      <c r="N287" s="397">
        <v>38</v>
      </c>
      <c r="O287" s="397">
        <v>35</v>
      </c>
      <c r="P287" s="397">
        <v>74</v>
      </c>
      <c r="Q287" s="397">
        <v>11</v>
      </c>
      <c r="R287" s="402">
        <v>4.1538000000000004</v>
      </c>
      <c r="S287" s="394">
        <v>1.3968</v>
      </c>
      <c r="T287" s="395">
        <v>8.7448999999999995</v>
      </c>
      <c r="U287" s="395">
        <v>3.8258999999999999</v>
      </c>
      <c r="V287" s="395">
        <v>8.0891000000000002</v>
      </c>
      <c r="W287" s="395">
        <v>1.2023999999999999</v>
      </c>
      <c r="X287" s="397" t="s">
        <v>62</v>
      </c>
    </row>
    <row r="288" spans="1:24" hidden="1" x14ac:dyDescent="0.25">
      <c r="A288" s="397" t="s">
        <v>653</v>
      </c>
      <c r="B288" s="397" t="s">
        <v>68</v>
      </c>
      <c r="C288" s="397">
        <v>18</v>
      </c>
      <c r="D288" s="397">
        <v>0</v>
      </c>
      <c r="E288" s="397">
        <v>0</v>
      </c>
      <c r="F288" s="397">
        <v>0</v>
      </c>
      <c r="G288" s="397">
        <v>1</v>
      </c>
      <c r="H288" s="397">
        <v>0</v>
      </c>
      <c r="I288" s="397">
        <v>0</v>
      </c>
      <c r="J288" s="401">
        <v>1</v>
      </c>
      <c r="K288" s="402">
        <v>24.333331999999999</v>
      </c>
      <c r="L288" s="397">
        <v>17</v>
      </c>
      <c r="M288" s="397">
        <v>9</v>
      </c>
      <c r="N288" s="397">
        <v>8</v>
      </c>
      <c r="O288" s="397">
        <v>7</v>
      </c>
      <c r="P288" s="397">
        <v>26</v>
      </c>
      <c r="Q288" s="397">
        <v>3</v>
      </c>
      <c r="R288" s="402">
        <v>2.9588999999999999</v>
      </c>
      <c r="S288" s="394">
        <v>0.98629999999999995</v>
      </c>
      <c r="T288" s="395">
        <v>6.2877000000000001</v>
      </c>
      <c r="U288" s="395">
        <v>2.589</v>
      </c>
      <c r="V288" s="395">
        <v>9.6164000000000005</v>
      </c>
      <c r="W288" s="395">
        <v>1.1095999999999999</v>
      </c>
      <c r="X288" s="397" t="s">
        <v>62</v>
      </c>
    </row>
    <row r="289" spans="1:24" hidden="1" x14ac:dyDescent="0.25">
      <c r="A289" s="397" t="s">
        <v>395</v>
      </c>
      <c r="B289" s="397" t="s">
        <v>76</v>
      </c>
      <c r="C289" s="397">
        <v>13</v>
      </c>
      <c r="D289" s="397">
        <v>13</v>
      </c>
      <c r="E289" s="397">
        <v>5</v>
      </c>
      <c r="F289" s="397">
        <v>1</v>
      </c>
      <c r="G289" s="397">
        <v>3</v>
      </c>
      <c r="H289" s="397">
        <v>8</v>
      </c>
      <c r="I289" s="397">
        <v>0</v>
      </c>
      <c r="J289" s="401">
        <v>0.2727</v>
      </c>
      <c r="K289" s="402">
        <v>96</v>
      </c>
      <c r="L289" s="397">
        <v>85</v>
      </c>
      <c r="M289" s="397">
        <v>54</v>
      </c>
      <c r="N289" s="397">
        <v>48</v>
      </c>
      <c r="O289" s="397">
        <v>35</v>
      </c>
      <c r="P289" s="397">
        <v>81</v>
      </c>
      <c r="Q289" s="397">
        <v>13</v>
      </c>
      <c r="R289" s="402">
        <v>4.5</v>
      </c>
      <c r="S289" s="394">
        <v>1.25</v>
      </c>
      <c r="T289" s="395">
        <v>7.9687999999999999</v>
      </c>
      <c r="U289" s="395">
        <v>3.2812999999999999</v>
      </c>
      <c r="V289" s="395">
        <v>7.5937999999999999</v>
      </c>
      <c r="W289" s="395">
        <v>1.2188000000000001</v>
      </c>
      <c r="X289" s="397" t="s">
        <v>62</v>
      </c>
    </row>
    <row r="290" spans="1:24" hidden="1" x14ac:dyDescent="0.25">
      <c r="A290" s="397" t="s">
        <v>463</v>
      </c>
      <c r="B290" s="397" t="s">
        <v>146</v>
      </c>
      <c r="C290" s="397">
        <v>26</v>
      </c>
      <c r="D290" s="397">
        <v>0</v>
      </c>
      <c r="E290" s="397">
        <v>0</v>
      </c>
      <c r="F290" s="397">
        <v>0</v>
      </c>
      <c r="G290" s="397">
        <v>6</v>
      </c>
      <c r="H290" s="397">
        <v>0</v>
      </c>
      <c r="I290" s="397">
        <v>0</v>
      </c>
      <c r="J290" s="401">
        <v>1</v>
      </c>
      <c r="K290" s="402">
        <v>40.666666999999997</v>
      </c>
      <c r="L290" s="397">
        <v>24</v>
      </c>
      <c r="M290" s="397">
        <v>12</v>
      </c>
      <c r="N290" s="397">
        <v>10</v>
      </c>
      <c r="O290" s="397">
        <v>22</v>
      </c>
      <c r="P290" s="397">
        <v>51</v>
      </c>
      <c r="Q290" s="397">
        <v>3</v>
      </c>
      <c r="R290" s="402">
        <v>2.2130999999999998</v>
      </c>
      <c r="S290" s="394">
        <v>1.1311</v>
      </c>
      <c r="T290" s="395">
        <v>5.3114999999999997</v>
      </c>
      <c r="U290" s="395">
        <v>4.8689</v>
      </c>
      <c r="V290" s="395">
        <v>11.286899999999999</v>
      </c>
      <c r="W290" s="395">
        <v>0.66390000000000005</v>
      </c>
      <c r="X290" s="397" t="s">
        <v>62</v>
      </c>
    </row>
    <row r="291" spans="1:24" hidden="1" x14ac:dyDescent="0.25">
      <c r="A291" s="397" t="s">
        <v>546</v>
      </c>
      <c r="B291" s="397" t="s">
        <v>71</v>
      </c>
      <c r="C291" s="397">
        <v>12</v>
      </c>
      <c r="D291" s="397">
        <v>12</v>
      </c>
      <c r="E291" s="397">
        <v>1</v>
      </c>
      <c r="F291" s="397">
        <v>1</v>
      </c>
      <c r="G291" s="397">
        <v>1</v>
      </c>
      <c r="H291" s="397">
        <v>3</v>
      </c>
      <c r="I291" s="397">
        <v>0</v>
      </c>
      <c r="J291" s="401">
        <v>0.25</v>
      </c>
      <c r="K291" s="402">
        <v>42.999999000000003</v>
      </c>
      <c r="L291" s="397">
        <v>55</v>
      </c>
      <c r="M291" s="397">
        <v>26</v>
      </c>
      <c r="N291" s="397">
        <v>25</v>
      </c>
      <c r="O291" s="397">
        <v>20</v>
      </c>
      <c r="P291" s="397">
        <v>45</v>
      </c>
      <c r="Q291" s="397">
        <v>5</v>
      </c>
      <c r="R291" s="402">
        <v>5.2325999999999997</v>
      </c>
      <c r="S291" s="394">
        <v>1.7442</v>
      </c>
      <c r="T291" s="395">
        <v>11.5116</v>
      </c>
      <c r="U291" s="395">
        <v>4.1859999999999999</v>
      </c>
      <c r="V291" s="395">
        <v>9.4185999999999996</v>
      </c>
      <c r="W291" s="395">
        <v>1.0465</v>
      </c>
      <c r="X291" s="397" t="s">
        <v>62</v>
      </c>
    </row>
    <row r="292" spans="1:24" hidden="1" x14ac:dyDescent="0.25">
      <c r="A292" s="397" t="s">
        <v>600</v>
      </c>
      <c r="B292" s="397" t="s">
        <v>69</v>
      </c>
      <c r="C292" s="397">
        <v>16</v>
      </c>
      <c r="D292" s="397">
        <v>0</v>
      </c>
      <c r="E292" s="397">
        <v>0</v>
      </c>
      <c r="F292" s="397">
        <v>0</v>
      </c>
      <c r="G292" s="397">
        <v>1</v>
      </c>
      <c r="H292" s="397">
        <v>0</v>
      </c>
      <c r="I292" s="397">
        <v>0</v>
      </c>
      <c r="J292" s="401">
        <v>1</v>
      </c>
      <c r="K292" s="402">
        <v>19.333333</v>
      </c>
      <c r="L292" s="397">
        <v>17</v>
      </c>
      <c r="M292" s="397">
        <v>13</v>
      </c>
      <c r="N292" s="397">
        <v>12</v>
      </c>
      <c r="O292" s="397">
        <v>12</v>
      </c>
      <c r="P292" s="397">
        <v>15</v>
      </c>
      <c r="Q292" s="397">
        <v>2</v>
      </c>
      <c r="R292" s="402">
        <v>5.5861999999999998</v>
      </c>
      <c r="S292" s="394">
        <v>1.5</v>
      </c>
      <c r="T292" s="395">
        <v>7.9138000000000002</v>
      </c>
      <c r="U292" s="395">
        <v>5.5861999999999998</v>
      </c>
      <c r="V292" s="395">
        <v>6.9828000000000001</v>
      </c>
      <c r="W292" s="395">
        <v>0.93100000000000005</v>
      </c>
      <c r="X292" s="397" t="s">
        <v>62</v>
      </c>
    </row>
    <row r="293" spans="1:24" hidden="1" x14ac:dyDescent="0.25">
      <c r="A293" s="397" t="s">
        <v>554</v>
      </c>
      <c r="B293" s="397" t="s">
        <v>71</v>
      </c>
      <c r="C293" s="397">
        <v>18</v>
      </c>
      <c r="D293" s="397">
        <v>0</v>
      </c>
      <c r="E293" s="397">
        <v>0</v>
      </c>
      <c r="F293" s="397">
        <v>0</v>
      </c>
      <c r="G293" s="397">
        <v>1</v>
      </c>
      <c r="H293" s="397">
        <v>2</v>
      </c>
      <c r="I293" s="397">
        <v>0</v>
      </c>
      <c r="J293" s="401">
        <v>0.33329999999999999</v>
      </c>
      <c r="K293" s="402">
        <v>30.333333</v>
      </c>
      <c r="L293" s="397">
        <v>27</v>
      </c>
      <c r="M293" s="397">
        <v>16</v>
      </c>
      <c r="N293" s="397">
        <v>15</v>
      </c>
      <c r="O293" s="397">
        <v>12</v>
      </c>
      <c r="P293" s="397">
        <v>28</v>
      </c>
      <c r="Q293" s="397">
        <v>3</v>
      </c>
      <c r="R293" s="402">
        <v>4.4504999999999999</v>
      </c>
      <c r="S293" s="394">
        <v>1.2857000000000001</v>
      </c>
      <c r="T293" s="395">
        <v>8.0109999999999992</v>
      </c>
      <c r="U293" s="395">
        <v>3.5604</v>
      </c>
      <c r="V293" s="395">
        <v>8.3077000000000005</v>
      </c>
      <c r="W293" s="395">
        <v>0.8901</v>
      </c>
      <c r="X293" s="397" t="s">
        <v>62</v>
      </c>
    </row>
    <row r="294" spans="1:24" hidden="1" x14ac:dyDescent="0.25">
      <c r="A294" s="397" t="s">
        <v>780</v>
      </c>
      <c r="B294" s="397" t="s">
        <v>73</v>
      </c>
      <c r="C294" s="397">
        <v>15</v>
      </c>
      <c r="D294" s="397">
        <v>15</v>
      </c>
      <c r="E294" s="397">
        <v>6</v>
      </c>
      <c r="F294" s="397">
        <v>1</v>
      </c>
      <c r="G294" s="397">
        <v>4</v>
      </c>
      <c r="H294" s="397">
        <v>5</v>
      </c>
      <c r="I294" s="397">
        <v>0</v>
      </c>
      <c r="J294" s="401">
        <v>0.44440000000000002</v>
      </c>
      <c r="K294" s="402">
        <v>101.33333399999999</v>
      </c>
      <c r="L294" s="397">
        <v>116</v>
      </c>
      <c r="M294" s="397">
        <v>63</v>
      </c>
      <c r="N294" s="397">
        <v>63</v>
      </c>
      <c r="O294" s="397">
        <v>33</v>
      </c>
      <c r="P294" s="397">
        <v>83</v>
      </c>
      <c r="Q294" s="397">
        <v>15</v>
      </c>
      <c r="R294" s="402">
        <v>5.5953999999999997</v>
      </c>
      <c r="S294" s="394">
        <v>1.4703999999999999</v>
      </c>
      <c r="T294" s="395">
        <v>10.3026</v>
      </c>
      <c r="U294" s="395">
        <v>2.9308999999999998</v>
      </c>
      <c r="V294" s="395">
        <v>7.3716999999999997</v>
      </c>
      <c r="W294" s="395">
        <v>1.3322000000000001</v>
      </c>
      <c r="X294" s="397" t="s">
        <v>62</v>
      </c>
    </row>
    <row r="295" spans="1:24" hidden="1" x14ac:dyDescent="0.25">
      <c r="A295" s="397" t="s">
        <v>446</v>
      </c>
      <c r="B295" s="397" t="s">
        <v>70</v>
      </c>
      <c r="C295" s="397">
        <v>17</v>
      </c>
      <c r="D295" s="397">
        <v>17</v>
      </c>
      <c r="E295" s="397">
        <v>6</v>
      </c>
      <c r="F295" s="397">
        <v>0</v>
      </c>
      <c r="G295" s="397">
        <v>4</v>
      </c>
      <c r="H295" s="397">
        <v>8</v>
      </c>
      <c r="I295" s="397">
        <v>0</v>
      </c>
      <c r="J295" s="401">
        <v>0.33329999999999999</v>
      </c>
      <c r="K295" s="402">
        <v>125</v>
      </c>
      <c r="L295" s="397">
        <v>116</v>
      </c>
      <c r="M295" s="397">
        <v>64</v>
      </c>
      <c r="N295" s="397">
        <v>60</v>
      </c>
      <c r="O295" s="397">
        <v>48</v>
      </c>
      <c r="P295" s="397">
        <v>133</v>
      </c>
      <c r="Q295" s="397">
        <v>15</v>
      </c>
      <c r="R295" s="402">
        <v>4.32</v>
      </c>
      <c r="S295" s="394">
        <v>1.3120000000000001</v>
      </c>
      <c r="T295" s="395">
        <v>8.3520000000000003</v>
      </c>
      <c r="U295" s="395">
        <v>3.456</v>
      </c>
      <c r="V295" s="395">
        <v>9.5760000000000005</v>
      </c>
      <c r="W295" s="395">
        <v>1.08</v>
      </c>
      <c r="X295" s="397" t="s">
        <v>62</v>
      </c>
    </row>
    <row r="296" spans="1:24" hidden="1" x14ac:dyDescent="0.25">
      <c r="A296" s="397" t="s">
        <v>655</v>
      </c>
      <c r="B296" s="397" t="s">
        <v>68</v>
      </c>
      <c r="C296" s="397">
        <v>18</v>
      </c>
      <c r="D296" s="397">
        <v>0</v>
      </c>
      <c r="E296" s="397">
        <v>0</v>
      </c>
      <c r="F296" s="397">
        <v>0</v>
      </c>
      <c r="G296" s="397">
        <v>1</v>
      </c>
      <c r="H296" s="397">
        <v>0</v>
      </c>
      <c r="I296" s="397">
        <v>3</v>
      </c>
      <c r="J296" s="401">
        <v>1</v>
      </c>
      <c r="K296" s="402">
        <v>23.333333</v>
      </c>
      <c r="L296" s="397">
        <v>19</v>
      </c>
      <c r="M296" s="397">
        <v>11</v>
      </c>
      <c r="N296" s="397">
        <v>10</v>
      </c>
      <c r="O296" s="397">
        <v>3</v>
      </c>
      <c r="P296" s="397">
        <v>34</v>
      </c>
      <c r="Q296" s="397">
        <v>2</v>
      </c>
      <c r="R296" s="402">
        <v>3.8571</v>
      </c>
      <c r="S296" s="394">
        <v>0.94289999999999996</v>
      </c>
      <c r="T296" s="395">
        <v>7.3285999999999998</v>
      </c>
      <c r="U296" s="395">
        <v>1.1571</v>
      </c>
      <c r="V296" s="395">
        <v>13.1143</v>
      </c>
      <c r="W296" s="395">
        <v>0.77139999999999997</v>
      </c>
      <c r="X296" s="397" t="s">
        <v>62</v>
      </c>
    </row>
    <row r="297" spans="1:24" hidden="1" x14ac:dyDescent="0.25">
      <c r="A297" s="397" t="s">
        <v>800</v>
      </c>
      <c r="B297" s="397" t="s">
        <v>74</v>
      </c>
      <c r="C297" s="397">
        <v>8</v>
      </c>
      <c r="D297" s="397">
        <v>0</v>
      </c>
      <c r="E297" s="397">
        <v>0</v>
      </c>
      <c r="F297" s="397">
        <v>0</v>
      </c>
      <c r="G297" s="397">
        <v>0</v>
      </c>
      <c r="H297" s="397">
        <v>1</v>
      </c>
      <c r="I297" s="397">
        <v>0</v>
      </c>
      <c r="J297" s="401">
        <v>0</v>
      </c>
      <c r="K297" s="402">
        <v>7</v>
      </c>
      <c r="L297" s="397">
        <v>2</v>
      </c>
      <c r="M297" s="397">
        <v>2</v>
      </c>
      <c r="N297" s="397">
        <v>2</v>
      </c>
      <c r="O297" s="397">
        <v>2</v>
      </c>
      <c r="P297" s="397">
        <v>5</v>
      </c>
      <c r="Q297" s="397">
        <v>0</v>
      </c>
      <c r="R297" s="402">
        <v>2.5714000000000001</v>
      </c>
      <c r="S297" s="394">
        <v>0.57140000000000002</v>
      </c>
      <c r="T297" s="395">
        <v>2.5714000000000001</v>
      </c>
      <c r="U297" s="395">
        <v>2.5714000000000001</v>
      </c>
      <c r="V297" s="395">
        <v>6.4286000000000003</v>
      </c>
      <c r="W297" s="395">
        <v>0</v>
      </c>
      <c r="X297" s="397" t="s">
        <v>62</v>
      </c>
    </row>
    <row r="298" spans="1:24" hidden="1" x14ac:dyDescent="0.25">
      <c r="A298" s="397" t="s">
        <v>1833</v>
      </c>
      <c r="B298" s="397" t="s">
        <v>76</v>
      </c>
      <c r="C298" s="397">
        <v>9</v>
      </c>
      <c r="D298" s="397">
        <v>0</v>
      </c>
      <c r="E298" s="397">
        <v>0</v>
      </c>
      <c r="F298" s="397">
        <v>0</v>
      </c>
      <c r="G298" s="397">
        <v>1</v>
      </c>
      <c r="H298" s="397">
        <v>0</v>
      </c>
      <c r="I298" s="397">
        <v>0</v>
      </c>
      <c r="J298" s="401">
        <v>1</v>
      </c>
      <c r="K298" s="402">
        <v>5.3333320000000004</v>
      </c>
      <c r="L298" s="397">
        <v>4</v>
      </c>
      <c r="M298" s="397">
        <v>3</v>
      </c>
      <c r="N298" s="397">
        <v>2</v>
      </c>
      <c r="O298" s="397">
        <v>4</v>
      </c>
      <c r="P298" s="397">
        <v>0</v>
      </c>
      <c r="Q298" s="397">
        <v>1</v>
      </c>
      <c r="R298" s="402">
        <v>3.375</v>
      </c>
      <c r="S298" s="394">
        <v>1.5</v>
      </c>
      <c r="T298" s="395">
        <v>6.75</v>
      </c>
      <c r="U298" s="395">
        <v>6.75</v>
      </c>
      <c r="V298" s="395">
        <v>0</v>
      </c>
      <c r="W298" s="395">
        <v>1.6875</v>
      </c>
      <c r="X298" s="397" t="s">
        <v>62</v>
      </c>
    </row>
    <row r="299" spans="1:24" hidden="1" x14ac:dyDescent="0.25">
      <c r="A299" s="397" t="s">
        <v>953</v>
      </c>
      <c r="B299" s="397" t="s">
        <v>146</v>
      </c>
      <c r="C299" s="397">
        <v>16</v>
      </c>
      <c r="D299" s="397">
        <v>0</v>
      </c>
      <c r="E299" s="397">
        <v>0</v>
      </c>
      <c r="F299" s="397">
        <v>0</v>
      </c>
      <c r="G299" s="397">
        <v>2</v>
      </c>
      <c r="H299" s="397">
        <v>1</v>
      </c>
      <c r="I299" s="397">
        <v>2</v>
      </c>
      <c r="J299" s="401">
        <v>0.66669999999999996</v>
      </c>
      <c r="K299" s="402">
        <v>20.333333</v>
      </c>
      <c r="L299" s="397">
        <v>11</v>
      </c>
      <c r="M299" s="397">
        <v>6</v>
      </c>
      <c r="N299" s="397">
        <v>4</v>
      </c>
      <c r="O299" s="397">
        <v>5</v>
      </c>
      <c r="P299" s="397">
        <v>16</v>
      </c>
      <c r="Q299" s="397">
        <v>2</v>
      </c>
      <c r="R299" s="402">
        <v>1.7705</v>
      </c>
      <c r="S299" s="394">
        <v>0.78690000000000004</v>
      </c>
      <c r="T299" s="395">
        <v>4.8689</v>
      </c>
      <c r="U299" s="395">
        <v>2.2130999999999998</v>
      </c>
      <c r="V299" s="395">
        <v>7.0819999999999999</v>
      </c>
      <c r="W299" s="395">
        <v>0.88519999999999999</v>
      </c>
      <c r="X299" s="397" t="s">
        <v>62</v>
      </c>
    </row>
    <row r="300" spans="1:24" hidden="1" x14ac:dyDescent="0.25">
      <c r="A300" s="397" t="s">
        <v>874</v>
      </c>
      <c r="B300" s="397" t="s">
        <v>75</v>
      </c>
      <c r="C300" s="397">
        <v>1</v>
      </c>
      <c r="D300" s="397">
        <v>0</v>
      </c>
      <c r="E300" s="397">
        <v>0</v>
      </c>
      <c r="F300" s="397">
        <v>0</v>
      </c>
      <c r="G300" s="397">
        <v>0</v>
      </c>
      <c r="H300" s="397">
        <v>0</v>
      </c>
      <c r="I300" s="397">
        <v>0</v>
      </c>
      <c r="J300" s="401">
        <v>0</v>
      </c>
      <c r="K300" s="402">
        <v>1</v>
      </c>
      <c r="L300" s="397">
        <v>1</v>
      </c>
      <c r="M300" s="397">
        <v>0</v>
      </c>
      <c r="N300" s="397">
        <v>0</v>
      </c>
      <c r="O300" s="397">
        <v>1</v>
      </c>
      <c r="P300" s="397">
        <v>0</v>
      </c>
      <c r="Q300" s="397">
        <v>0</v>
      </c>
      <c r="R300" s="402">
        <v>0</v>
      </c>
      <c r="S300" s="394">
        <v>2</v>
      </c>
      <c r="T300" s="395">
        <v>9</v>
      </c>
      <c r="U300" s="395">
        <v>9</v>
      </c>
      <c r="V300" s="395">
        <v>0</v>
      </c>
      <c r="W300" s="395">
        <v>0</v>
      </c>
      <c r="X300" s="397" t="s">
        <v>62</v>
      </c>
    </row>
    <row r="301" spans="1:24" hidden="1" x14ac:dyDescent="0.25">
      <c r="A301" s="397" t="s">
        <v>580</v>
      </c>
      <c r="B301" s="397" t="s">
        <v>67</v>
      </c>
      <c r="C301" s="397">
        <v>4</v>
      </c>
      <c r="D301" s="397">
        <v>4</v>
      </c>
      <c r="E301" s="397">
        <v>0</v>
      </c>
      <c r="F301" s="397">
        <v>0</v>
      </c>
      <c r="G301" s="397">
        <v>0</v>
      </c>
      <c r="H301" s="397">
        <v>2</v>
      </c>
      <c r="I301" s="397">
        <v>0</v>
      </c>
      <c r="J301" s="401">
        <v>0</v>
      </c>
      <c r="K301" s="402">
        <v>7</v>
      </c>
      <c r="L301" s="397">
        <v>10</v>
      </c>
      <c r="M301" s="397">
        <v>8</v>
      </c>
      <c r="N301" s="397">
        <v>7</v>
      </c>
      <c r="O301" s="397">
        <v>2</v>
      </c>
      <c r="P301" s="397">
        <v>8</v>
      </c>
      <c r="Q301" s="397">
        <v>1</v>
      </c>
      <c r="R301" s="402">
        <v>9</v>
      </c>
      <c r="S301" s="394">
        <v>1.7142999999999999</v>
      </c>
      <c r="T301" s="395">
        <v>12.857100000000001</v>
      </c>
      <c r="U301" s="395">
        <v>2.5714000000000001</v>
      </c>
      <c r="V301" s="395">
        <v>10.2857</v>
      </c>
      <c r="W301" s="395">
        <v>1.2857000000000001</v>
      </c>
      <c r="X301" s="397" t="s">
        <v>62</v>
      </c>
    </row>
    <row r="302" spans="1:24" hidden="1" x14ac:dyDescent="0.25">
      <c r="A302" s="397" t="s">
        <v>418</v>
      </c>
      <c r="B302" s="397" t="s">
        <v>65</v>
      </c>
      <c r="C302" s="397">
        <v>27</v>
      </c>
      <c r="D302" s="397">
        <v>0</v>
      </c>
      <c r="E302" s="397">
        <v>0</v>
      </c>
      <c r="F302" s="397">
        <v>0</v>
      </c>
      <c r="G302" s="397">
        <v>0</v>
      </c>
      <c r="H302" s="397">
        <v>1</v>
      </c>
      <c r="I302" s="397">
        <v>22</v>
      </c>
      <c r="J302" s="401">
        <v>0</v>
      </c>
      <c r="K302" s="402">
        <v>28.999998999999999</v>
      </c>
      <c r="L302" s="397">
        <v>16</v>
      </c>
      <c r="M302" s="397">
        <v>5</v>
      </c>
      <c r="N302" s="397">
        <v>3</v>
      </c>
      <c r="O302" s="397">
        <v>5</v>
      </c>
      <c r="P302" s="397">
        <v>29</v>
      </c>
      <c r="Q302" s="397">
        <v>1</v>
      </c>
      <c r="R302" s="402">
        <v>0.93100000000000005</v>
      </c>
      <c r="S302" s="394">
        <v>0.72409999999999997</v>
      </c>
      <c r="T302" s="395">
        <v>4.9654999999999996</v>
      </c>
      <c r="U302" s="395">
        <v>1.5517000000000001</v>
      </c>
      <c r="V302" s="395">
        <v>9</v>
      </c>
      <c r="W302" s="395">
        <v>0.31030000000000002</v>
      </c>
      <c r="X302" s="397" t="s">
        <v>62</v>
      </c>
    </row>
    <row r="303" spans="1:24" hidden="1" x14ac:dyDescent="0.25">
      <c r="A303" s="397" t="s">
        <v>929</v>
      </c>
      <c r="B303" s="397" t="s">
        <v>72</v>
      </c>
      <c r="C303" s="397">
        <v>12</v>
      </c>
      <c r="D303" s="397">
        <v>12</v>
      </c>
      <c r="E303" s="397">
        <v>2</v>
      </c>
      <c r="F303" s="397">
        <v>0</v>
      </c>
      <c r="G303" s="397">
        <v>4</v>
      </c>
      <c r="H303" s="397">
        <v>2</v>
      </c>
      <c r="I303" s="397">
        <v>0</v>
      </c>
      <c r="J303" s="401">
        <v>0.66669999999999996</v>
      </c>
      <c r="K303" s="402">
        <v>73.666668000000001</v>
      </c>
      <c r="L303" s="397">
        <v>69</v>
      </c>
      <c r="M303" s="397">
        <v>35</v>
      </c>
      <c r="N303" s="397">
        <v>34</v>
      </c>
      <c r="O303" s="397">
        <v>30</v>
      </c>
      <c r="P303" s="397">
        <v>79</v>
      </c>
      <c r="Q303" s="397">
        <v>9</v>
      </c>
      <c r="R303" s="402">
        <v>4.1538000000000004</v>
      </c>
      <c r="S303" s="394">
        <v>1.3439000000000001</v>
      </c>
      <c r="T303" s="395">
        <v>8.4298999999999999</v>
      </c>
      <c r="U303" s="395">
        <v>3.6652</v>
      </c>
      <c r="V303" s="395">
        <v>9.6516000000000002</v>
      </c>
      <c r="W303" s="395">
        <v>1.0994999999999999</v>
      </c>
      <c r="X303" s="397" t="s">
        <v>62</v>
      </c>
    </row>
    <row r="304" spans="1:24" hidden="1" x14ac:dyDescent="0.25">
      <c r="A304" s="397" t="s">
        <v>491</v>
      </c>
      <c r="B304" s="397" t="s">
        <v>68</v>
      </c>
      <c r="C304" s="397">
        <v>15</v>
      </c>
      <c r="D304" s="397">
        <v>15</v>
      </c>
      <c r="E304" s="397">
        <v>2</v>
      </c>
      <c r="F304" s="397">
        <v>0</v>
      </c>
      <c r="G304" s="397">
        <v>3</v>
      </c>
      <c r="H304" s="397">
        <v>5</v>
      </c>
      <c r="I304" s="397">
        <v>0</v>
      </c>
      <c r="J304" s="401">
        <v>0.375</v>
      </c>
      <c r="K304" s="402">
        <v>73.333332999999996</v>
      </c>
      <c r="L304" s="397">
        <v>98</v>
      </c>
      <c r="M304" s="397">
        <v>58</v>
      </c>
      <c r="N304" s="397">
        <v>58</v>
      </c>
      <c r="O304" s="397">
        <v>17</v>
      </c>
      <c r="P304" s="397">
        <v>61</v>
      </c>
      <c r="Q304" s="397">
        <v>19</v>
      </c>
      <c r="R304" s="402">
        <v>7.1181999999999999</v>
      </c>
      <c r="S304" s="394">
        <v>1.5682</v>
      </c>
      <c r="T304" s="395">
        <v>12.0273</v>
      </c>
      <c r="U304" s="395">
        <v>2.0863999999999998</v>
      </c>
      <c r="V304" s="395">
        <v>7.4863999999999997</v>
      </c>
      <c r="W304" s="395">
        <v>2.3317999999999999</v>
      </c>
      <c r="X304" s="397" t="s">
        <v>62</v>
      </c>
    </row>
    <row r="305" spans="1:24" hidden="1" x14ac:dyDescent="0.25">
      <c r="A305" s="397" t="s">
        <v>842</v>
      </c>
      <c r="B305" s="397" t="s">
        <v>74</v>
      </c>
      <c r="C305" s="397">
        <v>3</v>
      </c>
      <c r="D305" s="397">
        <v>0</v>
      </c>
      <c r="E305" s="397">
        <v>0</v>
      </c>
      <c r="F305" s="397">
        <v>0</v>
      </c>
      <c r="G305" s="397">
        <v>0</v>
      </c>
      <c r="H305" s="397">
        <v>1</v>
      </c>
      <c r="I305" s="397">
        <v>0</v>
      </c>
      <c r="J305" s="401">
        <v>0</v>
      </c>
      <c r="K305" s="402">
        <v>2</v>
      </c>
      <c r="L305" s="397">
        <v>1</v>
      </c>
      <c r="M305" s="397">
        <v>1</v>
      </c>
      <c r="N305" s="397">
        <v>1</v>
      </c>
      <c r="O305" s="397">
        <v>0</v>
      </c>
      <c r="P305" s="397">
        <v>4</v>
      </c>
      <c r="Q305" s="397">
        <v>1</v>
      </c>
      <c r="R305" s="402">
        <v>4.5</v>
      </c>
      <c r="S305" s="394">
        <v>0.5</v>
      </c>
      <c r="T305" s="395">
        <v>4.5</v>
      </c>
      <c r="U305" s="395">
        <v>0</v>
      </c>
      <c r="V305" s="395">
        <v>18</v>
      </c>
      <c r="W305" s="395">
        <v>4.5</v>
      </c>
      <c r="X305" s="397" t="s">
        <v>62</v>
      </c>
    </row>
    <row r="306" spans="1:24" hidden="1" x14ac:dyDescent="0.25">
      <c r="A306" s="397" t="s">
        <v>1823</v>
      </c>
      <c r="B306" s="397" t="s">
        <v>147</v>
      </c>
      <c r="C306" s="397">
        <v>7</v>
      </c>
      <c r="D306" s="397">
        <v>0</v>
      </c>
      <c r="E306" s="397">
        <v>0</v>
      </c>
      <c r="F306" s="397">
        <v>0</v>
      </c>
      <c r="G306" s="397">
        <v>0</v>
      </c>
      <c r="H306" s="397">
        <v>0</v>
      </c>
      <c r="I306" s="397">
        <v>0</v>
      </c>
      <c r="J306" s="401">
        <v>0</v>
      </c>
      <c r="K306" s="402">
        <v>7.3333329999999997</v>
      </c>
      <c r="L306" s="397">
        <v>3</v>
      </c>
      <c r="M306" s="397">
        <v>1</v>
      </c>
      <c r="N306" s="397">
        <v>1</v>
      </c>
      <c r="O306" s="397">
        <v>2</v>
      </c>
      <c r="P306" s="397">
        <v>6</v>
      </c>
      <c r="Q306" s="397">
        <v>0</v>
      </c>
      <c r="R306" s="402">
        <v>1.2273000000000001</v>
      </c>
      <c r="S306" s="394">
        <v>0.68179999999999996</v>
      </c>
      <c r="T306" s="395">
        <v>3.6818</v>
      </c>
      <c r="U306" s="395">
        <v>2.4544999999999999</v>
      </c>
      <c r="V306" s="395">
        <v>7.3635999999999999</v>
      </c>
      <c r="W306" s="395">
        <v>0</v>
      </c>
      <c r="X306" s="397" t="s">
        <v>62</v>
      </c>
    </row>
    <row r="307" spans="1:24" hidden="1" x14ac:dyDescent="0.25">
      <c r="A307" s="397" t="s">
        <v>933</v>
      </c>
      <c r="B307" s="397" t="s">
        <v>72</v>
      </c>
      <c r="C307" s="397">
        <v>14</v>
      </c>
      <c r="D307" s="397">
        <v>0</v>
      </c>
      <c r="E307" s="397">
        <v>0</v>
      </c>
      <c r="F307" s="397">
        <v>0</v>
      </c>
      <c r="G307" s="397">
        <v>0</v>
      </c>
      <c r="H307" s="397">
        <v>1</v>
      </c>
      <c r="I307" s="397">
        <v>0</v>
      </c>
      <c r="J307" s="401">
        <v>0</v>
      </c>
      <c r="K307" s="402">
        <v>9.3333340000000007</v>
      </c>
      <c r="L307" s="397">
        <v>15</v>
      </c>
      <c r="M307" s="397">
        <v>13</v>
      </c>
      <c r="N307" s="397">
        <v>13</v>
      </c>
      <c r="O307" s="397">
        <v>5</v>
      </c>
      <c r="P307" s="397">
        <v>7</v>
      </c>
      <c r="Q307" s="397">
        <v>5</v>
      </c>
      <c r="R307" s="402">
        <v>12.5357</v>
      </c>
      <c r="S307" s="394">
        <v>2.1429</v>
      </c>
      <c r="T307" s="395">
        <v>14.4643</v>
      </c>
      <c r="U307" s="395">
        <v>4.8213999999999997</v>
      </c>
      <c r="V307" s="395">
        <v>6.75</v>
      </c>
      <c r="W307" s="395">
        <v>4.8213999999999997</v>
      </c>
      <c r="X307" s="397" t="s">
        <v>62</v>
      </c>
    </row>
    <row r="308" spans="1:24" hidden="1" x14ac:dyDescent="0.25">
      <c r="A308" s="397" t="s">
        <v>807</v>
      </c>
      <c r="B308" s="397" t="s">
        <v>76</v>
      </c>
      <c r="C308" s="397">
        <v>18</v>
      </c>
      <c r="D308" s="397">
        <v>18</v>
      </c>
      <c r="E308" s="397">
        <v>2</v>
      </c>
      <c r="F308" s="397">
        <v>0</v>
      </c>
      <c r="G308" s="397">
        <v>2</v>
      </c>
      <c r="H308" s="397">
        <v>7</v>
      </c>
      <c r="I308" s="397">
        <v>0</v>
      </c>
      <c r="J308" s="401">
        <v>0.22220000000000001</v>
      </c>
      <c r="K308" s="402">
        <v>79.666664999999995</v>
      </c>
      <c r="L308" s="397">
        <v>90</v>
      </c>
      <c r="M308" s="397">
        <v>68</v>
      </c>
      <c r="N308" s="397">
        <v>60</v>
      </c>
      <c r="O308" s="397">
        <v>35</v>
      </c>
      <c r="P308" s="397">
        <v>79</v>
      </c>
      <c r="Q308" s="397">
        <v>15</v>
      </c>
      <c r="R308" s="402">
        <v>6.7782</v>
      </c>
      <c r="S308" s="394">
        <v>1.569</v>
      </c>
      <c r="T308" s="395">
        <v>10.167400000000001</v>
      </c>
      <c r="U308" s="395">
        <v>3.9540000000000002</v>
      </c>
      <c r="V308" s="395">
        <v>8.9246999999999996</v>
      </c>
      <c r="W308" s="395">
        <v>1.6946000000000001</v>
      </c>
      <c r="X308" s="397" t="s">
        <v>62</v>
      </c>
    </row>
    <row r="309" spans="1:24" hidden="1" x14ac:dyDescent="0.25">
      <c r="A309" s="397" t="s">
        <v>551</v>
      </c>
      <c r="B309" s="397" t="s">
        <v>71</v>
      </c>
      <c r="C309" s="397">
        <v>8</v>
      </c>
      <c r="D309" s="397">
        <v>8</v>
      </c>
      <c r="E309" s="397">
        <v>0</v>
      </c>
      <c r="F309" s="397">
        <v>0</v>
      </c>
      <c r="G309" s="397">
        <v>0</v>
      </c>
      <c r="H309" s="397">
        <v>3</v>
      </c>
      <c r="I309" s="397">
        <v>0</v>
      </c>
      <c r="J309" s="401">
        <v>0</v>
      </c>
      <c r="K309" s="402">
        <v>20.333333</v>
      </c>
      <c r="L309" s="397">
        <v>26</v>
      </c>
      <c r="M309" s="397">
        <v>11</v>
      </c>
      <c r="N309" s="397">
        <v>11</v>
      </c>
      <c r="O309" s="397">
        <v>5</v>
      </c>
      <c r="P309" s="397">
        <v>18</v>
      </c>
      <c r="Q309" s="397">
        <v>3</v>
      </c>
      <c r="R309" s="402">
        <v>4.8689</v>
      </c>
      <c r="S309" s="394">
        <v>1.5246</v>
      </c>
      <c r="T309" s="395">
        <v>11.5082</v>
      </c>
      <c r="U309" s="395">
        <v>2.2130999999999998</v>
      </c>
      <c r="V309" s="395">
        <v>7.9672000000000001</v>
      </c>
      <c r="W309" s="395">
        <v>1.3279000000000001</v>
      </c>
      <c r="X309" s="397" t="s">
        <v>62</v>
      </c>
    </row>
    <row r="310" spans="1:24" hidden="1" x14ac:dyDescent="0.25">
      <c r="A310" s="397" t="s">
        <v>398</v>
      </c>
      <c r="B310" s="397" t="s">
        <v>74</v>
      </c>
      <c r="C310" s="397">
        <v>19</v>
      </c>
      <c r="D310" s="397">
        <v>19</v>
      </c>
      <c r="E310" s="397">
        <v>5</v>
      </c>
      <c r="F310" s="397">
        <v>1</v>
      </c>
      <c r="G310" s="397">
        <v>8</v>
      </c>
      <c r="H310" s="397">
        <v>5</v>
      </c>
      <c r="I310" s="397">
        <v>0</v>
      </c>
      <c r="J310" s="401">
        <v>0.61539999999999995</v>
      </c>
      <c r="K310" s="402">
        <v>127.666667</v>
      </c>
      <c r="L310" s="397">
        <v>116</v>
      </c>
      <c r="M310" s="397">
        <v>60</v>
      </c>
      <c r="N310" s="397">
        <v>55</v>
      </c>
      <c r="O310" s="397">
        <v>38</v>
      </c>
      <c r="P310" s="397">
        <v>172</v>
      </c>
      <c r="Q310" s="397">
        <v>15</v>
      </c>
      <c r="R310" s="402">
        <v>3.8773</v>
      </c>
      <c r="S310" s="394">
        <v>1.2062999999999999</v>
      </c>
      <c r="T310" s="395">
        <v>8.1775000000000002</v>
      </c>
      <c r="U310" s="395">
        <v>2.6789000000000001</v>
      </c>
      <c r="V310" s="395">
        <v>12.125299999999999</v>
      </c>
      <c r="W310" s="395">
        <v>1.0573999999999999</v>
      </c>
      <c r="X310" s="397" t="s">
        <v>62</v>
      </c>
    </row>
    <row r="311" spans="1:24" hidden="1" x14ac:dyDescent="0.25">
      <c r="A311" s="397" t="s">
        <v>725</v>
      </c>
      <c r="B311" s="397" t="s">
        <v>70</v>
      </c>
      <c r="C311" s="397">
        <v>8</v>
      </c>
      <c r="D311" s="397">
        <v>8</v>
      </c>
      <c r="E311" s="397">
        <v>2</v>
      </c>
      <c r="F311" s="397">
        <v>0</v>
      </c>
      <c r="G311" s="397">
        <v>4</v>
      </c>
      <c r="H311" s="397">
        <v>3</v>
      </c>
      <c r="I311" s="397">
        <v>0</v>
      </c>
      <c r="J311" s="401">
        <v>0.57140000000000002</v>
      </c>
      <c r="K311" s="402">
        <v>59.333333000000003</v>
      </c>
      <c r="L311" s="397">
        <v>57</v>
      </c>
      <c r="M311" s="397">
        <v>32</v>
      </c>
      <c r="N311" s="397">
        <v>30</v>
      </c>
      <c r="O311" s="397">
        <v>20</v>
      </c>
      <c r="P311" s="397">
        <v>57</v>
      </c>
      <c r="Q311" s="397">
        <v>8</v>
      </c>
      <c r="R311" s="402">
        <v>4.5506000000000002</v>
      </c>
      <c r="S311" s="394">
        <v>1.2978000000000001</v>
      </c>
      <c r="T311" s="395">
        <v>8.6461000000000006</v>
      </c>
      <c r="U311" s="395">
        <v>3.0337000000000001</v>
      </c>
      <c r="V311" s="395">
        <v>8.6461000000000006</v>
      </c>
      <c r="W311" s="395">
        <v>1.2135</v>
      </c>
      <c r="X311" s="397" t="s">
        <v>62</v>
      </c>
    </row>
    <row r="312" spans="1:24" hidden="1" x14ac:dyDescent="0.25">
      <c r="A312" s="397" t="s">
        <v>801</v>
      </c>
      <c r="B312" s="397" t="s">
        <v>76</v>
      </c>
      <c r="C312" s="397">
        <v>33</v>
      </c>
      <c r="D312" s="397">
        <v>0</v>
      </c>
      <c r="E312" s="397">
        <v>0</v>
      </c>
      <c r="F312" s="397">
        <v>0</v>
      </c>
      <c r="G312" s="397">
        <v>1</v>
      </c>
      <c r="H312" s="397">
        <v>1</v>
      </c>
      <c r="I312" s="397">
        <v>1</v>
      </c>
      <c r="J312" s="401">
        <v>0.5</v>
      </c>
      <c r="K312" s="402">
        <v>35.666665999999999</v>
      </c>
      <c r="L312" s="397">
        <v>28</v>
      </c>
      <c r="M312" s="397">
        <v>12</v>
      </c>
      <c r="N312" s="397">
        <v>12</v>
      </c>
      <c r="O312" s="397">
        <v>13</v>
      </c>
      <c r="P312" s="397">
        <v>47</v>
      </c>
      <c r="Q312" s="397">
        <v>3</v>
      </c>
      <c r="R312" s="402">
        <v>3.028</v>
      </c>
      <c r="S312" s="394">
        <v>1.1495</v>
      </c>
      <c r="T312" s="395">
        <v>7.0654000000000003</v>
      </c>
      <c r="U312" s="395">
        <v>3.2804000000000002</v>
      </c>
      <c r="V312" s="395">
        <v>11.8598</v>
      </c>
      <c r="W312" s="395">
        <v>0.75700000000000001</v>
      </c>
      <c r="X312" s="397" t="s">
        <v>62</v>
      </c>
    </row>
    <row r="313" spans="1:24" hidden="1" x14ac:dyDescent="0.25">
      <c r="A313" s="397" t="s">
        <v>608</v>
      </c>
      <c r="B313" s="397" t="s">
        <v>69</v>
      </c>
      <c r="C313" s="397">
        <v>4</v>
      </c>
      <c r="D313" s="397">
        <v>4</v>
      </c>
      <c r="E313" s="397">
        <v>0</v>
      </c>
      <c r="F313" s="397">
        <v>0</v>
      </c>
      <c r="G313" s="397">
        <v>0</v>
      </c>
      <c r="H313" s="397">
        <v>4</v>
      </c>
      <c r="I313" s="397">
        <v>0</v>
      </c>
      <c r="J313" s="401">
        <v>0</v>
      </c>
      <c r="K313" s="402">
        <v>8.6666670000000003</v>
      </c>
      <c r="L313" s="397">
        <v>14</v>
      </c>
      <c r="M313" s="397">
        <v>9</v>
      </c>
      <c r="N313" s="397">
        <v>9</v>
      </c>
      <c r="O313" s="397">
        <v>3</v>
      </c>
      <c r="P313" s="397">
        <v>13</v>
      </c>
      <c r="Q313" s="397">
        <v>1</v>
      </c>
      <c r="R313" s="402">
        <v>9.3461999999999996</v>
      </c>
      <c r="S313" s="394">
        <v>1.9615</v>
      </c>
      <c r="T313" s="395">
        <v>14.538500000000001</v>
      </c>
      <c r="U313" s="395">
        <v>3.1154000000000002</v>
      </c>
      <c r="V313" s="395">
        <v>13.5</v>
      </c>
      <c r="W313" s="395">
        <v>1.0385</v>
      </c>
      <c r="X313" s="397" t="s">
        <v>62</v>
      </c>
    </row>
    <row r="314" spans="1:24" hidden="1" x14ac:dyDescent="0.25">
      <c r="A314" s="397" t="s">
        <v>808</v>
      </c>
      <c r="B314" s="397" t="s">
        <v>76</v>
      </c>
      <c r="C314" s="397">
        <v>27</v>
      </c>
      <c r="D314" s="397">
        <v>0</v>
      </c>
      <c r="E314" s="397">
        <v>0</v>
      </c>
      <c r="F314" s="397">
        <v>0</v>
      </c>
      <c r="G314" s="397">
        <v>0</v>
      </c>
      <c r="H314" s="397">
        <v>5</v>
      </c>
      <c r="I314" s="397">
        <v>14</v>
      </c>
      <c r="J314" s="401">
        <v>0</v>
      </c>
      <c r="K314" s="402">
        <v>25.333334000000001</v>
      </c>
      <c r="L314" s="397">
        <v>24</v>
      </c>
      <c r="M314" s="397">
        <v>15</v>
      </c>
      <c r="N314" s="397">
        <v>13</v>
      </c>
      <c r="O314" s="397">
        <v>6</v>
      </c>
      <c r="P314" s="397">
        <v>34</v>
      </c>
      <c r="Q314" s="397">
        <v>4</v>
      </c>
      <c r="R314" s="402">
        <v>4.6184000000000003</v>
      </c>
      <c r="S314" s="394">
        <v>1.1841999999999999</v>
      </c>
      <c r="T314" s="395">
        <v>8.5263000000000009</v>
      </c>
      <c r="U314" s="395">
        <v>2.1316000000000002</v>
      </c>
      <c r="V314" s="395">
        <v>12.078900000000001</v>
      </c>
      <c r="W314" s="395">
        <v>1.4211</v>
      </c>
      <c r="X314" s="397" t="s">
        <v>62</v>
      </c>
    </row>
    <row r="315" spans="1:24" hidden="1" x14ac:dyDescent="0.25">
      <c r="A315" s="397" t="s">
        <v>900</v>
      </c>
      <c r="B315" s="397" t="s">
        <v>74</v>
      </c>
      <c r="C315" s="397">
        <v>15</v>
      </c>
      <c r="D315" s="397">
        <v>15</v>
      </c>
      <c r="E315" s="397">
        <v>5</v>
      </c>
      <c r="F315" s="397">
        <v>1</v>
      </c>
      <c r="G315" s="397">
        <v>6</v>
      </c>
      <c r="H315" s="397">
        <v>6</v>
      </c>
      <c r="I315" s="397">
        <v>0</v>
      </c>
      <c r="J315" s="401">
        <v>0.5</v>
      </c>
      <c r="K315" s="402">
        <v>91.666667000000004</v>
      </c>
      <c r="L315" s="397">
        <v>75</v>
      </c>
      <c r="M315" s="397">
        <v>50</v>
      </c>
      <c r="N315" s="397">
        <v>48</v>
      </c>
      <c r="O315" s="397">
        <v>27</v>
      </c>
      <c r="P315" s="397">
        <v>64</v>
      </c>
      <c r="Q315" s="397">
        <v>14</v>
      </c>
      <c r="R315" s="402">
        <v>4.7126999999999999</v>
      </c>
      <c r="S315" s="394">
        <v>1.1127</v>
      </c>
      <c r="T315" s="395">
        <v>7.3635999999999999</v>
      </c>
      <c r="U315" s="395">
        <v>2.6509</v>
      </c>
      <c r="V315" s="395">
        <v>6.2835999999999999</v>
      </c>
      <c r="W315" s="395">
        <v>1.3745000000000001</v>
      </c>
      <c r="X315" s="397" t="s">
        <v>62</v>
      </c>
    </row>
    <row r="316" spans="1:24" hidden="1" x14ac:dyDescent="0.25">
      <c r="A316" s="397" t="s">
        <v>983</v>
      </c>
      <c r="B316" s="397" t="s">
        <v>166</v>
      </c>
      <c r="C316" s="397">
        <v>16</v>
      </c>
      <c r="D316" s="397">
        <v>16</v>
      </c>
      <c r="E316" s="397">
        <v>1</v>
      </c>
      <c r="F316" s="397">
        <v>0</v>
      </c>
      <c r="G316" s="397">
        <v>4</v>
      </c>
      <c r="H316" s="397">
        <v>5</v>
      </c>
      <c r="I316" s="397">
        <v>0</v>
      </c>
      <c r="J316" s="401">
        <v>0.44440000000000002</v>
      </c>
      <c r="K316" s="402">
        <v>97</v>
      </c>
      <c r="L316" s="397">
        <v>108</v>
      </c>
      <c r="M316" s="397">
        <v>55</v>
      </c>
      <c r="N316" s="397">
        <v>38</v>
      </c>
      <c r="O316" s="397">
        <v>25</v>
      </c>
      <c r="P316" s="397">
        <v>95</v>
      </c>
      <c r="Q316" s="397">
        <v>17</v>
      </c>
      <c r="R316" s="402">
        <v>3.5257999999999998</v>
      </c>
      <c r="S316" s="394">
        <v>1.3711</v>
      </c>
      <c r="T316" s="395">
        <v>10.0206</v>
      </c>
      <c r="U316" s="395">
        <v>2.3195999999999999</v>
      </c>
      <c r="V316" s="395">
        <v>8.8143999999999991</v>
      </c>
      <c r="W316" s="395">
        <v>1.5772999999999999</v>
      </c>
      <c r="X316" s="397" t="s">
        <v>62</v>
      </c>
    </row>
    <row r="317" spans="1:24" hidden="1" x14ac:dyDescent="0.25">
      <c r="A317" s="397" t="s">
        <v>462</v>
      </c>
      <c r="B317" s="397" t="s">
        <v>166</v>
      </c>
      <c r="C317" s="397">
        <v>37</v>
      </c>
      <c r="D317" s="397">
        <v>0</v>
      </c>
      <c r="E317" s="397">
        <v>0</v>
      </c>
      <c r="F317" s="397">
        <v>0</v>
      </c>
      <c r="G317" s="397">
        <v>2</v>
      </c>
      <c r="H317" s="397">
        <v>4</v>
      </c>
      <c r="I317" s="397">
        <v>0</v>
      </c>
      <c r="J317" s="401">
        <v>0.33329999999999999</v>
      </c>
      <c r="K317" s="402">
        <v>40.000000999999997</v>
      </c>
      <c r="L317" s="397">
        <v>34</v>
      </c>
      <c r="M317" s="397">
        <v>21</v>
      </c>
      <c r="N317" s="397">
        <v>13</v>
      </c>
      <c r="O317" s="397">
        <v>13</v>
      </c>
      <c r="P317" s="397">
        <v>44</v>
      </c>
      <c r="Q317" s="397">
        <v>4</v>
      </c>
      <c r="R317" s="402">
        <v>2.9249999999999998</v>
      </c>
      <c r="S317" s="394">
        <v>1.175</v>
      </c>
      <c r="T317" s="395">
        <v>7.65</v>
      </c>
      <c r="U317" s="395">
        <v>2.9249999999999998</v>
      </c>
      <c r="V317" s="395">
        <v>9.9</v>
      </c>
      <c r="W317" s="395">
        <v>0.9</v>
      </c>
      <c r="X317" s="397" t="s">
        <v>62</v>
      </c>
    </row>
    <row r="318" spans="1:24" hidden="1" x14ac:dyDescent="0.25">
      <c r="A318" s="397" t="s">
        <v>422</v>
      </c>
      <c r="B318" s="397" t="s">
        <v>71</v>
      </c>
      <c r="C318" s="397">
        <v>26</v>
      </c>
      <c r="D318" s="397">
        <v>0</v>
      </c>
      <c r="E318" s="397">
        <v>0</v>
      </c>
      <c r="F318" s="397">
        <v>0</v>
      </c>
      <c r="G318" s="397">
        <v>4</v>
      </c>
      <c r="H318" s="397">
        <v>3</v>
      </c>
      <c r="I318" s="397">
        <v>1</v>
      </c>
      <c r="J318" s="401">
        <v>0.57140000000000002</v>
      </c>
      <c r="K318" s="402">
        <v>26.666665999999999</v>
      </c>
      <c r="L318" s="397">
        <v>18</v>
      </c>
      <c r="M318" s="397">
        <v>12</v>
      </c>
      <c r="N318" s="397">
        <v>12</v>
      </c>
      <c r="O318" s="397">
        <v>6</v>
      </c>
      <c r="P318" s="397">
        <v>31</v>
      </c>
      <c r="Q318" s="397">
        <v>4</v>
      </c>
      <c r="R318" s="402">
        <v>4.05</v>
      </c>
      <c r="S318" s="394">
        <v>0.9</v>
      </c>
      <c r="T318" s="395">
        <v>6.0750000000000002</v>
      </c>
      <c r="U318" s="395">
        <v>2.0249999999999999</v>
      </c>
      <c r="V318" s="395">
        <v>10.4625</v>
      </c>
      <c r="W318" s="395">
        <v>1.35</v>
      </c>
      <c r="X318" s="397" t="s">
        <v>62</v>
      </c>
    </row>
    <row r="319" spans="1:24" hidden="1" x14ac:dyDescent="0.25">
      <c r="A319" s="397" t="s">
        <v>836</v>
      </c>
      <c r="B319" s="397" t="s">
        <v>147</v>
      </c>
      <c r="C319" s="397">
        <v>18</v>
      </c>
      <c r="D319" s="397">
        <v>0</v>
      </c>
      <c r="E319" s="397">
        <v>0</v>
      </c>
      <c r="F319" s="397">
        <v>0</v>
      </c>
      <c r="G319" s="397">
        <v>0</v>
      </c>
      <c r="H319" s="397">
        <v>2</v>
      </c>
      <c r="I319" s="397">
        <v>1</v>
      </c>
      <c r="J319" s="401">
        <v>0</v>
      </c>
      <c r="K319" s="402">
        <v>16.666667</v>
      </c>
      <c r="L319" s="397">
        <v>12</v>
      </c>
      <c r="M319" s="397">
        <v>5</v>
      </c>
      <c r="N319" s="397">
        <v>4</v>
      </c>
      <c r="O319" s="397">
        <v>6</v>
      </c>
      <c r="P319" s="397">
        <v>27</v>
      </c>
      <c r="Q319" s="397">
        <v>1</v>
      </c>
      <c r="R319" s="402">
        <v>2.16</v>
      </c>
      <c r="S319" s="394">
        <v>1.08</v>
      </c>
      <c r="T319" s="395">
        <v>6.48</v>
      </c>
      <c r="U319" s="395">
        <v>3.24</v>
      </c>
      <c r="V319" s="395">
        <v>14.58</v>
      </c>
      <c r="W319" s="395">
        <v>0.54</v>
      </c>
      <c r="X319" s="397" t="s">
        <v>62</v>
      </c>
    </row>
    <row r="320" spans="1:24" hidden="1" x14ac:dyDescent="0.25">
      <c r="A320" s="397" t="s">
        <v>693</v>
      </c>
      <c r="B320" s="397" t="s">
        <v>64</v>
      </c>
      <c r="C320" s="397">
        <v>6</v>
      </c>
      <c r="D320" s="397">
        <v>0</v>
      </c>
      <c r="E320" s="397">
        <v>0</v>
      </c>
      <c r="F320" s="397">
        <v>0</v>
      </c>
      <c r="G320" s="397">
        <v>1</v>
      </c>
      <c r="H320" s="397">
        <v>0</v>
      </c>
      <c r="I320" s="397">
        <v>0</v>
      </c>
      <c r="J320" s="401">
        <v>1</v>
      </c>
      <c r="K320" s="402">
        <v>11.666667</v>
      </c>
      <c r="L320" s="397">
        <v>8</v>
      </c>
      <c r="M320" s="397">
        <v>4</v>
      </c>
      <c r="N320" s="397">
        <v>4</v>
      </c>
      <c r="O320" s="397">
        <v>8</v>
      </c>
      <c r="P320" s="397">
        <v>8</v>
      </c>
      <c r="Q320" s="397">
        <v>1</v>
      </c>
      <c r="R320" s="402">
        <v>3.0857000000000001</v>
      </c>
      <c r="S320" s="394">
        <v>1.3714</v>
      </c>
      <c r="T320" s="395">
        <v>6.1714000000000002</v>
      </c>
      <c r="U320" s="395">
        <v>6.1714000000000002</v>
      </c>
      <c r="V320" s="395">
        <v>6.1714000000000002</v>
      </c>
      <c r="W320" s="395">
        <v>0.77139999999999997</v>
      </c>
      <c r="X320" s="397" t="s">
        <v>62</v>
      </c>
    </row>
    <row r="321" spans="1:24" hidden="1" x14ac:dyDescent="0.25">
      <c r="A321" s="397" t="s">
        <v>442</v>
      </c>
      <c r="B321" s="397" t="s">
        <v>66</v>
      </c>
      <c r="C321" s="397">
        <v>16</v>
      </c>
      <c r="D321" s="397">
        <v>16</v>
      </c>
      <c r="E321" s="397">
        <v>1</v>
      </c>
      <c r="F321" s="397">
        <v>0</v>
      </c>
      <c r="G321" s="397">
        <v>1</v>
      </c>
      <c r="H321" s="397">
        <v>10</v>
      </c>
      <c r="I321" s="397">
        <v>0</v>
      </c>
      <c r="J321" s="401">
        <v>9.0899999999999995E-2</v>
      </c>
      <c r="K321" s="402">
        <v>66.666667000000004</v>
      </c>
      <c r="L321" s="397">
        <v>85</v>
      </c>
      <c r="M321" s="397">
        <v>50</v>
      </c>
      <c r="N321" s="397">
        <v>46</v>
      </c>
      <c r="O321" s="397">
        <v>25</v>
      </c>
      <c r="P321" s="397">
        <v>49</v>
      </c>
      <c r="Q321" s="397">
        <v>12</v>
      </c>
      <c r="R321" s="402">
        <v>6.21</v>
      </c>
      <c r="S321" s="394">
        <v>1.65</v>
      </c>
      <c r="T321" s="395">
        <v>11.475</v>
      </c>
      <c r="U321" s="395">
        <v>3.375</v>
      </c>
      <c r="V321" s="395">
        <v>6.6150000000000002</v>
      </c>
      <c r="W321" s="395">
        <v>1.62</v>
      </c>
      <c r="X321" s="397" t="s">
        <v>62</v>
      </c>
    </row>
    <row r="322" spans="1:24" hidden="1" x14ac:dyDescent="0.25">
      <c r="A322" s="397" t="s">
        <v>753</v>
      </c>
      <c r="B322" s="397" t="s">
        <v>66</v>
      </c>
      <c r="C322" s="397">
        <v>17</v>
      </c>
      <c r="D322" s="397">
        <v>0</v>
      </c>
      <c r="E322" s="397">
        <v>0</v>
      </c>
      <c r="F322" s="397">
        <v>0</v>
      </c>
      <c r="G322" s="397">
        <v>3</v>
      </c>
      <c r="H322" s="397">
        <v>1</v>
      </c>
      <c r="I322" s="397">
        <v>0</v>
      </c>
      <c r="J322" s="401">
        <v>0.75</v>
      </c>
      <c r="K322" s="402">
        <v>28.333334000000001</v>
      </c>
      <c r="L322" s="397">
        <v>21</v>
      </c>
      <c r="M322" s="397">
        <v>13</v>
      </c>
      <c r="N322" s="397">
        <v>13</v>
      </c>
      <c r="O322" s="397">
        <v>7</v>
      </c>
      <c r="P322" s="397">
        <v>17</v>
      </c>
      <c r="Q322" s="397">
        <v>6</v>
      </c>
      <c r="R322" s="402">
        <v>4.1294000000000004</v>
      </c>
      <c r="S322" s="394">
        <v>0.98819999999999997</v>
      </c>
      <c r="T322" s="395">
        <v>6.6706000000000003</v>
      </c>
      <c r="U322" s="395">
        <v>2.2235</v>
      </c>
      <c r="V322" s="395">
        <v>5.4</v>
      </c>
      <c r="W322" s="395">
        <v>1.9058999999999999</v>
      </c>
      <c r="X322" s="397" t="s">
        <v>62</v>
      </c>
    </row>
    <row r="323" spans="1:24" hidden="1" x14ac:dyDescent="0.25">
      <c r="A323" s="397" t="s">
        <v>601</v>
      </c>
      <c r="B323" s="397" t="s">
        <v>69</v>
      </c>
      <c r="C323" s="397">
        <v>17</v>
      </c>
      <c r="D323" s="397">
        <v>0</v>
      </c>
      <c r="E323" s="397">
        <v>0</v>
      </c>
      <c r="F323" s="397">
        <v>0</v>
      </c>
      <c r="G323" s="397">
        <v>0</v>
      </c>
      <c r="H323" s="397">
        <v>0</v>
      </c>
      <c r="I323" s="397">
        <v>0</v>
      </c>
      <c r="J323" s="401">
        <v>0</v>
      </c>
      <c r="K323" s="402">
        <v>19</v>
      </c>
      <c r="L323" s="397">
        <v>15</v>
      </c>
      <c r="M323" s="397">
        <v>9</v>
      </c>
      <c r="N323" s="397">
        <v>7</v>
      </c>
      <c r="O323" s="397">
        <v>7</v>
      </c>
      <c r="P323" s="397">
        <v>18</v>
      </c>
      <c r="Q323" s="397">
        <v>2</v>
      </c>
      <c r="R323" s="402">
        <v>3.3157999999999999</v>
      </c>
      <c r="S323" s="394">
        <v>1.1578999999999999</v>
      </c>
      <c r="T323" s="395">
        <v>7.1052999999999997</v>
      </c>
      <c r="U323" s="395">
        <v>3.3157999999999999</v>
      </c>
      <c r="V323" s="395">
        <v>8.5263000000000009</v>
      </c>
      <c r="W323" s="395">
        <v>0.94740000000000002</v>
      </c>
      <c r="X323" s="397" t="s">
        <v>62</v>
      </c>
    </row>
    <row r="324" spans="1:24" hidden="1" x14ac:dyDescent="0.25">
      <c r="A324" s="397" t="s">
        <v>452</v>
      </c>
      <c r="B324" s="397" t="s">
        <v>146</v>
      </c>
      <c r="C324" s="397">
        <v>18</v>
      </c>
      <c r="D324" s="397">
        <v>18</v>
      </c>
      <c r="E324" s="397">
        <v>4</v>
      </c>
      <c r="F324" s="397">
        <v>0</v>
      </c>
      <c r="G324" s="397">
        <v>7</v>
      </c>
      <c r="H324" s="397">
        <v>9</v>
      </c>
      <c r="I324" s="397">
        <v>0</v>
      </c>
      <c r="J324" s="401">
        <v>0.4375</v>
      </c>
      <c r="K324" s="402">
        <v>109.666668</v>
      </c>
      <c r="L324" s="397">
        <v>113</v>
      </c>
      <c r="M324" s="397">
        <v>61</v>
      </c>
      <c r="N324" s="397">
        <v>56</v>
      </c>
      <c r="O324" s="397">
        <v>48</v>
      </c>
      <c r="P324" s="397">
        <v>95</v>
      </c>
      <c r="Q324" s="397">
        <v>11</v>
      </c>
      <c r="R324" s="402">
        <v>4.5956999999999999</v>
      </c>
      <c r="S324" s="394">
        <v>1.4681</v>
      </c>
      <c r="T324" s="395">
        <v>9.2736000000000001</v>
      </c>
      <c r="U324" s="395">
        <v>3.9392</v>
      </c>
      <c r="V324" s="395">
        <v>7.7964000000000002</v>
      </c>
      <c r="W324" s="395">
        <v>0.90269999999999995</v>
      </c>
      <c r="X324" s="397" t="s">
        <v>62</v>
      </c>
    </row>
    <row r="325" spans="1:24" hidden="1" x14ac:dyDescent="0.25">
      <c r="A325" s="397" t="s">
        <v>875</v>
      </c>
      <c r="B325" s="397" t="s">
        <v>75</v>
      </c>
      <c r="C325" s="397">
        <v>7</v>
      </c>
      <c r="D325" s="397">
        <v>0</v>
      </c>
      <c r="E325" s="397">
        <v>0</v>
      </c>
      <c r="F325" s="397">
        <v>0</v>
      </c>
      <c r="G325" s="397">
        <v>1</v>
      </c>
      <c r="H325" s="397">
        <v>0</v>
      </c>
      <c r="I325" s="397">
        <v>0</v>
      </c>
      <c r="J325" s="401">
        <v>1</v>
      </c>
      <c r="K325" s="402">
        <v>8.9999990000000007</v>
      </c>
      <c r="L325" s="397">
        <v>8</v>
      </c>
      <c r="M325" s="397">
        <v>3</v>
      </c>
      <c r="N325" s="397">
        <v>3</v>
      </c>
      <c r="O325" s="397">
        <v>2</v>
      </c>
      <c r="P325" s="397">
        <v>7</v>
      </c>
      <c r="Q325" s="397">
        <v>1</v>
      </c>
      <c r="R325" s="402">
        <v>3</v>
      </c>
      <c r="S325" s="394">
        <v>1.1111</v>
      </c>
      <c r="T325" s="395">
        <v>8</v>
      </c>
      <c r="U325" s="395">
        <v>2</v>
      </c>
      <c r="V325" s="395">
        <v>7</v>
      </c>
      <c r="W325" s="395">
        <v>1</v>
      </c>
      <c r="X325" s="397" t="s">
        <v>62</v>
      </c>
    </row>
    <row r="326" spans="1:24" hidden="1" x14ac:dyDescent="0.25">
      <c r="A326" s="397" t="s">
        <v>720</v>
      </c>
      <c r="B326" s="397" t="s">
        <v>70</v>
      </c>
      <c r="C326" s="397">
        <v>17</v>
      </c>
      <c r="D326" s="397">
        <v>0</v>
      </c>
      <c r="E326" s="397">
        <v>0</v>
      </c>
      <c r="F326" s="397">
        <v>0</v>
      </c>
      <c r="G326" s="397">
        <v>1</v>
      </c>
      <c r="H326" s="397">
        <v>1</v>
      </c>
      <c r="I326" s="397">
        <v>0</v>
      </c>
      <c r="J326" s="401">
        <v>0.5</v>
      </c>
      <c r="K326" s="402">
        <v>17.333333</v>
      </c>
      <c r="L326" s="397">
        <v>12</v>
      </c>
      <c r="M326" s="397">
        <v>5</v>
      </c>
      <c r="N326" s="397">
        <v>5</v>
      </c>
      <c r="O326" s="397">
        <v>7</v>
      </c>
      <c r="P326" s="397">
        <v>21</v>
      </c>
      <c r="Q326" s="397">
        <v>1</v>
      </c>
      <c r="R326" s="402">
        <v>2.5962000000000001</v>
      </c>
      <c r="S326" s="394">
        <v>1.0962000000000001</v>
      </c>
      <c r="T326" s="395">
        <v>6.2308000000000003</v>
      </c>
      <c r="U326" s="395">
        <v>3.6345999999999998</v>
      </c>
      <c r="V326" s="395">
        <v>10.9038</v>
      </c>
      <c r="W326" s="395">
        <v>0.51919999999999999</v>
      </c>
      <c r="X326" s="397" t="s">
        <v>62</v>
      </c>
    </row>
    <row r="327" spans="1:24" hidden="1" x14ac:dyDescent="0.25">
      <c r="A327" s="397" t="s">
        <v>681</v>
      </c>
      <c r="B327" s="397" t="s">
        <v>64</v>
      </c>
      <c r="C327" s="397">
        <v>8</v>
      </c>
      <c r="D327" s="397">
        <v>0</v>
      </c>
      <c r="E327" s="397">
        <v>0</v>
      </c>
      <c r="F327" s="397">
        <v>0</v>
      </c>
      <c r="G327" s="397">
        <v>0</v>
      </c>
      <c r="H327" s="397">
        <v>0</v>
      </c>
      <c r="I327" s="397">
        <v>0</v>
      </c>
      <c r="J327" s="401">
        <v>0</v>
      </c>
      <c r="K327" s="402">
        <v>12.333334000000001</v>
      </c>
      <c r="L327" s="397">
        <v>9</v>
      </c>
      <c r="M327" s="397">
        <v>3</v>
      </c>
      <c r="N327" s="397">
        <v>3</v>
      </c>
      <c r="O327" s="397">
        <v>1</v>
      </c>
      <c r="P327" s="397">
        <v>10</v>
      </c>
      <c r="Q327" s="397">
        <v>2</v>
      </c>
      <c r="R327" s="402">
        <v>2.1892</v>
      </c>
      <c r="S327" s="394">
        <v>0.81079999999999997</v>
      </c>
      <c r="T327" s="395">
        <v>6.5675999999999997</v>
      </c>
      <c r="U327" s="395">
        <v>0.72970000000000002</v>
      </c>
      <c r="V327" s="395">
        <v>7.2972999999999999</v>
      </c>
      <c r="W327" s="395">
        <v>1.4595</v>
      </c>
      <c r="X327" s="397" t="s">
        <v>62</v>
      </c>
    </row>
    <row r="328" spans="1:24" hidden="1" x14ac:dyDescent="0.25">
      <c r="A328" s="397" t="s">
        <v>603</v>
      </c>
      <c r="B328" s="397" t="s">
        <v>69</v>
      </c>
      <c r="C328" s="397">
        <v>27</v>
      </c>
      <c r="D328" s="397">
        <v>0</v>
      </c>
      <c r="E328" s="397">
        <v>0</v>
      </c>
      <c r="F328" s="397">
        <v>0</v>
      </c>
      <c r="G328" s="397">
        <v>2</v>
      </c>
      <c r="H328" s="397">
        <v>3</v>
      </c>
      <c r="I328" s="397">
        <v>0</v>
      </c>
      <c r="J328" s="401">
        <v>0.4</v>
      </c>
      <c r="K328" s="402">
        <v>29</v>
      </c>
      <c r="L328" s="397">
        <v>25</v>
      </c>
      <c r="M328" s="397">
        <v>14</v>
      </c>
      <c r="N328" s="397">
        <v>13</v>
      </c>
      <c r="O328" s="397">
        <v>10</v>
      </c>
      <c r="P328" s="397">
        <v>27</v>
      </c>
      <c r="Q328" s="397">
        <v>3</v>
      </c>
      <c r="R328" s="402">
        <v>4.0345000000000004</v>
      </c>
      <c r="S328" s="394">
        <v>1.2069000000000001</v>
      </c>
      <c r="T328" s="395">
        <v>7.7586000000000004</v>
      </c>
      <c r="U328" s="395">
        <v>3.1034000000000002</v>
      </c>
      <c r="V328" s="395">
        <v>8.3793000000000006</v>
      </c>
      <c r="W328" s="395">
        <v>0.93100000000000005</v>
      </c>
      <c r="X328" s="397" t="s">
        <v>62</v>
      </c>
    </row>
    <row r="329" spans="1:24" hidden="1" x14ac:dyDescent="0.25">
      <c r="A329" s="397" t="s">
        <v>831</v>
      </c>
      <c r="B329" s="397" t="s">
        <v>147</v>
      </c>
      <c r="C329" s="397">
        <v>15</v>
      </c>
      <c r="D329" s="397">
        <v>15</v>
      </c>
      <c r="E329" s="397">
        <v>6</v>
      </c>
      <c r="F329" s="397">
        <v>1</v>
      </c>
      <c r="G329" s="397">
        <v>9</v>
      </c>
      <c r="H329" s="397">
        <v>3</v>
      </c>
      <c r="I329" s="397">
        <v>0</v>
      </c>
      <c r="J329" s="401">
        <v>0.75</v>
      </c>
      <c r="K329" s="402">
        <v>113.33333399999999</v>
      </c>
      <c r="L329" s="397">
        <v>88</v>
      </c>
      <c r="M329" s="397">
        <v>32</v>
      </c>
      <c r="N329" s="397">
        <v>32</v>
      </c>
      <c r="O329" s="397">
        <v>31</v>
      </c>
      <c r="P329" s="397">
        <v>143</v>
      </c>
      <c r="Q329" s="397">
        <v>15</v>
      </c>
      <c r="R329" s="402">
        <v>2.5411999999999999</v>
      </c>
      <c r="S329" s="394">
        <v>1.05</v>
      </c>
      <c r="T329" s="395">
        <v>6.9882</v>
      </c>
      <c r="U329" s="395">
        <v>2.4618000000000002</v>
      </c>
      <c r="V329" s="395">
        <v>11.3559</v>
      </c>
      <c r="W329" s="395">
        <v>1.1912</v>
      </c>
      <c r="X329" s="397" t="s">
        <v>62</v>
      </c>
    </row>
    <row r="330" spans="1:24" hidden="1" x14ac:dyDescent="0.25">
      <c r="A330" s="397" t="s">
        <v>865</v>
      </c>
      <c r="B330" s="397" t="s">
        <v>75</v>
      </c>
      <c r="C330" s="397">
        <v>27</v>
      </c>
      <c r="D330" s="397">
        <v>0</v>
      </c>
      <c r="E330" s="397">
        <v>0</v>
      </c>
      <c r="F330" s="397">
        <v>0</v>
      </c>
      <c r="G330" s="397">
        <v>2</v>
      </c>
      <c r="H330" s="397">
        <v>2</v>
      </c>
      <c r="I330" s="397">
        <v>0</v>
      </c>
      <c r="J330" s="401">
        <v>0.5</v>
      </c>
      <c r="K330" s="402">
        <v>27.666667</v>
      </c>
      <c r="L330" s="397">
        <v>28</v>
      </c>
      <c r="M330" s="397">
        <v>10</v>
      </c>
      <c r="N330" s="397">
        <v>10</v>
      </c>
      <c r="O330" s="397">
        <v>7</v>
      </c>
      <c r="P330" s="397">
        <v>26</v>
      </c>
      <c r="Q330" s="397">
        <v>2</v>
      </c>
      <c r="R330" s="402">
        <v>3.2530000000000001</v>
      </c>
      <c r="S330" s="394">
        <v>1.2650999999999999</v>
      </c>
      <c r="T330" s="395">
        <v>9.1083999999999996</v>
      </c>
      <c r="U330" s="395">
        <v>2.2770999999999999</v>
      </c>
      <c r="V330" s="395">
        <v>8.4578000000000007</v>
      </c>
      <c r="W330" s="395">
        <v>0.65059999999999996</v>
      </c>
      <c r="X330" s="397" t="s">
        <v>62</v>
      </c>
    </row>
    <row r="331" spans="1:24" hidden="1" x14ac:dyDescent="0.25">
      <c r="A331" s="397" t="s">
        <v>844</v>
      </c>
      <c r="B331" s="397" t="s">
        <v>147</v>
      </c>
      <c r="C331" s="397">
        <v>6</v>
      </c>
      <c r="D331" s="397">
        <v>6</v>
      </c>
      <c r="E331" s="397">
        <v>1</v>
      </c>
      <c r="F331" s="397">
        <v>0</v>
      </c>
      <c r="G331" s="397">
        <v>1</v>
      </c>
      <c r="H331" s="397">
        <v>4</v>
      </c>
      <c r="I331" s="397">
        <v>0</v>
      </c>
      <c r="J331" s="401">
        <v>0.2</v>
      </c>
      <c r="K331" s="402">
        <v>42.333334000000001</v>
      </c>
      <c r="L331" s="397">
        <v>43</v>
      </c>
      <c r="M331" s="397">
        <v>28</v>
      </c>
      <c r="N331" s="397">
        <v>24</v>
      </c>
      <c r="O331" s="397">
        <v>14</v>
      </c>
      <c r="P331" s="397">
        <v>40</v>
      </c>
      <c r="Q331" s="397">
        <v>7</v>
      </c>
      <c r="R331" s="402">
        <v>5.1024000000000003</v>
      </c>
      <c r="S331" s="394">
        <v>1.3465</v>
      </c>
      <c r="T331" s="395">
        <v>9.1417000000000002</v>
      </c>
      <c r="U331" s="395">
        <v>2.9763999999999999</v>
      </c>
      <c r="V331" s="395">
        <v>8.5038999999999998</v>
      </c>
      <c r="W331" s="395">
        <v>1.4882</v>
      </c>
      <c r="X331" s="397" t="s">
        <v>62</v>
      </c>
    </row>
    <row r="332" spans="1:24" hidden="1" x14ac:dyDescent="0.25">
      <c r="A332" s="397" t="s">
        <v>420</v>
      </c>
      <c r="B332" s="397" t="s">
        <v>66</v>
      </c>
      <c r="C332" s="397">
        <v>16</v>
      </c>
      <c r="D332" s="397">
        <v>16</v>
      </c>
      <c r="E332" s="397">
        <v>10</v>
      </c>
      <c r="F332" s="397">
        <v>0</v>
      </c>
      <c r="G332" s="397">
        <v>4</v>
      </c>
      <c r="H332" s="397">
        <v>10</v>
      </c>
      <c r="I332" s="397">
        <v>0</v>
      </c>
      <c r="J332" s="401">
        <v>0.28570000000000001</v>
      </c>
      <c r="K332" s="402">
        <v>111.66666600000001</v>
      </c>
      <c r="L332" s="397">
        <v>109</v>
      </c>
      <c r="M332" s="397">
        <v>60</v>
      </c>
      <c r="N332" s="397">
        <v>55</v>
      </c>
      <c r="O332" s="397">
        <v>25</v>
      </c>
      <c r="P332" s="397">
        <v>93</v>
      </c>
      <c r="Q332" s="397">
        <v>17</v>
      </c>
      <c r="R332" s="402">
        <v>4.4328000000000003</v>
      </c>
      <c r="S332" s="394">
        <v>1.2</v>
      </c>
      <c r="T332" s="395">
        <v>8.7850999999999999</v>
      </c>
      <c r="U332" s="395">
        <v>2.0148999999999999</v>
      </c>
      <c r="V332" s="395">
        <v>7.4954999999999998</v>
      </c>
      <c r="W332" s="395">
        <v>1.3701000000000001</v>
      </c>
      <c r="X332" s="397" t="s">
        <v>62</v>
      </c>
    </row>
    <row r="333" spans="1:24" hidden="1" x14ac:dyDescent="0.25">
      <c r="A333" s="397" t="s">
        <v>686</v>
      </c>
      <c r="B333" s="397" t="s">
        <v>64</v>
      </c>
      <c r="C333" s="397">
        <v>22</v>
      </c>
      <c r="D333" s="397">
        <v>0</v>
      </c>
      <c r="E333" s="397">
        <v>0</v>
      </c>
      <c r="F333" s="397">
        <v>0</v>
      </c>
      <c r="G333" s="397">
        <v>4</v>
      </c>
      <c r="H333" s="397">
        <v>3</v>
      </c>
      <c r="I333" s="397">
        <v>8</v>
      </c>
      <c r="J333" s="401">
        <v>0.57140000000000002</v>
      </c>
      <c r="K333" s="402">
        <v>34.666666999999997</v>
      </c>
      <c r="L333" s="397">
        <v>18</v>
      </c>
      <c r="M333" s="397">
        <v>10</v>
      </c>
      <c r="N333" s="397">
        <v>10</v>
      </c>
      <c r="O333" s="397">
        <v>10</v>
      </c>
      <c r="P333" s="397">
        <v>29</v>
      </c>
      <c r="Q333" s="397">
        <v>2</v>
      </c>
      <c r="R333" s="402">
        <v>2.5962000000000001</v>
      </c>
      <c r="S333" s="394">
        <v>0.80769999999999997</v>
      </c>
      <c r="T333" s="395">
        <v>4.6730999999999998</v>
      </c>
      <c r="U333" s="395">
        <v>2.5962000000000001</v>
      </c>
      <c r="V333" s="395">
        <v>7.5288000000000004</v>
      </c>
      <c r="W333" s="395">
        <v>0.51919999999999999</v>
      </c>
      <c r="X333" s="397" t="s">
        <v>62</v>
      </c>
    </row>
    <row r="334" spans="1:24" hidden="1" x14ac:dyDescent="0.25">
      <c r="A334" s="397" t="s">
        <v>869</v>
      </c>
      <c r="B334" s="397" t="s">
        <v>75</v>
      </c>
      <c r="C334" s="397">
        <v>14</v>
      </c>
      <c r="D334" s="397">
        <v>14</v>
      </c>
      <c r="E334" s="397">
        <v>4</v>
      </c>
      <c r="F334" s="397">
        <v>0</v>
      </c>
      <c r="G334" s="397">
        <v>4</v>
      </c>
      <c r="H334" s="397">
        <v>8</v>
      </c>
      <c r="I334" s="397">
        <v>0</v>
      </c>
      <c r="J334" s="401">
        <v>0.33329999999999999</v>
      </c>
      <c r="K334" s="402">
        <v>87.666666000000006</v>
      </c>
      <c r="L334" s="397">
        <v>83</v>
      </c>
      <c r="M334" s="397">
        <v>49</v>
      </c>
      <c r="N334" s="397">
        <v>45</v>
      </c>
      <c r="O334" s="397">
        <v>37</v>
      </c>
      <c r="P334" s="397">
        <v>99</v>
      </c>
      <c r="Q334" s="397">
        <v>17</v>
      </c>
      <c r="R334" s="402">
        <v>4.6197999999999997</v>
      </c>
      <c r="S334" s="394">
        <v>1.3688</v>
      </c>
      <c r="T334" s="395">
        <v>8.5208999999999993</v>
      </c>
      <c r="U334" s="395">
        <v>3.7985000000000002</v>
      </c>
      <c r="V334" s="395">
        <v>10.163500000000001</v>
      </c>
      <c r="W334" s="395">
        <v>1.7452000000000001</v>
      </c>
      <c r="X334" s="397" t="s">
        <v>62</v>
      </c>
    </row>
    <row r="335" spans="1:24" hidden="1" x14ac:dyDescent="0.25">
      <c r="A335" s="397" t="s">
        <v>778</v>
      </c>
      <c r="B335" s="397" t="s">
        <v>73</v>
      </c>
      <c r="C335" s="397">
        <v>19</v>
      </c>
      <c r="D335" s="397">
        <v>0</v>
      </c>
      <c r="E335" s="397">
        <v>0</v>
      </c>
      <c r="F335" s="397">
        <v>0</v>
      </c>
      <c r="G335" s="397">
        <v>1</v>
      </c>
      <c r="H335" s="397">
        <v>0</v>
      </c>
      <c r="I335" s="397">
        <v>0</v>
      </c>
      <c r="J335" s="401">
        <v>1</v>
      </c>
      <c r="K335" s="402">
        <v>16.666668999999999</v>
      </c>
      <c r="L335" s="397">
        <v>12</v>
      </c>
      <c r="M335" s="397">
        <v>6</v>
      </c>
      <c r="N335" s="397">
        <v>6</v>
      </c>
      <c r="O335" s="397">
        <v>11</v>
      </c>
      <c r="P335" s="397">
        <v>17</v>
      </c>
      <c r="Q335" s="397">
        <v>0</v>
      </c>
      <c r="R335" s="402">
        <v>3.24</v>
      </c>
      <c r="S335" s="394">
        <v>1.38</v>
      </c>
      <c r="T335" s="395">
        <v>6.48</v>
      </c>
      <c r="U335" s="395">
        <v>5.94</v>
      </c>
      <c r="V335" s="395">
        <v>9.18</v>
      </c>
      <c r="W335" s="395">
        <v>0</v>
      </c>
      <c r="X335" s="397" t="s">
        <v>62</v>
      </c>
    </row>
    <row r="336" spans="1:24" hidden="1" x14ac:dyDescent="0.25">
      <c r="A336" s="397" t="s">
        <v>903</v>
      </c>
      <c r="B336" s="397" t="s">
        <v>74</v>
      </c>
      <c r="C336" s="397">
        <v>4</v>
      </c>
      <c r="D336" s="397">
        <v>3</v>
      </c>
      <c r="E336" s="397">
        <v>0</v>
      </c>
      <c r="F336" s="397">
        <v>0</v>
      </c>
      <c r="G336" s="397">
        <v>0</v>
      </c>
      <c r="H336" s="397">
        <v>0</v>
      </c>
      <c r="I336" s="397">
        <v>0</v>
      </c>
      <c r="J336" s="401">
        <v>0</v>
      </c>
      <c r="K336" s="402">
        <v>10.666667</v>
      </c>
      <c r="L336" s="397">
        <v>13</v>
      </c>
      <c r="M336" s="397">
        <v>8</v>
      </c>
      <c r="N336" s="397">
        <v>8</v>
      </c>
      <c r="O336" s="397">
        <v>3</v>
      </c>
      <c r="P336" s="397">
        <v>8</v>
      </c>
      <c r="Q336" s="397">
        <v>3</v>
      </c>
      <c r="R336" s="402">
        <v>6.75</v>
      </c>
      <c r="S336" s="394">
        <v>1.5</v>
      </c>
      <c r="T336" s="395">
        <v>10.9687</v>
      </c>
      <c r="U336" s="395">
        <v>2.5312000000000001</v>
      </c>
      <c r="V336" s="395">
        <v>6.75</v>
      </c>
      <c r="W336" s="395">
        <v>2.5312000000000001</v>
      </c>
      <c r="X336" s="397" t="s">
        <v>62</v>
      </c>
    </row>
    <row r="337" spans="1:24" hidden="1" x14ac:dyDescent="0.25">
      <c r="A337" s="397" t="s">
        <v>448</v>
      </c>
      <c r="B337" s="397" t="s">
        <v>69</v>
      </c>
      <c r="C337" s="397">
        <v>13</v>
      </c>
      <c r="D337" s="397">
        <v>13</v>
      </c>
      <c r="E337" s="397">
        <v>2</v>
      </c>
      <c r="F337" s="397">
        <v>0</v>
      </c>
      <c r="G337" s="397">
        <v>4</v>
      </c>
      <c r="H337" s="397">
        <v>5</v>
      </c>
      <c r="I337" s="397">
        <v>0</v>
      </c>
      <c r="J337" s="401">
        <v>0.44440000000000002</v>
      </c>
      <c r="K337" s="402">
        <v>66.333333999999994</v>
      </c>
      <c r="L337" s="397">
        <v>78</v>
      </c>
      <c r="M337" s="397">
        <v>52</v>
      </c>
      <c r="N337" s="397">
        <v>42</v>
      </c>
      <c r="O337" s="397">
        <v>31</v>
      </c>
      <c r="P337" s="397">
        <v>66</v>
      </c>
      <c r="Q337" s="397">
        <v>15</v>
      </c>
      <c r="R337" s="402">
        <v>5.6985000000000001</v>
      </c>
      <c r="S337" s="394">
        <v>1.6432</v>
      </c>
      <c r="T337" s="395">
        <v>10.5829</v>
      </c>
      <c r="U337" s="395">
        <v>4.2060000000000004</v>
      </c>
      <c r="V337" s="395">
        <v>8.9548000000000005</v>
      </c>
      <c r="W337" s="395">
        <v>2.0352000000000001</v>
      </c>
      <c r="X337" s="397" t="s">
        <v>62</v>
      </c>
    </row>
    <row r="338" spans="1:24" hidden="1" x14ac:dyDescent="0.25">
      <c r="A338" s="397" t="s">
        <v>721</v>
      </c>
      <c r="B338" s="397" t="s">
        <v>70</v>
      </c>
      <c r="C338" s="397">
        <v>6</v>
      </c>
      <c r="D338" s="397">
        <v>6</v>
      </c>
      <c r="E338" s="397">
        <v>1</v>
      </c>
      <c r="F338" s="397">
        <v>0</v>
      </c>
      <c r="G338" s="397">
        <v>2</v>
      </c>
      <c r="H338" s="397">
        <v>2</v>
      </c>
      <c r="I338" s="397">
        <v>0</v>
      </c>
      <c r="J338" s="401">
        <v>0.5</v>
      </c>
      <c r="K338" s="402">
        <v>41</v>
      </c>
      <c r="L338" s="397">
        <v>40</v>
      </c>
      <c r="M338" s="397">
        <v>21</v>
      </c>
      <c r="N338" s="397">
        <v>20</v>
      </c>
      <c r="O338" s="397">
        <v>10</v>
      </c>
      <c r="P338" s="397">
        <v>38</v>
      </c>
      <c r="Q338" s="397">
        <v>6</v>
      </c>
      <c r="R338" s="402">
        <v>4.3902000000000001</v>
      </c>
      <c r="S338" s="394">
        <v>1.2195</v>
      </c>
      <c r="T338" s="395">
        <v>8.7805</v>
      </c>
      <c r="U338" s="395">
        <v>2.1951000000000001</v>
      </c>
      <c r="V338" s="395">
        <v>8.3414999999999999</v>
      </c>
      <c r="W338" s="395">
        <v>1.3170999999999999</v>
      </c>
      <c r="X338" s="397" t="s">
        <v>62</v>
      </c>
    </row>
    <row r="339" spans="1:24" hidden="1" x14ac:dyDescent="0.25">
      <c r="A339" s="397" t="s">
        <v>423</v>
      </c>
      <c r="B339" s="397" t="s">
        <v>146</v>
      </c>
      <c r="C339" s="397">
        <v>19</v>
      </c>
      <c r="D339" s="397">
        <v>18</v>
      </c>
      <c r="E339" s="397">
        <v>7</v>
      </c>
      <c r="F339" s="397">
        <v>1</v>
      </c>
      <c r="G339" s="397">
        <v>10</v>
      </c>
      <c r="H339" s="397">
        <v>4</v>
      </c>
      <c r="I339" s="397">
        <v>1</v>
      </c>
      <c r="J339" s="401">
        <v>0.71430000000000005</v>
      </c>
      <c r="K339" s="402">
        <v>131.33333200000001</v>
      </c>
      <c r="L339" s="397">
        <v>107</v>
      </c>
      <c r="M339" s="397">
        <v>55</v>
      </c>
      <c r="N339" s="397">
        <v>52</v>
      </c>
      <c r="O339" s="397">
        <v>46</v>
      </c>
      <c r="P339" s="397">
        <v>140</v>
      </c>
      <c r="Q339" s="397">
        <v>13</v>
      </c>
      <c r="R339" s="402">
        <v>3.5634999999999999</v>
      </c>
      <c r="S339" s="394">
        <v>1.165</v>
      </c>
      <c r="T339" s="395">
        <v>7.3324999999999996</v>
      </c>
      <c r="U339" s="395">
        <v>3.1522999999999999</v>
      </c>
      <c r="V339" s="395">
        <v>9.5938999999999997</v>
      </c>
      <c r="W339" s="395">
        <v>0.89090000000000003</v>
      </c>
      <c r="X339" s="397" t="s">
        <v>62</v>
      </c>
    </row>
    <row r="340" spans="1:24" hidden="1" x14ac:dyDescent="0.25">
      <c r="A340" s="397" t="s">
        <v>986</v>
      </c>
      <c r="B340" s="397" t="s">
        <v>166</v>
      </c>
      <c r="C340" s="397">
        <v>33</v>
      </c>
      <c r="D340" s="397">
        <v>0</v>
      </c>
      <c r="E340" s="397">
        <v>0</v>
      </c>
      <c r="F340" s="397">
        <v>0</v>
      </c>
      <c r="G340" s="397">
        <v>1</v>
      </c>
      <c r="H340" s="397">
        <v>1</v>
      </c>
      <c r="I340" s="397">
        <v>0</v>
      </c>
      <c r="J340" s="401">
        <v>0.5</v>
      </c>
      <c r="K340" s="402">
        <v>39.000000999999997</v>
      </c>
      <c r="L340" s="397">
        <v>45</v>
      </c>
      <c r="M340" s="397">
        <v>24</v>
      </c>
      <c r="N340" s="397">
        <v>24</v>
      </c>
      <c r="O340" s="397">
        <v>22</v>
      </c>
      <c r="P340" s="397">
        <v>32</v>
      </c>
      <c r="Q340" s="397">
        <v>10</v>
      </c>
      <c r="R340" s="402">
        <v>5.5385</v>
      </c>
      <c r="S340" s="394">
        <v>1.7179</v>
      </c>
      <c r="T340" s="395">
        <v>10.384600000000001</v>
      </c>
      <c r="U340" s="395">
        <v>5.0769000000000002</v>
      </c>
      <c r="V340" s="395">
        <v>7.3845999999999998</v>
      </c>
      <c r="W340" s="395">
        <v>2.3077000000000001</v>
      </c>
      <c r="X340" s="397" t="s">
        <v>62</v>
      </c>
    </row>
    <row r="341" spans="1:24" hidden="1" x14ac:dyDescent="0.25">
      <c r="A341" s="397" t="s">
        <v>433</v>
      </c>
      <c r="B341" s="397" t="s">
        <v>67</v>
      </c>
      <c r="C341" s="397">
        <v>13</v>
      </c>
      <c r="D341" s="397">
        <v>13</v>
      </c>
      <c r="E341" s="397">
        <v>6</v>
      </c>
      <c r="F341" s="397">
        <v>2</v>
      </c>
      <c r="G341" s="397">
        <v>11</v>
      </c>
      <c r="H341" s="397">
        <v>2</v>
      </c>
      <c r="I341" s="397">
        <v>0</v>
      </c>
      <c r="J341" s="401">
        <v>0.84619999999999995</v>
      </c>
      <c r="K341" s="402">
        <v>89.666667000000004</v>
      </c>
      <c r="L341" s="397">
        <v>78</v>
      </c>
      <c r="M341" s="397">
        <v>39</v>
      </c>
      <c r="N341" s="397">
        <v>39</v>
      </c>
      <c r="O341" s="397">
        <v>25</v>
      </c>
      <c r="P341" s="397">
        <v>86</v>
      </c>
      <c r="Q341" s="397">
        <v>14</v>
      </c>
      <c r="R341" s="402">
        <v>3.9144999999999999</v>
      </c>
      <c r="S341" s="394">
        <v>1.1487000000000001</v>
      </c>
      <c r="T341" s="395">
        <v>7.8289999999999997</v>
      </c>
      <c r="U341" s="395">
        <v>2.5093000000000001</v>
      </c>
      <c r="V341" s="395">
        <v>8.6319999999999997</v>
      </c>
      <c r="W341" s="395">
        <v>1.4052</v>
      </c>
      <c r="X341" s="397" t="s">
        <v>62</v>
      </c>
    </row>
    <row r="342" spans="1:24" hidden="1" x14ac:dyDescent="0.25">
      <c r="A342" s="397" t="s">
        <v>1037</v>
      </c>
      <c r="B342" s="397" t="s">
        <v>70</v>
      </c>
      <c r="C342" s="397">
        <v>4</v>
      </c>
      <c r="D342" s="397">
        <v>0</v>
      </c>
      <c r="E342" s="397">
        <v>0</v>
      </c>
      <c r="F342" s="397">
        <v>0</v>
      </c>
      <c r="G342" s="397">
        <v>0</v>
      </c>
      <c r="H342" s="397">
        <v>1</v>
      </c>
      <c r="I342" s="397">
        <v>0</v>
      </c>
      <c r="J342" s="401">
        <v>0</v>
      </c>
      <c r="K342" s="402">
        <v>5.3333320000000004</v>
      </c>
      <c r="L342" s="397">
        <v>4</v>
      </c>
      <c r="M342" s="397">
        <v>1</v>
      </c>
      <c r="N342" s="397">
        <v>1</v>
      </c>
      <c r="O342" s="397">
        <v>2</v>
      </c>
      <c r="P342" s="397">
        <v>5</v>
      </c>
      <c r="Q342" s="397">
        <v>0</v>
      </c>
      <c r="R342" s="402">
        <v>1.6875</v>
      </c>
      <c r="S342" s="394">
        <v>1.125</v>
      </c>
      <c r="T342" s="395">
        <v>6.75</v>
      </c>
      <c r="U342" s="395">
        <v>3.375</v>
      </c>
      <c r="V342" s="395">
        <v>8.4375</v>
      </c>
      <c r="W342" s="395">
        <v>0</v>
      </c>
      <c r="X342" s="397" t="s">
        <v>62</v>
      </c>
    </row>
    <row r="343" spans="1:24" hidden="1" x14ac:dyDescent="0.25">
      <c r="A343" s="397" t="s">
        <v>400</v>
      </c>
      <c r="B343" s="397" t="s">
        <v>147</v>
      </c>
      <c r="C343" s="397">
        <v>15</v>
      </c>
      <c r="D343" s="397">
        <v>15</v>
      </c>
      <c r="E343" s="397">
        <v>3</v>
      </c>
      <c r="F343" s="397">
        <v>2</v>
      </c>
      <c r="G343" s="397">
        <v>4</v>
      </c>
      <c r="H343" s="397">
        <v>9</v>
      </c>
      <c r="I343" s="397">
        <v>0</v>
      </c>
      <c r="J343" s="401">
        <v>0.30769999999999997</v>
      </c>
      <c r="K343" s="402">
        <v>87.999999000000003</v>
      </c>
      <c r="L343" s="397">
        <v>87</v>
      </c>
      <c r="M343" s="397">
        <v>42</v>
      </c>
      <c r="N343" s="397">
        <v>41</v>
      </c>
      <c r="O343" s="397">
        <v>33</v>
      </c>
      <c r="P343" s="397">
        <v>96</v>
      </c>
      <c r="Q343" s="397">
        <v>10</v>
      </c>
      <c r="R343" s="402">
        <v>4.1932</v>
      </c>
      <c r="S343" s="394">
        <v>1.3635999999999999</v>
      </c>
      <c r="T343" s="395">
        <v>8.8977000000000004</v>
      </c>
      <c r="U343" s="395">
        <v>3.375</v>
      </c>
      <c r="V343" s="395">
        <v>9.8181999999999992</v>
      </c>
      <c r="W343" s="395">
        <v>1.0226999999999999</v>
      </c>
      <c r="X343" s="397" t="s">
        <v>62</v>
      </c>
    </row>
    <row r="344" spans="1:24" hidden="1" x14ac:dyDescent="0.25">
      <c r="A344" s="397" t="s">
        <v>803</v>
      </c>
      <c r="B344" s="397" t="s">
        <v>76</v>
      </c>
      <c r="C344" s="397">
        <v>10</v>
      </c>
      <c r="D344" s="397">
        <v>10</v>
      </c>
      <c r="E344" s="397">
        <v>0</v>
      </c>
      <c r="F344" s="397">
        <v>0</v>
      </c>
      <c r="G344" s="397">
        <v>2</v>
      </c>
      <c r="H344" s="397">
        <v>3</v>
      </c>
      <c r="I344" s="397">
        <v>0</v>
      </c>
      <c r="J344" s="401">
        <v>0.4</v>
      </c>
      <c r="K344" s="402">
        <v>42.666665999999999</v>
      </c>
      <c r="L344" s="397">
        <v>44</v>
      </c>
      <c r="M344" s="397">
        <v>25</v>
      </c>
      <c r="N344" s="397">
        <v>25</v>
      </c>
      <c r="O344" s="397">
        <v>13</v>
      </c>
      <c r="P344" s="397">
        <v>35</v>
      </c>
      <c r="Q344" s="397">
        <v>7</v>
      </c>
      <c r="R344" s="402">
        <v>5.2733999999999996</v>
      </c>
      <c r="S344" s="394">
        <v>1.3359000000000001</v>
      </c>
      <c r="T344" s="395">
        <v>9.2812999999999999</v>
      </c>
      <c r="U344" s="395">
        <v>2.7422</v>
      </c>
      <c r="V344" s="395">
        <v>7.3827999999999996</v>
      </c>
      <c r="W344" s="395">
        <v>1.4765999999999999</v>
      </c>
      <c r="X344" s="397" t="s">
        <v>62</v>
      </c>
    </row>
    <row r="345" spans="1:24" hidden="1" x14ac:dyDescent="0.25">
      <c r="A345" s="397" t="s">
        <v>634</v>
      </c>
      <c r="B345" s="397" t="s">
        <v>65</v>
      </c>
      <c r="C345" s="397">
        <v>8</v>
      </c>
      <c r="D345" s="397">
        <v>7</v>
      </c>
      <c r="E345" s="397">
        <v>0</v>
      </c>
      <c r="F345" s="397">
        <v>0</v>
      </c>
      <c r="G345" s="397">
        <v>2</v>
      </c>
      <c r="H345" s="397">
        <v>3</v>
      </c>
      <c r="I345" s="397">
        <v>0</v>
      </c>
      <c r="J345" s="401">
        <v>0.4</v>
      </c>
      <c r="K345" s="402">
        <v>36.333334000000001</v>
      </c>
      <c r="L345" s="397">
        <v>34</v>
      </c>
      <c r="M345" s="397">
        <v>17</v>
      </c>
      <c r="N345" s="397">
        <v>17</v>
      </c>
      <c r="O345" s="397">
        <v>12</v>
      </c>
      <c r="P345" s="397">
        <v>48</v>
      </c>
      <c r="Q345" s="397">
        <v>5</v>
      </c>
      <c r="R345" s="402">
        <v>4.2110000000000003</v>
      </c>
      <c r="S345" s="394">
        <v>1.2661</v>
      </c>
      <c r="T345" s="395">
        <v>8.4220000000000006</v>
      </c>
      <c r="U345" s="395">
        <v>2.9725000000000001</v>
      </c>
      <c r="V345" s="395">
        <v>11.889900000000001</v>
      </c>
      <c r="W345" s="395">
        <v>1.2384999999999999</v>
      </c>
      <c r="X345" s="397" t="s">
        <v>62</v>
      </c>
    </row>
    <row r="346" spans="1:24" hidden="1" x14ac:dyDescent="0.25">
      <c r="A346" s="397" t="s">
        <v>579</v>
      </c>
      <c r="B346" s="397" t="s">
        <v>67</v>
      </c>
      <c r="C346" s="397">
        <v>19</v>
      </c>
      <c r="D346" s="397">
        <v>0</v>
      </c>
      <c r="E346" s="397">
        <v>0</v>
      </c>
      <c r="F346" s="397">
        <v>0</v>
      </c>
      <c r="G346" s="397">
        <v>0</v>
      </c>
      <c r="H346" s="397">
        <v>2</v>
      </c>
      <c r="I346" s="397">
        <v>0</v>
      </c>
      <c r="J346" s="401">
        <v>0</v>
      </c>
      <c r="K346" s="402">
        <v>23.333331999999999</v>
      </c>
      <c r="L346" s="397">
        <v>14</v>
      </c>
      <c r="M346" s="397">
        <v>8</v>
      </c>
      <c r="N346" s="397">
        <v>8</v>
      </c>
      <c r="O346" s="397">
        <v>3</v>
      </c>
      <c r="P346" s="397">
        <v>19</v>
      </c>
      <c r="Q346" s="397">
        <v>5</v>
      </c>
      <c r="R346" s="402">
        <v>3.0857000000000001</v>
      </c>
      <c r="S346" s="394">
        <v>0.72860000000000003</v>
      </c>
      <c r="T346" s="395">
        <v>5.4</v>
      </c>
      <c r="U346" s="395">
        <v>1.1571</v>
      </c>
      <c r="V346" s="395">
        <v>7.3285999999999998</v>
      </c>
      <c r="W346" s="395">
        <v>1.9286000000000001</v>
      </c>
      <c r="X346" s="397" t="s">
        <v>62</v>
      </c>
    </row>
    <row r="347" spans="1:24" hidden="1" x14ac:dyDescent="0.25">
      <c r="A347" s="397" t="s">
        <v>449</v>
      </c>
      <c r="B347" s="397" t="s">
        <v>68</v>
      </c>
      <c r="C347" s="397">
        <v>13</v>
      </c>
      <c r="D347" s="397">
        <v>13</v>
      </c>
      <c r="E347" s="397">
        <v>6</v>
      </c>
      <c r="F347" s="397">
        <v>1</v>
      </c>
      <c r="G347" s="397">
        <v>8</v>
      </c>
      <c r="H347" s="397">
        <v>3</v>
      </c>
      <c r="I347" s="397">
        <v>0</v>
      </c>
      <c r="J347" s="401">
        <v>0.72729999999999995</v>
      </c>
      <c r="K347" s="402">
        <v>95</v>
      </c>
      <c r="L347" s="397">
        <v>90</v>
      </c>
      <c r="M347" s="397">
        <v>43</v>
      </c>
      <c r="N347" s="397">
        <v>43</v>
      </c>
      <c r="O347" s="397">
        <v>28</v>
      </c>
      <c r="P347" s="397">
        <v>93</v>
      </c>
      <c r="Q347" s="397">
        <v>14</v>
      </c>
      <c r="R347" s="402">
        <v>4.0736999999999997</v>
      </c>
      <c r="S347" s="394">
        <v>1.2421</v>
      </c>
      <c r="T347" s="395">
        <v>8.5263000000000009</v>
      </c>
      <c r="U347" s="395">
        <v>2.6526000000000001</v>
      </c>
      <c r="V347" s="395">
        <v>8.8104999999999993</v>
      </c>
      <c r="W347" s="395">
        <v>1.3263</v>
      </c>
      <c r="X347" s="397" t="s">
        <v>62</v>
      </c>
    </row>
    <row r="348" spans="1:24" hidden="1" x14ac:dyDescent="0.25">
      <c r="A348" s="397" t="s">
        <v>694</v>
      </c>
      <c r="B348" s="397" t="s">
        <v>64</v>
      </c>
      <c r="C348" s="397">
        <v>6</v>
      </c>
      <c r="D348" s="397">
        <v>0</v>
      </c>
      <c r="E348" s="397">
        <v>0</v>
      </c>
      <c r="F348" s="397">
        <v>0</v>
      </c>
      <c r="G348" s="397">
        <v>1</v>
      </c>
      <c r="H348" s="397">
        <v>0</v>
      </c>
      <c r="I348" s="397">
        <v>0</v>
      </c>
      <c r="J348" s="401">
        <v>1</v>
      </c>
      <c r="K348" s="402">
        <v>6.6666670000000003</v>
      </c>
      <c r="L348" s="397">
        <v>2</v>
      </c>
      <c r="M348" s="397">
        <v>0</v>
      </c>
      <c r="N348" s="397">
        <v>0</v>
      </c>
      <c r="O348" s="397">
        <v>1</v>
      </c>
      <c r="P348" s="397">
        <v>4</v>
      </c>
      <c r="Q348" s="397">
        <v>0</v>
      </c>
      <c r="R348" s="402">
        <v>0</v>
      </c>
      <c r="S348" s="394">
        <v>0.45</v>
      </c>
      <c r="T348" s="395">
        <v>2.7</v>
      </c>
      <c r="U348" s="395">
        <v>1.35</v>
      </c>
      <c r="V348" s="395">
        <v>5.4</v>
      </c>
      <c r="W348" s="395">
        <v>0</v>
      </c>
      <c r="X348" s="397" t="s">
        <v>62</v>
      </c>
    </row>
    <row r="349" spans="1:24" hidden="1" x14ac:dyDescent="0.25">
      <c r="A349" s="397" t="s">
        <v>417</v>
      </c>
      <c r="B349" s="397" t="s">
        <v>64</v>
      </c>
      <c r="C349" s="397">
        <v>15</v>
      </c>
      <c r="D349" s="397">
        <v>0</v>
      </c>
      <c r="E349" s="397">
        <v>0</v>
      </c>
      <c r="F349" s="397">
        <v>0</v>
      </c>
      <c r="G349" s="397">
        <v>1</v>
      </c>
      <c r="H349" s="397">
        <v>0</v>
      </c>
      <c r="I349" s="397">
        <v>0</v>
      </c>
      <c r="J349" s="401">
        <v>1</v>
      </c>
      <c r="K349" s="402">
        <v>17.666667</v>
      </c>
      <c r="L349" s="397">
        <v>9</v>
      </c>
      <c r="M349" s="397">
        <v>7</v>
      </c>
      <c r="N349" s="397">
        <v>7</v>
      </c>
      <c r="O349" s="397">
        <v>9</v>
      </c>
      <c r="P349" s="397">
        <v>25</v>
      </c>
      <c r="Q349" s="397">
        <v>3</v>
      </c>
      <c r="R349" s="402">
        <v>3.5659999999999998</v>
      </c>
      <c r="S349" s="394">
        <v>1.0188999999999999</v>
      </c>
      <c r="T349" s="395">
        <v>4.5849000000000002</v>
      </c>
      <c r="U349" s="395">
        <v>4.5849000000000002</v>
      </c>
      <c r="V349" s="395">
        <v>12.735799999999999</v>
      </c>
      <c r="W349" s="395">
        <v>1.5283</v>
      </c>
      <c r="X349" s="397" t="s">
        <v>62</v>
      </c>
    </row>
    <row r="350" spans="1:24" hidden="1" x14ac:dyDescent="0.25">
      <c r="A350" s="397" t="s">
        <v>660</v>
      </c>
      <c r="B350" s="397" t="s">
        <v>68</v>
      </c>
      <c r="C350" s="397">
        <v>4</v>
      </c>
      <c r="D350" s="397">
        <v>4</v>
      </c>
      <c r="E350" s="397">
        <v>0</v>
      </c>
      <c r="F350" s="397">
        <v>0</v>
      </c>
      <c r="G350" s="397">
        <v>0</v>
      </c>
      <c r="H350" s="397">
        <v>1</v>
      </c>
      <c r="I350" s="397">
        <v>0</v>
      </c>
      <c r="J350" s="401">
        <v>0</v>
      </c>
      <c r="K350" s="402">
        <v>17.666667</v>
      </c>
      <c r="L350" s="397">
        <v>22</v>
      </c>
      <c r="M350" s="397">
        <v>12</v>
      </c>
      <c r="N350" s="397">
        <v>12</v>
      </c>
      <c r="O350" s="397">
        <v>5</v>
      </c>
      <c r="P350" s="397">
        <v>15</v>
      </c>
      <c r="Q350" s="397">
        <v>1</v>
      </c>
      <c r="R350" s="402">
        <v>6.1132</v>
      </c>
      <c r="S350" s="394">
        <v>1.5283</v>
      </c>
      <c r="T350" s="395">
        <v>11.2075</v>
      </c>
      <c r="U350" s="395">
        <v>2.5472000000000001</v>
      </c>
      <c r="V350" s="395">
        <v>7.6414999999999997</v>
      </c>
      <c r="W350" s="395">
        <v>0.50939999999999996</v>
      </c>
      <c r="X350" s="397" t="s">
        <v>62</v>
      </c>
    </row>
    <row r="351" spans="1:24" hidden="1" x14ac:dyDescent="0.25">
      <c r="A351" s="397" t="s">
        <v>690</v>
      </c>
      <c r="B351" s="397" t="s">
        <v>64</v>
      </c>
      <c r="C351" s="397">
        <v>9</v>
      </c>
      <c r="D351" s="397">
        <v>0</v>
      </c>
      <c r="E351" s="397">
        <v>0</v>
      </c>
      <c r="F351" s="397">
        <v>0</v>
      </c>
      <c r="G351" s="397">
        <v>0</v>
      </c>
      <c r="H351" s="397">
        <v>1</v>
      </c>
      <c r="I351" s="397">
        <v>0</v>
      </c>
      <c r="J351" s="401">
        <v>0</v>
      </c>
      <c r="K351" s="402">
        <v>9</v>
      </c>
      <c r="L351" s="397">
        <v>11</v>
      </c>
      <c r="M351" s="397">
        <v>7</v>
      </c>
      <c r="N351" s="397">
        <v>7</v>
      </c>
      <c r="O351" s="397">
        <v>1</v>
      </c>
      <c r="P351" s="397">
        <v>7</v>
      </c>
      <c r="Q351" s="397">
        <v>2</v>
      </c>
      <c r="R351" s="402">
        <v>7</v>
      </c>
      <c r="S351" s="394">
        <v>1.3332999999999999</v>
      </c>
      <c r="T351" s="395">
        <v>11</v>
      </c>
      <c r="U351" s="395">
        <v>1</v>
      </c>
      <c r="V351" s="395">
        <v>7</v>
      </c>
      <c r="W351" s="395">
        <v>2</v>
      </c>
      <c r="X351" s="397" t="s">
        <v>62</v>
      </c>
    </row>
    <row r="352" spans="1:24" hidden="1" x14ac:dyDescent="0.25">
      <c r="A352" s="397" t="s">
        <v>958</v>
      </c>
      <c r="B352" s="397" t="s">
        <v>146</v>
      </c>
      <c r="C352" s="397">
        <v>7</v>
      </c>
      <c r="D352" s="397">
        <v>3</v>
      </c>
      <c r="E352" s="397">
        <v>0</v>
      </c>
      <c r="F352" s="397">
        <v>0</v>
      </c>
      <c r="G352" s="397">
        <v>0</v>
      </c>
      <c r="H352" s="397">
        <v>0</v>
      </c>
      <c r="I352" s="397">
        <v>0</v>
      </c>
      <c r="J352" s="401">
        <v>0</v>
      </c>
      <c r="K352" s="402">
        <v>24.666665999999999</v>
      </c>
      <c r="L352" s="397">
        <v>24</v>
      </c>
      <c r="M352" s="397">
        <v>9</v>
      </c>
      <c r="N352" s="397">
        <v>9</v>
      </c>
      <c r="O352" s="397">
        <v>14</v>
      </c>
      <c r="P352" s="397">
        <v>21</v>
      </c>
      <c r="Q352" s="397">
        <v>4</v>
      </c>
      <c r="R352" s="402">
        <v>3.2837999999999998</v>
      </c>
      <c r="S352" s="394">
        <v>1.5405</v>
      </c>
      <c r="T352" s="395">
        <v>8.7568000000000001</v>
      </c>
      <c r="U352" s="395">
        <v>5.1081000000000003</v>
      </c>
      <c r="V352" s="395">
        <v>7.6622000000000003</v>
      </c>
      <c r="W352" s="395">
        <v>1.4595</v>
      </c>
      <c r="X352" s="397" t="s">
        <v>62</v>
      </c>
    </row>
    <row r="353" spans="1:24" hidden="1" x14ac:dyDescent="0.25">
      <c r="A353" s="397" t="s">
        <v>722</v>
      </c>
      <c r="B353" s="397" t="s">
        <v>70</v>
      </c>
      <c r="C353" s="397">
        <v>8</v>
      </c>
      <c r="D353" s="397">
        <v>8</v>
      </c>
      <c r="E353" s="397">
        <v>1</v>
      </c>
      <c r="F353" s="397">
        <v>0</v>
      </c>
      <c r="G353" s="397">
        <v>3</v>
      </c>
      <c r="H353" s="397">
        <v>3</v>
      </c>
      <c r="I353" s="397">
        <v>0</v>
      </c>
      <c r="J353" s="401">
        <v>0.5</v>
      </c>
      <c r="K353" s="402">
        <v>47.333334000000001</v>
      </c>
      <c r="L353" s="397">
        <v>42</v>
      </c>
      <c r="M353" s="397">
        <v>23</v>
      </c>
      <c r="N353" s="397">
        <v>23</v>
      </c>
      <c r="O353" s="397">
        <v>13</v>
      </c>
      <c r="P353" s="397">
        <v>46</v>
      </c>
      <c r="Q353" s="397">
        <v>8</v>
      </c>
      <c r="R353" s="402">
        <v>4.3731999999999998</v>
      </c>
      <c r="S353" s="394">
        <v>1.1619999999999999</v>
      </c>
      <c r="T353" s="395">
        <v>7.9859</v>
      </c>
      <c r="U353" s="395">
        <v>2.4718</v>
      </c>
      <c r="V353" s="395">
        <v>8.7464999999999993</v>
      </c>
      <c r="W353" s="395">
        <v>1.5210999999999999</v>
      </c>
      <c r="X353" s="397" t="s">
        <v>62</v>
      </c>
    </row>
    <row r="354" spans="1:24" hidden="1" x14ac:dyDescent="0.25">
      <c r="A354" s="397" t="s">
        <v>443</v>
      </c>
      <c r="B354" s="397" t="s">
        <v>147</v>
      </c>
      <c r="C354" s="397">
        <v>28</v>
      </c>
      <c r="D354" s="397">
        <v>0</v>
      </c>
      <c r="E354" s="397">
        <v>0</v>
      </c>
      <c r="F354" s="397">
        <v>0</v>
      </c>
      <c r="G354" s="397">
        <v>1</v>
      </c>
      <c r="H354" s="397">
        <v>1</v>
      </c>
      <c r="I354" s="397">
        <v>19</v>
      </c>
      <c r="J354" s="401">
        <v>0.5</v>
      </c>
      <c r="K354" s="402">
        <v>26.666664999999998</v>
      </c>
      <c r="L354" s="397">
        <v>23</v>
      </c>
      <c r="M354" s="397">
        <v>12</v>
      </c>
      <c r="N354" s="397">
        <v>11</v>
      </c>
      <c r="O354" s="397">
        <v>12</v>
      </c>
      <c r="P354" s="397">
        <v>24</v>
      </c>
      <c r="Q354" s="397">
        <v>4</v>
      </c>
      <c r="R354" s="402">
        <v>3.7124999999999999</v>
      </c>
      <c r="S354" s="394">
        <v>1.3125</v>
      </c>
      <c r="T354" s="395">
        <v>7.7625000000000002</v>
      </c>
      <c r="U354" s="395">
        <v>4.05</v>
      </c>
      <c r="V354" s="395">
        <v>8.1</v>
      </c>
      <c r="W354" s="395">
        <v>1.35</v>
      </c>
      <c r="X354" s="397" t="s">
        <v>62</v>
      </c>
    </row>
    <row r="355" spans="1:24" hidden="1" x14ac:dyDescent="0.25">
      <c r="A355" s="397" t="s">
        <v>718</v>
      </c>
      <c r="B355" s="397" t="s">
        <v>70</v>
      </c>
      <c r="C355" s="397">
        <v>12</v>
      </c>
      <c r="D355" s="397">
        <v>0</v>
      </c>
      <c r="E355" s="397">
        <v>0</v>
      </c>
      <c r="F355" s="397">
        <v>0</v>
      </c>
      <c r="G355" s="397">
        <v>1</v>
      </c>
      <c r="H355" s="397">
        <v>0</v>
      </c>
      <c r="I355" s="397">
        <v>0</v>
      </c>
      <c r="J355" s="401">
        <v>1</v>
      </c>
      <c r="K355" s="402">
        <v>8.3333340000000007</v>
      </c>
      <c r="L355" s="397">
        <v>9</v>
      </c>
      <c r="M355" s="397">
        <v>4</v>
      </c>
      <c r="N355" s="397">
        <v>4</v>
      </c>
      <c r="O355" s="397">
        <v>0</v>
      </c>
      <c r="P355" s="397">
        <v>10</v>
      </c>
      <c r="Q355" s="397">
        <v>2</v>
      </c>
      <c r="R355" s="402">
        <v>4.32</v>
      </c>
      <c r="S355" s="394">
        <v>1.08</v>
      </c>
      <c r="T355" s="395">
        <v>9.7200000000000006</v>
      </c>
      <c r="U355" s="395">
        <v>0</v>
      </c>
      <c r="V355" s="395">
        <v>10.8</v>
      </c>
      <c r="W355" s="395">
        <v>2.16</v>
      </c>
      <c r="X355" s="397" t="s">
        <v>62</v>
      </c>
    </row>
    <row r="356" spans="1:24" hidden="1" x14ac:dyDescent="0.25">
      <c r="A356" s="397" t="s">
        <v>468</v>
      </c>
      <c r="B356" s="397" t="s">
        <v>68</v>
      </c>
      <c r="C356" s="397">
        <v>27</v>
      </c>
      <c r="D356" s="397">
        <v>0</v>
      </c>
      <c r="E356" s="397">
        <v>0</v>
      </c>
      <c r="F356" s="397">
        <v>0</v>
      </c>
      <c r="G356" s="397">
        <v>2</v>
      </c>
      <c r="H356" s="397">
        <v>3</v>
      </c>
      <c r="I356" s="397">
        <v>1</v>
      </c>
      <c r="J356" s="401">
        <v>0.4</v>
      </c>
      <c r="K356" s="402">
        <v>36.666666999999997</v>
      </c>
      <c r="L356" s="397">
        <v>24</v>
      </c>
      <c r="M356" s="397">
        <v>14</v>
      </c>
      <c r="N356" s="397">
        <v>14</v>
      </c>
      <c r="O356" s="397">
        <v>16</v>
      </c>
      <c r="P356" s="397">
        <v>33</v>
      </c>
      <c r="Q356" s="397">
        <v>8</v>
      </c>
      <c r="R356" s="402">
        <v>3.4363999999999999</v>
      </c>
      <c r="S356" s="394">
        <v>1.0909</v>
      </c>
      <c r="T356" s="395">
        <v>5.8909000000000002</v>
      </c>
      <c r="U356" s="395">
        <v>3.9272999999999998</v>
      </c>
      <c r="V356" s="395">
        <v>8.1</v>
      </c>
      <c r="W356" s="395">
        <v>1.9636</v>
      </c>
      <c r="X356" s="397" t="s">
        <v>62</v>
      </c>
    </row>
    <row r="357" spans="1:24" hidden="1" x14ac:dyDescent="0.25">
      <c r="A357" s="397" t="s">
        <v>663</v>
      </c>
      <c r="B357" s="397" t="s">
        <v>68</v>
      </c>
      <c r="C357" s="397">
        <v>7</v>
      </c>
      <c r="D357" s="397">
        <v>7</v>
      </c>
      <c r="E357" s="397">
        <v>1</v>
      </c>
      <c r="F357" s="397">
        <v>0</v>
      </c>
      <c r="G357" s="397">
        <v>0</v>
      </c>
      <c r="H357" s="397">
        <v>3</v>
      </c>
      <c r="I357" s="397">
        <v>0</v>
      </c>
      <c r="J357" s="401">
        <v>0</v>
      </c>
      <c r="K357" s="402">
        <v>41.333333000000003</v>
      </c>
      <c r="L357" s="397">
        <v>53</v>
      </c>
      <c r="M357" s="397">
        <v>23</v>
      </c>
      <c r="N357" s="397">
        <v>21</v>
      </c>
      <c r="O357" s="397">
        <v>9</v>
      </c>
      <c r="P357" s="397">
        <v>47</v>
      </c>
      <c r="Q357" s="397">
        <v>2</v>
      </c>
      <c r="R357" s="402">
        <v>4.5726000000000004</v>
      </c>
      <c r="S357" s="394">
        <v>1.5</v>
      </c>
      <c r="T357" s="395">
        <v>11.5403</v>
      </c>
      <c r="U357" s="395">
        <v>1.9597</v>
      </c>
      <c r="V357" s="395">
        <v>10.2339</v>
      </c>
      <c r="W357" s="395">
        <v>0.4355</v>
      </c>
      <c r="X357" s="397" t="s">
        <v>62</v>
      </c>
    </row>
    <row r="358" spans="1:24" hidden="1" x14ac:dyDescent="0.25">
      <c r="A358" s="397" t="s">
        <v>545</v>
      </c>
      <c r="B358" s="397" t="s">
        <v>71</v>
      </c>
      <c r="C358" s="397">
        <v>33</v>
      </c>
      <c r="D358" s="397">
        <v>0</v>
      </c>
      <c r="E358" s="397">
        <v>0</v>
      </c>
      <c r="F358" s="397">
        <v>0</v>
      </c>
      <c r="G358" s="397">
        <v>1</v>
      </c>
      <c r="H358" s="397">
        <v>1</v>
      </c>
      <c r="I358" s="397">
        <v>0</v>
      </c>
      <c r="J358" s="401">
        <v>0.5</v>
      </c>
      <c r="K358" s="402">
        <v>29.666668000000001</v>
      </c>
      <c r="L358" s="397">
        <v>17</v>
      </c>
      <c r="M358" s="397">
        <v>7</v>
      </c>
      <c r="N358" s="397">
        <v>6</v>
      </c>
      <c r="O358" s="397">
        <v>5</v>
      </c>
      <c r="P358" s="397">
        <v>16</v>
      </c>
      <c r="Q358" s="397">
        <v>1</v>
      </c>
      <c r="R358" s="402">
        <v>1.8202</v>
      </c>
      <c r="S358" s="394">
        <v>0.74160000000000004</v>
      </c>
      <c r="T358" s="395">
        <v>5.1573000000000002</v>
      </c>
      <c r="U358" s="395">
        <v>1.5168999999999999</v>
      </c>
      <c r="V358" s="395">
        <v>4.8539000000000003</v>
      </c>
      <c r="W358" s="395">
        <v>0.3034</v>
      </c>
      <c r="X358" s="397" t="s">
        <v>62</v>
      </c>
    </row>
    <row r="359" spans="1:24" hidden="1" x14ac:dyDescent="0.25">
      <c r="A359" s="397" t="s">
        <v>868</v>
      </c>
      <c r="B359" s="397" t="s">
        <v>75</v>
      </c>
      <c r="C359" s="397">
        <v>15</v>
      </c>
      <c r="D359" s="397">
        <v>0</v>
      </c>
      <c r="E359" s="397">
        <v>0</v>
      </c>
      <c r="F359" s="397">
        <v>0</v>
      </c>
      <c r="G359" s="397">
        <v>0</v>
      </c>
      <c r="H359" s="397">
        <v>0</v>
      </c>
      <c r="I359" s="397">
        <v>1</v>
      </c>
      <c r="J359" s="401">
        <v>0</v>
      </c>
      <c r="K359" s="402">
        <v>28.999998000000001</v>
      </c>
      <c r="L359" s="397">
        <v>22</v>
      </c>
      <c r="M359" s="397">
        <v>14</v>
      </c>
      <c r="N359" s="397">
        <v>10</v>
      </c>
      <c r="O359" s="397">
        <v>7</v>
      </c>
      <c r="P359" s="397">
        <v>33</v>
      </c>
      <c r="Q359" s="397">
        <v>5</v>
      </c>
      <c r="R359" s="402">
        <v>3.1034000000000002</v>
      </c>
      <c r="S359" s="394">
        <v>1</v>
      </c>
      <c r="T359" s="395">
        <v>6.8276000000000003</v>
      </c>
      <c r="U359" s="395">
        <v>2.1724000000000001</v>
      </c>
      <c r="V359" s="395">
        <v>10.241400000000001</v>
      </c>
      <c r="W359" s="395">
        <v>1.5517000000000001</v>
      </c>
      <c r="X359" s="397" t="s">
        <v>62</v>
      </c>
    </row>
    <row r="360" spans="1:24" hidden="1" x14ac:dyDescent="0.25">
      <c r="A360" s="397" t="s">
        <v>804</v>
      </c>
      <c r="B360" s="397" t="s">
        <v>68</v>
      </c>
      <c r="C360" s="397">
        <v>11</v>
      </c>
      <c r="D360" s="397">
        <v>0</v>
      </c>
      <c r="E360" s="397">
        <v>0</v>
      </c>
      <c r="F360" s="397">
        <v>0</v>
      </c>
      <c r="G360" s="397">
        <v>0</v>
      </c>
      <c r="H360" s="397">
        <v>1</v>
      </c>
      <c r="I360" s="397">
        <v>0</v>
      </c>
      <c r="J360" s="401">
        <v>0</v>
      </c>
      <c r="K360" s="402">
        <v>11.333333</v>
      </c>
      <c r="L360" s="397">
        <v>12</v>
      </c>
      <c r="M360" s="397">
        <v>8</v>
      </c>
      <c r="N360" s="397">
        <v>8</v>
      </c>
      <c r="O360" s="397">
        <v>5</v>
      </c>
      <c r="P360" s="397">
        <v>15</v>
      </c>
      <c r="Q360" s="397">
        <v>3</v>
      </c>
      <c r="R360" s="402">
        <v>6.3529</v>
      </c>
      <c r="S360" s="394">
        <v>1.5</v>
      </c>
      <c r="T360" s="395">
        <v>9.5294000000000008</v>
      </c>
      <c r="U360" s="395">
        <v>3.9706000000000001</v>
      </c>
      <c r="V360" s="395">
        <v>11.911799999999999</v>
      </c>
      <c r="W360" s="395">
        <v>2.3824000000000001</v>
      </c>
      <c r="X360" s="397" t="s">
        <v>62</v>
      </c>
    </row>
    <row r="361" spans="1:24" hidden="1" x14ac:dyDescent="0.25">
      <c r="A361" s="397" t="s">
        <v>1835</v>
      </c>
      <c r="B361" s="397" t="s">
        <v>76</v>
      </c>
      <c r="C361" s="397">
        <v>7</v>
      </c>
      <c r="D361" s="397">
        <v>0</v>
      </c>
      <c r="E361" s="397">
        <v>0</v>
      </c>
      <c r="F361" s="397">
        <v>0</v>
      </c>
      <c r="G361" s="397">
        <v>0</v>
      </c>
      <c r="H361" s="397">
        <v>0</v>
      </c>
      <c r="I361" s="397">
        <v>0</v>
      </c>
      <c r="J361" s="401">
        <v>0</v>
      </c>
      <c r="K361" s="402">
        <v>7</v>
      </c>
      <c r="L361" s="397">
        <v>2</v>
      </c>
      <c r="M361" s="397">
        <v>1</v>
      </c>
      <c r="N361" s="397">
        <v>1</v>
      </c>
      <c r="O361" s="397">
        <v>1</v>
      </c>
      <c r="P361" s="397">
        <v>10</v>
      </c>
      <c r="Q361" s="397">
        <v>1</v>
      </c>
      <c r="R361" s="402">
        <v>1.2857000000000001</v>
      </c>
      <c r="S361" s="394">
        <v>0.42859999999999998</v>
      </c>
      <c r="T361" s="395">
        <v>2.5714000000000001</v>
      </c>
      <c r="U361" s="395">
        <v>1.2857000000000001</v>
      </c>
      <c r="V361" s="395">
        <v>12.857100000000001</v>
      </c>
      <c r="W361" s="395">
        <v>1.2857000000000001</v>
      </c>
      <c r="X361" s="397" t="s">
        <v>62</v>
      </c>
    </row>
    <row r="362" spans="1:24" hidden="1" x14ac:dyDescent="0.25">
      <c r="A362" s="397" t="s">
        <v>394</v>
      </c>
      <c r="B362" s="397" t="s">
        <v>73</v>
      </c>
      <c r="C362" s="397">
        <v>7</v>
      </c>
      <c r="D362" s="397">
        <v>0</v>
      </c>
      <c r="E362" s="397">
        <v>0</v>
      </c>
      <c r="F362" s="397">
        <v>0</v>
      </c>
      <c r="G362" s="397">
        <v>1</v>
      </c>
      <c r="H362" s="397">
        <v>0</v>
      </c>
      <c r="I362" s="397">
        <v>0</v>
      </c>
      <c r="J362" s="401">
        <v>1</v>
      </c>
      <c r="K362" s="402">
        <v>4.3333329999999997</v>
      </c>
      <c r="L362" s="397">
        <v>3</v>
      </c>
      <c r="M362" s="397">
        <v>2</v>
      </c>
      <c r="N362" s="397">
        <v>2</v>
      </c>
      <c r="O362" s="397">
        <v>0</v>
      </c>
      <c r="P362" s="397">
        <v>0</v>
      </c>
      <c r="Q362" s="397">
        <v>2</v>
      </c>
      <c r="R362" s="402">
        <v>4.1538000000000004</v>
      </c>
      <c r="S362" s="394">
        <v>0.69230000000000003</v>
      </c>
      <c r="T362" s="395">
        <v>6.2308000000000003</v>
      </c>
      <c r="U362" s="395">
        <v>0</v>
      </c>
      <c r="V362" s="395">
        <v>0</v>
      </c>
      <c r="W362" s="395">
        <v>4.1538000000000004</v>
      </c>
      <c r="X362" s="397" t="s">
        <v>62</v>
      </c>
    </row>
    <row r="363" spans="1:24" hidden="1" x14ac:dyDescent="0.25">
      <c r="A363" s="397" t="s">
        <v>1818</v>
      </c>
      <c r="B363" s="397" t="s">
        <v>65</v>
      </c>
      <c r="C363" s="397">
        <v>36</v>
      </c>
      <c r="D363" s="397">
        <v>0</v>
      </c>
      <c r="E363" s="397">
        <v>0</v>
      </c>
      <c r="F363" s="397">
        <v>0</v>
      </c>
      <c r="G363" s="397">
        <v>2</v>
      </c>
      <c r="H363" s="397">
        <v>1</v>
      </c>
      <c r="I363" s="397">
        <v>0</v>
      </c>
      <c r="J363" s="401">
        <v>0.66669999999999996</v>
      </c>
      <c r="K363" s="402">
        <v>16.333334000000001</v>
      </c>
      <c r="L363" s="397">
        <v>11</v>
      </c>
      <c r="M363" s="397">
        <v>7</v>
      </c>
      <c r="N363" s="397">
        <v>7</v>
      </c>
      <c r="O363" s="397">
        <v>1</v>
      </c>
      <c r="P363" s="397">
        <v>18</v>
      </c>
      <c r="Q363" s="397">
        <v>3</v>
      </c>
      <c r="R363" s="402">
        <v>3.8571</v>
      </c>
      <c r="S363" s="394">
        <v>0.73470000000000002</v>
      </c>
      <c r="T363" s="395">
        <v>6.0612000000000004</v>
      </c>
      <c r="U363" s="395">
        <v>0.55100000000000005</v>
      </c>
      <c r="V363" s="395">
        <v>9.9184000000000001</v>
      </c>
      <c r="W363" s="395">
        <v>1.6531</v>
      </c>
      <c r="X363" s="397" t="s">
        <v>62</v>
      </c>
    </row>
    <row r="364" spans="1:24" hidden="1" x14ac:dyDescent="0.25">
      <c r="A364" s="397" t="s">
        <v>429</v>
      </c>
      <c r="B364" s="397" t="s">
        <v>70</v>
      </c>
      <c r="C364" s="397">
        <v>13</v>
      </c>
      <c r="D364" s="397">
        <v>0</v>
      </c>
      <c r="E364" s="397">
        <v>0</v>
      </c>
      <c r="F364" s="397">
        <v>0</v>
      </c>
      <c r="G364" s="397">
        <v>0</v>
      </c>
      <c r="H364" s="397">
        <v>0</v>
      </c>
      <c r="I364" s="397">
        <v>11</v>
      </c>
      <c r="J364" s="401">
        <v>0</v>
      </c>
      <c r="K364" s="402">
        <v>11.666665999999999</v>
      </c>
      <c r="L364" s="397">
        <v>6</v>
      </c>
      <c r="M364" s="397">
        <v>0</v>
      </c>
      <c r="N364" s="397">
        <v>0</v>
      </c>
      <c r="O364" s="397">
        <v>2</v>
      </c>
      <c r="P364" s="397">
        <v>13</v>
      </c>
      <c r="Q364" s="397">
        <v>0</v>
      </c>
      <c r="R364" s="402">
        <v>0</v>
      </c>
      <c r="S364" s="394">
        <v>0.68569999999999998</v>
      </c>
      <c r="T364" s="395">
        <v>4.6285999999999996</v>
      </c>
      <c r="U364" s="395">
        <v>1.5428999999999999</v>
      </c>
      <c r="V364" s="395">
        <v>10.028600000000001</v>
      </c>
      <c r="W364" s="395">
        <v>0</v>
      </c>
      <c r="X364" s="397" t="s">
        <v>62</v>
      </c>
    </row>
    <row r="365" spans="1:24" hidden="1" x14ac:dyDescent="0.25">
      <c r="A365" s="397" t="s">
        <v>1031</v>
      </c>
      <c r="B365" s="397" t="s">
        <v>68</v>
      </c>
      <c r="C365" s="397">
        <v>15</v>
      </c>
      <c r="D365" s="397">
        <v>0</v>
      </c>
      <c r="E365" s="397">
        <v>0</v>
      </c>
      <c r="F365" s="397">
        <v>0</v>
      </c>
      <c r="G365" s="397">
        <v>1</v>
      </c>
      <c r="H365" s="397">
        <v>0</v>
      </c>
      <c r="I365" s="397">
        <v>10</v>
      </c>
      <c r="J365" s="401">
        <v>1</v>
      </c>
      <c r="K365" s="402">
        <v>15.666667</v>
      </c>
      <c r="L365" s="397">
        <v>7</v>
      </c>
      <c r="M365" s="397">
        <v>4</v>
      </c>
      <c r="N365" s="397">
        <v>4</v>
      </c>
      <c r="O365" s="397">
        <v>7</v>
      </c>
      <c r="P365" s="397">
        <v>14</v>
      </c>
      <c r="Q365" s="397">
        <v>3</v>
      </c>
      <c r="R365" s="402">
        <v>2.2978999999999998</v>
      </c>
      <c r="S365" s="394">
        <v>0.89359999999999995</v>
      </c>
      <c r="T365" s="395">
        <v>4.0213000000000001</v>
      </c>
      <c r="U365" s="395">
        <v>4.0213000000000001</v>
      </c>
      <c r="V365" s="395">
        <v>8.0426000000000002</v>
      </c>
      <c r="W365" s="395">
        <v>1.7234</v>
      </c>
      <c r="X365" s="397" t="s">
        <v>62</v>
      </c>
    </row>
    <row r="366" spans="1:24" hidden="1" x14ac:dyDescent="0.25">
      <c r="A366" s="397" t="s">
        <v>489</v>
      </c>
      <c r="B366" s="397" t="s">
        <v>66</v>
      </c>
      <c r="C366" s="397">
        <v>15</v>
      </c>
      <c r="D366" s="397">
        <v>0</v>
      </c>
      <c r="E366" s="397">
        <v>0</v>
      </c>
      <c r="F366" s="397">
        <v>0</v>
      </c>
      <c r="G366" s="397">
        <v>1</v>
      </c>
      <c r="H366" s="397">
        <v>1</v>
      </c>
      <c r="I366" s="397">
        <v>0</v>
      </c>
      <c r="J366" s="401">
        <v>0.5</v>
      </c>
      <c r="K366" s="402">
        <v>32.333334999999998</v>
      </c>
      <c r="L366" s="397">
        <v>41</v>
      </c>
      <c r="M366" s="397">
        <v>25</v>
      </c>
      <c r="N366" s="397">
        <v>24</v>
      </c>
      <c r="O366" s="397">
        <v>18</v>
      </c>
      <c r="P366" s="397">
        <v>29</v>
      </c>
      <c r="Q366" s="397">
        <v>9</v>
      </c>
      <c r="R366" s="402">
        <v>6.6803999999999997</v>
      </c>
      <c r="S366" s="394">
        <v>1.8247</v>
      </c>
      <c r="T366" s="395">
        <v>11.4124</v>
      </c>
      <c r="U366" s="395">
        <v>5.0103</v>
      </c>
      <c r="V366" s="395">
        <v>8.0722000000000005</v>
      </c>
      <c r="W366" s="395">
        <v>2.5051999999999999</v>
      </c>
      <c r="X366" s="397" t="s">
        <v>62</v>
      </c>
    </row>
    <row r="367" spans="1:24" hidden="1" x14ac:dyDescent="0.25">
      <c r="A367" s="397" t="s">
        <v>745</v>
      </c>
      <c r="B367" s="397" t="s">
        <v>66</v>
      </c>
      <c r="C367" s="397">
        <v>20</v>
      </c>
      <c r="D367" s="397">
        <v>0</v>
      </c>
      <c r="E367" s="397">
        <v>0</v>
      </c>
      <c r="F367" s="397">
        <v>0</v>
      </c>
      <c r="G367" s="397">
        <v>0</v>
      </c>
      <c r="H367" s="397">
        <v>1</v>
      </c>
      <c r="I367" s="397">
        <v>4</v>
      </c>
      <c r="J367" s="401">
        <v>0</v>
      </c>
      <c r="K367" s="402">
        <v>20.666668000000001</v>
      </c>
      <c r="L367" s="397">
        <v>16</v>
      </c>
      <c r="M367" s="397">
        <v>10</v>
      </c>
      <c r="N367" s="397">
        <v>10</v>
      </c>
      <c r="O367" s="397">
        <v>7</v>
      </c>
      <c r="P367" s="397">
        <v>23</v>
      </c>
      <c r="Q367" s="397">
        <v>2</v>
      </c>
      <c r="R367" s="402">
        <v>4.3548</v>
      </c>
      <c r="S367" s="394">
        <v>1.1129</v>
      </c>
      <c r="T367" s="395">
        <v>6.9676999999999998</v>
      </c>
      <c r="U367" s="395">
        <v>3.0484</v>
      </c>
      <c r="V367" s="395">
        <v>10.0161</v>
      </c>
      <c r="W367" s="395">
        <v>0.871</v>
      </c>
      <c r="X367" s="397" t="s">
        <v>62</v>
      </c>
    </row>
    <row r="368" spans="1:24" hidden="1" x14ac:dyDescent="0.25">
      <c r="A368" s="397" t="s">
        <v>406</v>
      </c>
      <c r="B368" s="397" t="s">
        <v>65</v>
      </c>
      <c r="C368" s="397">
        <v>34</v>
      </c>
      <c r="D368" s="397">
        <v>0</v>
      </c>
      <c r="E368" s="397">
        <v>0</v>
      </c>
      <c r="F368" s="397">
        <v>0</v>
      </c>
      <c r="G368" s="397">
        <v>1</v>
      </c>
      <c r="H368" s="397">
        <v>0</v>
      </c>
      <c r="I368" s="397">
        <v>0</v>
      </c>
      <c r="J368" s="401">
        <v>1</v>
      </c>
      <c r="K368" s="402">
        <v>27.666665999999999</v>
      </c>
      <c r="L368" s="397">
        <v>16</v>
      </c>
      <c r="M368" s="397">
        <v>8</v>
      </c>
      <c r="N368" s="397">
        <v>8</v>
      </c>
      <c r="O368" s="397">
        <v>5</v>
      </c>
      <c r="P368" s="397">
        <v>21</v>
      </c>
      <c r="Q368" s="397">
        <v>2</v>
      </c>
      <c r="R368" s="402">
        <v>2.6023999999999998</v>
      </c>
      <c r="S368" s="394">
        <v>0.75900000000000001</v>
      </c>
      <c r="T368" s="395">
        <v>5.2047999999999996</v>
      </c>
      <c r="U368" s="395">
        <v>1.6265000000000001</v>
      </c>
      <c r="V368" s="395">
        <v>6.8312999999999997</v>
      </c>
      <c r="W368" s="395">
        <v>0.65059999999999996</v>
      </c>
      <c r="X368" s="397" t="s">
        <v>62</v>
      </c>
    </row>
    <row r="369" spans="1:24" hidden="1" x14ac:dyDescent="0.25">
      <c r="A369" s="397" t="s">
        <v>427</v>
      </c>
      <c r="B369" s="397" t="s">
        <v>69</v>
      </c>
      <c r="C369" s="397">
        <v>24</v>
      </c>
      <c r="D369" s="397">
        <v>24</v>
      </c>
      <c r="E369" s="397">
        <v>4</v>
      </c>
      <c r="F369" s="397">
        <v>2</v>
      </c>
      <c r="G369" s="397">
        <v>10</v>
      </c>
      <c r="H369" s="397">
        <v>10</v>
      </c>
      <c r="I369" s="397">
        <v>0</v>
      </c>
      <c r="J369" s="401">
        <v>0.5</v>
      </c>
      <c r="K369" s="402">
        <v>167.66666599999999</v>
      </c>
      <c r="L369" s="397">
        <v>141</v>
      </c>
      <c r="M369" s="397">
        <v>70</v>
      </c>
      <c r="N369" s="397">
        <v>67</v>
      </c>
      <c r="O369" s="397">
        <v>29</v>
      </c>
      <c r="P369" s="397">
        <v>146</v>
      </c>
      <c r="Q369" s="397">
        <v>28</v>
      </c>
      <c r="R369" s="402">
        <v>3.5964</v>
      </c>
      <c r="S369" s="394">
        <v>1.0139</v>
      </c>
      <c r="T369" s="395">
        <v>7.5686</v>
      </c>
      <c r="U369" s="395">
        <v>1.5567</v>
      </c>
      <c r="V369" s="395">
        <v>7.8369999999999997</v>
      </c>
      <c r="W369" s="395">
        <v>1.5029999999999999</v>
      </c>
      <c r="X369" s="397" t="s">
        <v>62</v>
      </c>
    </row>
    <row r="370" spans="1:24" hidden="1" x14ac:dyDescent="0.25">
      <c r="A370" s="397" t="s">
        <v>421</v>
      </c>
      <c r="B370" s="397" t="s">
        <v>74</v>
      </c>
      <c r="C370" s="397">
        <v>29</v>
      </c>
      <c r="D370" s="397">
        <v>0</v>
      </c>
      <c r="E370" s="397">
        <v>0</v>
      </c>
      <c r="F370" s="397">
        <v>0</v>
      </c>
      <c r="G370" s="397">
        <v>1</v>
      </c>
      <c r="H370" s="397">
        <v>2</v>
      </c>
      <c r="I370" s="397">
        <v>22</v>
      </c>
      <c r="J370" s="401">
        <v>0.33329999999999999</v>
      </c>
      <c r="K370" s="402">
        <v>30.666667</v>
      </c>
      <c r="L370" s="397">
        <v>16</v>
      </c>
      <c r="M370" s="397">
        <v>8</v>
      </c>
      <c r="N370" s="397">
        <v>8</v>
      </c>
      <c r="O370" s="397">
        <v>10</v>
      </c>
      <c r="P370" s="397">
        <v>35</v>
      </c>
      <c r="Q370" s="397">
        <v>5</v>
      </c>
      <c r="R370" s="402">
        <v>2.3477999999999999</v>
      </c>
      <c r="S370" s="394">
        <v>0.8478</v>
      </c>
      <c r="T370" s="395">
        <v>4.6957000000000004</v>
      </c>
      <c r="U370" s="395">
        <v>2.9348000000000001</v>
      </c>
      <c r="V370" s="395">
        <v>10.271699999999999</v>
      </c>
      <c r="W370" s="395">
        <v>1.4674</v>
      </c>
      <c r="X370" s="397" t="s">
        <v>62</v>
      </c>
    </row>
    <row r="371" spans="1:24" hidden="1" x14ac:dyDescent="0.25">
      <c r="A371" s="397" t="s">
        <v>577</v>
      </c>
      <c r="B371" s="397" t="s">
        <v>67</v>
      </c>
      <c r="C371" s="397">
        <v>17</v>
      </c>
      <c r="D371" s="397">
        <v>0</v>
      </c>
      <c r="E371" s="397">
        <v>0</v>
      </c>
      <c r="F371" s="397">
        <v>0</v>
      </c>
      <c r="G371" s="397">
        <v>1</v>
      </c>
      <c r="H371" s="397">
        <v>0</v>
      </c>
      <c r="I371" s="397">
        <v>0</v>
      </c>
      <c r="J371" s="401">
        <v>1</v>
      </c>
      <c r="K371" s="402">
        <v>25.666665999999999</v>
      </c>
      <c r="L371" s="397">
        <v>26</v>
      </c>
      <c r="M371" s="397">
        <v>12</v>
      </c>
      <c r="N371" s="397">
        <v>12</v>
      </c>
      <c r="O371" s="397">
        <v>6</v>
      </c>
      <c r="P371" s="397">
        <v>35</v>
      </c>
      <c r="Q371" s="397">
        <v>6</v>
      </c>
      <c r="R371" s="402">
        <v>4.2077999999999998</v>
      </c>
      <c r="S371" s="394">
        <v>1.2467999999999999</v>
      </c>
      <c r="T371" s="395">
        <v>9.1168999999999993</v>
      </c>
      <c r="U371" s="395">
        <v>2.1038999999999999</v>
      </c>
      <c r="V371" s="395">
        <v>12.2727</v>
      </c>
      <c r="W371" s="395">
        <v>2.1038999999999999</v>
      </c>
      <c r="X371" s="397" t="s">
        <v>62</v>
      </c>
    </row>
    <row r="372" spans="1:24" hidden="1" x14ac:dyDescent="0.25">
      <c r="A372" s="397" t="s">
        <v>556</v>
      </c>
      <c r="B372" s="397" t="s">
        <v>71</v>
      </c>
      <c r="C372" s="397">
        <v>22</v>
      </c>
      <c r="D372" s="397">
        <v>0</v>
      </c>
      <c r="E372" s="397">
        <v>0</v>
      </c>
      <c r="F372" s="397">
        <v>0</v>
      </c>
      <c r="G372" s="397">
        <v>4</v>
      </c>
      <c r="H372" s="397">
        <v>3</v>
      </c>
      <c r="I372" s="397">
        <v>1</v>
      </c>
      <c r="J372" s="401">
        <v>0.57140000000000002</v>
      </c>
      <c r="K372" s="402">
        <v>31.000001000000001</v>
      </c>
      <c r="L372" s="397">
        <v>27</v>
      </c>
      <c r="M372" s="397">
        <v>16</v>
      </c>
      <c r="N372" s="397">
        <v>13</v>
      </c>
      <c r="O372" s="397">
        <v>9</v>
      </c>
      <c r="P372" s="397">
        <v>31</v>
      </c>
      <c r="Q372" s="397">
        <v>7</v>
      </c>
      <c r="R372" s="402">
        <v>3.7742</v>
      </c>
      <c r="S372" s="394">
        <v>1.1613</v>
      </c>
      <c r="T372" s="395">
        <v>7.8387000000000002</v>
      </c>
      <c r="U372" s="395">
        <v>2.6128999999999998</v>
      </c>
      <c r="V372" s="395">
        <v>9</v>
      </c>
      <c r="W372" s="395">
        <v>2.0323000000000002</v>
      </c>
      <c r="X372" s="397" t="s">
        <v>62</v>
      </c>
    </row>
    <row r="373" spans="1:24" hidden="1" x14ac:dyDescent="0.25">
      <c r="A373" s="397" t="s">
        <v>899</v>
      </c>
      <c r="B373" s="397" t="s">
        <v>74</v>
      </c>
      <c r="C373" s="397">
        <v>13</v>
      </c>
      <c r="D373" s="397">
        <v>13</v>
      </c>
      <c r="E373" s="397">
        <v>4</v>
      </c>
      <c r="F373" s="397">
        <v>0</v>
      </c>
      <c r="G373" s="397">
        <v>7</v>
      </c>
      <c r="H373" s="397">
        <v>5</v>
      </c>
      <c r="I373" s="397">
        <v>0</v>
      </c>
      <c r="J373" s="401">
        <v>0.58330000000000004</v>
      </c>
      <c r="K373" s="402">
        <v>94.666666000000006</v>
      </c>
      <c r="L373" s="397">
        <v>92</v>
      </c>
      <c r="M373" s="397">
        <v>39</v>
      </c>
      <c r="N373" s="397">
        <v>37</v>
      </c>
      <c r="O373" s="397">
        <v>32</v>
      </c>
      <c r="P373" s="397">
        <v>110</v>
      </c>
      <c r="Q373" s="397">
        <v>12</v>
      </c>
      <c r="R373" s="402">
        <v>3.5175999999999998</v>
      </c>
      <c r="S373" s="394">
        <v>1.3099000000000001</v>
      </c>
      <c r="T373" s="395">
        <v>8.7464999999999993</v>
      </c>
      <c r="U373" s="395">
        <v>3.0423</v>
      </c>
      <c r="V373" s="395">
        <v>10.457700000000001</v>
      </c>
      <c r="W373" s="395">
        <v>1.1408</v>
      </c>
      <c r="X373" s="397" t="s">
        <v>62</v>
      </c>
    </row>
    <row r="374" spans="1:24" hidden="1" x14ac:dyDescent="0.25">
      <c r="A374" s="397" t="s">
        <v>632</v>
      </c>
      <c r="B374" s="397" t="s">
        <v>65</v>
      </c>
      <c r="C374" s="397">
        <v>9</v>
      </c>
      <c r="D374" s="397">
        <v>9</v>
      </c>
      <c r="E374" s="397">
        <v>0</v>
      </c>
      <c r="F374" s="397">
        <v>0</v>
      </c>
      <c r="G374" s="397">
        <v>1</v>
      </c>
      <c r="H374" s="397">
        <v>3</v>
      </c>
      <c r="I374" s="397">
        <v>0</v>
      </c>
      <c r="J374" s="401">
        <v>0.25</v>
      </c>
      <c r="K374" s="402">
        <v>41.333333000000003</v>
      </c>
      <c r="L374" s="397">
        <v>50</v>
      </c>
      <c r="M374" s="397">
        <v>25</v>
      </c>
      <c r="N374" s="397">
        <v>25</v>
      </c>
      <c r="O374" s="397">
        <v>7</v>
      </c>
      <c r="P374" s="397">
        <v>38</v>
      </c>
      <c r="Q374" s="397">
        <v>9</v>
      </c>
      <c r="R374" s="402">
        <v>5.4435000000000002</v>
      </c>
      <c r="S374" s="394">
        <v>1.379</v>
      </c>
      <c r="T374" s="395">
        <v>10.8871</v>
      </c>
      <c r="U374" s="395">
        <v>1.5242</v>
      </c>
      <c r="V374" s="395">
        <v>8.2742000000000004</v>
      </c>
      <c r="W374" s="395">
        <v>1.9597</v>
      </c>
      <c r="X374" s="397" t="s">
        <v>62</v>
      </c>
    </row>
    <row r="375" spans="1:24" hidden="1" x14ac:dyDescent="0.25">
      <c r="A375" s="397" t="s">
        <v>584</v>
      </c>
      <c r="B375" s="397" t="s">
        <v>67</v>
      </c>
      <c r="C375" s="397">
        <v>6</v>
      </c>
      <c r="D375" s="397">
        <v>0</v>
      </c>
      <c r="E375" s="397">
        <v>0</v>
      </c>
      <c r="F375" s="397">
        <v>0</v>
      </c>
      <c r="G375" s="397">
        <v>1</v>
      </c>
      <c r="H375" s="397">
        <v>0</v>
      </c>
      <c r="I375" s="397">
        <v>0</v>
      </c>
      <c r="J375" s="401">
        <v>1</v>
      </c>
      <c r="K375" s="402">
        <v>13</v>
      </c>
      <c r="L375" s="397">
        <v>15</v>
      </c>
      <c r="M375" s="397">
        <v>6</v>
      </c>
      <c r="N375" s="397">
        <v>5</v>
      </c>
      <c r="O375" s="397">
        <v>2</v>
      </c>
      <c r="P375" s="397">
        <v>14</v>
      </c>
      <c r="Q375" s="397">
        <v>3</v>
      </c>
      <c r="R375" s="402">
        <v>3.4615</v>
      </c>
      <c r="S375" s="394">
        <v>1.3077000000000001</v>
      </c>
      <c r="T375" s="395">
        <v>10.384600000000001</v>
      </c>
      <c r="U375" s="395">
        <v>1.3846000000000001</v>
      </c>
      <c r="V375" s="395">
        <v>9.6922999999999995</v>
      </c>
      <c r="W375" s="395">
        <v>2.0769000000000002</v>
      </c>
      <c r="X375" s="397" t="s">
        <v>62</v>
      </c>
    </row>
    <row r="376" spans="1:24" hidden="1" x14ac:dyDescent="0.25">
      <c r="A376" s="397" t="s">
        <v>870</v>
      </c>
      <c r="B376" s="397" t="s">
        <v>64</v>
      </c>
      <c r="C376" s="397">
        <v>9</v>
      </c>
      <c r="D376" s="397">
        <v>0</v>
      </c>
      <c r="E376" s="397">
        <v>0</v>
      </c>
      <c r="F376" s="397">
        <v>0</v>
      </c>
      <c r="G376" s="397">
        <v>2</v>
      </c>
      <c r="H376" s="397">
        <v>0</v>
      </c>
      <c r="I376" s="397">
        <v>5</v>
      </c>
      <c r="J376" s="401">
        <v>1</v>
      </c>
      <c r="K376" s="402">
        <v>16</v>
      </c>
      <c r="L376" s="397">
        <v>8</v>
      </c>
      <c r="M376" s="397">
        <v>2</v>
      </c>
      <c r="N376" s="397">
        <v>2</v>
      </c>
      <c r="O376" s="397">
        <v>2</v>
      </c>
      <c r="P376" s="397">
        <v>23</v>
      </c>
      <c r="Q376" s="397">
        <v>1</v>
      </c>
      <c r="R376" s="402">
        <v>1.125</v>
      </c>
      <c r="S376" s="394">
        <v>0.625</v>
      </c>
      <c r="T376" s="395">
        <v>4.5</v>
      </c>
      <c r="U376" s="395">
        <v>1.125</v>
      </c>
      <c r="V376" s="395">
        <v>12.9375</v>
      </c>
      <c r="W376" s="395">
        <v>0.5625</v>
      </c>
      <c r="X376" s="397" t="s">
        <v>62</v>
      </c>
    </row>
    <row r="377" spans="1:24" hidden="1" x14ac:dyDescent="0.25">
      <c r="A377" s="397" t="s">
        <v>1831</v>
      </c>
      <c r="B377" s="397" t="s">
        <v>75</v>
      </c>
      <c r="C377" s="397">
        <v>16</v>
      </c>
      <c r="D377" s="397">
        <v>0</v>
      </c>
      <c r="E377" s="397">
        <v>0</v>
      </c>
      <c r="F377" s="397">
        <v>0</v>
      </c>
      <c r="G377" s="397">
        <v>0</v>
      </c>
      <c r="H377" s="397">
        <v>2</v>
      </c>
      <c r="I377" s="397">
        <v>13</v>
      </c>
      <c r="J377" s="401">
        <v>0</v>
      </c>
      <c r="K377" s="402">
        <v>16.333333</v>
      </c>
      <c r="L377" s="397">
        <v>10</v>
      </c>
      <c r="M377" s="397">
        <v>5</v>
      </c>
      <c r="N377" s="397">
        <v>5</v>
      </c>
      <c r="O377" s="397">
        <v>2</v>
      </c>
      <c r="P377" s="397">
        <v>22</v>
      </c>
      <c r="Q377" s="397">
        <v>2</v>
      </c>
      <c r="R377" s="402">
        <v>2.7551000000000001</v>
      </c>
      <c r="S377" s="394">
        <v>0.73470000000000002</v>
      </c>
      <c r="T377" s="395">
        <v>5.5102000000000002</v>
      </c>
      <c r="U377" s="395">
        <v>1.1020000000000001</v>
      </c>
      <c r="V377" s="395">
        <v>12.122400000000001</v>
      </c>
      <c r="W377" s="395">
        <v>1.1020000000000001</v>
      </c>
      <c r="X377" s="397" t="s">
        <v>62</v>
      </c>
    </row>
    <row r="378" spans="1:24" hidden="1" x14ac:dyDescent="0.25">
      <c r="A378" s="397" t="s">
        <v>471</v>
      </c>
      <c r="B378" s="397" t="s">
        <v>73</v>
      </c>
      <c r="C378" s="397">
        <v>27</v>
      </c>
      <c r="D378" s="397">
        <v>0</v>
      </c>
      <c r="E378" s="397">
        <v>0</v>
      </c>
      <c r="F378" s="397">
        <v>0</v>
      </c>
      <c r="G378" s="397">
        <v>2</v>
      </c>
      <c r="H378" s="397">
        <v>2</v>
      </c>
      <c r="I378" s="397">
        <v>1</v>
      </c>
      <c r="J378" s="401">
        <v>0.5</v>
      </c>
      <c r="K378" s="402">
        <v>26.999998999999999</v>
      </c>
      <c r="L378" s="397">
        <v>9</v>
      </c>
      <c r="M378" s="397">
        <v>6</v>
      </c>
      <c r="N378" s="397">
        <v>6</v>
      </c>
      <c r="O378" s="397">
        <v>15</v>
      </c>
      <c r="P378" s="397">
        <v>31</v>
      </c>
      <c r="Q378" s="397">
        <v>2</v>
      </c>
      <c r="R378" s="402">
        <v>2</v>
      </c>
      <c r="S378" s="394">
        <v>0.88890000000000002</v>
      </c>
      <c r="T378" s="395">
        <v>3</v>
      </c>
      <c r="U378" s="395">
        <v>5</v>
      </c>
      <c r="V378" s="395">
        <v>10.333299999999999</v>
      </c>
      <c r="W378" s="395">
        <v>0.66669999999999996</v>
      </c>
      <c r="X378" s="397" t="s">
        <v>62</v>
      </c>
    </row>
    <row r="379" spans="1:24" hidden="1" x14ac:dyDescent="0.25">
      <c r="A379" s="397" t="s">
        <v>835</v>
      </c>
      <c r="B379" s="397" t="s">
        <v>147</v>
      </c>
      <c r="C379" s="397">
        <v>6</v>
      </c>
      <c r="D379" s="397">
        <v>6</v>
      </c>
      <c r="E379" s="397">
        <v>2</v>
      </c>
      <c r="F379" s="397">
        <v>0</v>
      </c>
      <c r="G379" s="397">
        <v>0</v>
      </c>
      <c r="H379" s="397">
        <v>3</v>
      </c>
      <c r="I379" s="397">
        <v>0</v>
      </c>
      <c r="J379" s="401">
        <v>0</v>
      </c>
      <c r="K379" s="402">
        <v>40</v>
      </c>
      <c r="L379" s="397">
        <v>29</v>
      </c>
      <c r="M379" s="397">
        <v>17</v>
      </c>
      <c r="N379" s="397">
        <v>16</v>
      </c>
      <c r="O379" s="397">
        <v>7</v>
      </c>
      <c r="P379" s="397">
        <v>57</v>
      </c>
      <c r="Q379" s="397">
        <v>5</v>
      </c>
      <c r="R379" s="402">
        <v>3.6</v>
      </c>
      <c r="S379" s="394">
        <v>0.9</v>
      </c>
      <c r="T379" s="395">
        <v>6.5250000000000004</v>
      </c>
      <c r="U379" s="395">
        <v>1.575</v>
      </c>
      <c r="V379" s="395">
        <v>12.824999999999999</v>
      </c>
      <c r="W379" s="395">
        <v>1.125</v>
      </c>
      <c r="X379" s="397" t="s">
        <v>62</v>
      </c>
    </row>
    <row r="380" spans="1:24" hidden="1" x14ac:dyDescent="0.25">
      <c r="A380" s="397" t="s">
        <v>425</v>
      </c>
      <c r="B380" s="397" t="s">
        <v>70</v>
      </c>
      <c r="C380" s="397">
        <v>15</v>
      </c>
      <c r="D380" s="397">
        <v>0</v>
      </c>
      <c r="E380" s="397">
        <v>0</v>
      </c>
      <c r="F380" s="397">
        <v>0</v>
      </c>
      <c r="G380" s="397">
        <v>2</v>
      </c>
      <c r="H380" s="397">
        <v>1</v>
      </c>
      <c r="I380" s="397">
        <v>9</v>
      </c>
      <c r="J380" s="401">
        <v>0.66669999999999996</v>
      </c>
      <c r="K380" s="402">
        <v>14.666667</v>
      </c>
      <c r="L380" s="397">
        <v>12</v>
      </c>
      <c r="M380" s="397">
        <v>9</v>
      </c>
      <c r="N380" s="397">
        <v>8</v>
      </c>
      <c r="O380" s="397">
        <v>8</v>
      </c>
      <c r="P380" s="397">
        <v>10</v>
      </c>
      <c r="Q380" s="397">
        <v>3</v>
      </c>
      <c r="R380" s="402">
        <v>4.9090999999999996</v>
      </c>
      <c r="S380" s="394">
        <v>1.3635999999999999</v>
      </c>
      <c r="T380" s="395">
        <v>7.3635999999999999</v>
      </c>
      <c r="U380" s="395">
        <v>4.9090999999999996</v>
      </c>
      <c r="V380" s="395">
        <v>6.1364000000000001</v>
      </c>
      <c r="W380" s="395">
        <v>1.8409</v>
      </c>
      <c r="X380" s="397" t="s">
        <v>62</v>
      </c>
    </row>
    <row r="381" spans="1:24" hidden="1" x14ac:dyDescent="0.25">
      <c r="A381" s="397" t="s">
        <v>432</v>
      </c>
      <c r="B381" s="397" t="s">
        <v>64</v>
      </c>
      <c r="C381" s="397">
        <v>27</v>
      </c>
      <c r="D381" s="397">
        <v>0</v>
      </c>
      <c r="E381" s="397">
        <v>0</v>
      </c>
      <c r="F381" s="397">
        <v>0</v>
      </c>
      <c r="G381" s="397">
        <v>2</v>
      </c>
      <c r="H381" s="397">
        <v>0</v>
      </c>
      <c r="I381" s="397">
        <v>9</v>
      </c>
      <c r="J381" s="401">
        <v>1</v>
      </c>
      <c r="K381" s="402">
        <v>30.333334000000001</v>
      </c>
      <c r="L381" s="397">
        <v>18</v>
      </c>
      <c r="M381" s="397">
        <v>5</v>
      </c>
      <c r="N381" s="397">
        <v>5</v>
      </c>
      <c r="O381" s="397">
        <v>4</v>
      </c>
      <c r="P381" s="397">
        <v>24</v>
      </c>
      <c r="Q381" s="397">
        <v>2</v>
      </c>
      <c r="R381" s="402">
        <v>1.4835</v>
      </c>
      <c r="S381" s="394">
        <v>0.72529999999999994</v>
      </c>
      <c r="T381" s="395">
        <v>5.3407</v>
      </c>
      <c r="U381" s="395">
        <v>1.1868000000000001</v>
      </c>
      <c r="V381" s="395">
        <v>7.1208999999999998</v>
      </c>
      <c r="W381" s="395">
        <v>0.59340000000000004</v>
      </c>
      <c r="X381" s="397" t="s">
        <v>62</v>
      </c>
    </row>
    <row r="382" spans="1:24" hidden="1" x14ac:dyDescent="0.25">
      <c r="A382" s="397" t="s">
        <v>901</v>
      </c>
      <c r="B382" s="397" t="s">
        <v>74</v>
      </c>
      <c r="C382" s="397">
        <v>23</v>
      </c>
      <c r="D382" s="397">
        <v>0</v>
      </c>
      <c r="E382" s="397">
        <v>0</v>
      </c>
      <c r="F382" s="397">
        <v>0</v>
      </c>
      <c r="G382" s="397">
        <v>3</v>
      </c>
      <c r="H382" s="397">
        <v>2</v>
      </c>
      <c r="I382" s="397">
        <v>1</v>
      </c>
      <c r="J382" s="401">
        <v>0.6</v>
      </c>
      <c r="K382" s="402">
        <v>19.666667</v>
      </c>
      <c r="L382" s="397">
        <v>20</v>
      </c>
      <c r="M382" s="397">
        <v>17</v>
      </c>
      <c r="N382" s="397">
        <v>15</v>
      </c>
      <c r="O382" s="397">
        <v>15</v>
      </c>
      <c r="P382" s="397">
        <v>20</v>
      </c>
      <c r="Q382" s="397">
        <v>7</v>
      </c>
      <c r="R382" s="402">
        <v>6.8643999999999998</v>
      </c>
      <c r="S382" s="394">
        <v>1.7797000000000001</v>
      </c>
      <c r="T382" s="395">
        <v>9.1524999999999999</v>
      </c>
      <c r="U382" s="395">
        <v>6.8643999999999998</v>
      </c>
      <c r="V382" s="395">
        <v>9.1524999999999999</v>
      </c>
      <c r="W382" s="395">
        <v>3.2033999999999998</v>
      </c>
      <c r="X382" s="397" t="s">
        <v>62</v>
      </c>
    </row>
    <row r="383" spans="1:24" hidden="1" x14ac:dyDescent="0.25">
      <c r="A383" s="397" t="s">
        <v>396</v>
      </c>
      <c r="B383" s="397" t="s">
        <v>146</v>
      </c>
      <c r="C383" s="397">
        <v>12</v>
      </c>
      <c r="D383" s="397">
        <v>12</v>
      </c>
      <c r="E383" s="397">
        <v>5</v>
      </c>
      <c r="F383" s="397">
        <v>1</v>
      </c>
      <c r="G383" s="397">
        <v>2</v>
      </c>
      <c r="H383" s="397">
        <v>6</v>
      </c>
      <c r="I383" s="397">
        <v>0</v>
      </c>
      <c r="J383" s="401">
        <v>0.25</v>
      </c>
      <c r="K383" s="402">
        <v>77</v>
      </c>
      <c r="L383" s="397">
        <v>70</v>
      </c>
      <c r="M383" s="397">
        <v>41</v>
      </c>
      <c r="N383" s="397">
        <v>38</v>
      </c>
      <c r="O383" s="397">
        <v>22</v>
      </c>
      <c r="P383" s="397">
        <v>76</v>
      </c>
      <c r="Q383" s="397">
        <v>7</v>
      </c>
      <c r="R383" s="402">
        <v>4.4416000000000002</v>
      </c>
      <c r="S383" s="394">
        <v>1.1948000000000001</v>
      </c>
      <c r="T383" s="395">
        <v>8.1818000000000008</v>
      </c>
      <c r="U383" s="395">
        <v>2.5714000000000001</v>
      </c>
      <c r="V383" s="395">
        <v>8.8831000000000007</v>
      </c>
      <c r="W383" s="395">
        <v>0.81820000000000004</v>
      </c>
      <c r="X383" s="397" t="s">
        <v>62</v>
      </c>
    </row>
    <row r="384" spans="1:24" hidden="1" x14ac:dyDescent="0.25">
      <c r="A384" s="397" t="s">
        <v>744</v>
      </c>
      <c r="B384" s="397" t="s">
        <v>66</v>
      </c>
      <c r="C384" s="397">
        <v>20</v>
      </c>
      <c r="D384" s="397">
        <v>0</v>
      </c>
      <c r="E384" s="397">
        <v>0</v>
      </c>
      <c r="F384" s="397">
        <v>0</v>
      </c>
      <c r="G384" s="397">
        <v>4</v>
      </c>
      <c r="H384" s="397">
        <v>3</v>
      </c>
      <c r="I384" s="397">
        <v>1</v>
      </c>
      <c r="J384" s="401">
        <v>0.57140000000000002</v>
      </c>
      <c r="K384" s="402">
        <v>58.666665999999999</v>
      </c>
      <c r="L384" s="397">
        <v>49</v>
      </c>
      <c r="M384" s="397">
        <v>21</v>
      </c>
      <c r="N384" s="397">
        <v>21</v>
      </c>
      <c r="O384" s="397">
        <v>14</v>
      </c>
      <c r="P384" s="397">
        <v>56</v>
      </c>
      <c r="Q384" s="397">
        <v>6</v>
      </c>
      <c r="R384" s="402">
        <v>3.2216</v>
      </c>
      <c r="S384" s="394">
        <v>1.0739000000000001</v>
      </c>
      <c r="T384" s="395">
        <v>7.5170000000000003</v>
      </c>
      <c r="U384" s="395">
        <v>2.1476999999999999</v>
      </c>
      <c r="V384" s="395">
        <v>8.5908999999999995</v>
      </c>
      <c r="W384" s="395">
        <v>0.92049999999999998</v>
      </c>
      <c r="X384" s="397" t="s">
        <v>62</v>
      </c>
    </row>
    <row r="385" spans="1:24" hidden="1" x14ac:dyDescent="0.25">
      <c r="A385" s="397" t="s">
        <v>782</v>
      </c>
      <c r="B385" s="397" t="s">
        <v>73</v>
      </c>
      <c r="C385" s="397">
        <v>6</v>
      </c>
      <c r="D385" s="397">
        <v>0</v>
      </c>
      <c r="E385" s="397">
        <v>0</v>
      </c>
      <c r="F385" s="397">
        <v>0</v>
      </c>
      <c r="G385" s="397">
        <v>1</v>
      </c>
      <c r="H385" s="397">
        <v>2</v>
      </c>
      <c r="I385" s="397">
        <v>0</v>
      </c>
      <c r="J385" s="401">
        <v>0.33329999999999999</v>
      </c>
      <c r="K385" s="402">
        <v>9.3333329999999997</v>
      </c>
      <c r="L385" s="397">
        <v>11</v>
      </c>
      <c r="M385" s="397">
        <v>3</v>
      </c>
      <c r="N385" s="397">
        <v>2</v>
      </c>
      <c r="O385" s="397">
        <v>2</v>
      </c>
      <c r="P385" s="397">
        <v>10</v>
      </c>
      <c r="Q385" s="397">
        <v>0</v>
      </c>
      <c r="R385" s="402">
        <v>1.9286000000000001</v>
      </c>
      <c r="S385" s="394">
        <v>1.3929</v>
      </c>
      <c r="T385" s="395">
        <v>10.607100000000001</v>
      </c>
      <c r="U385" s="395">
        <v>1.9286000000000001</v>
      </c>
      <c r="V385" s="395">
        <v>9.6428999999999991</v>
      </c>
      <c r="W385" s="395">
        <v>0</v>
      </c>
      <c r="X385" s="397" t="s">
        <v>62</v>
      </c>
    </row>
    <row r="386" spans="1:24" hidden="1" x14ac:dyDescent="0.25">
      <c r="A386" s="397" t="s">
        <v>609</v>
      </c>
      <c r="B386" s="397" t="s">
        <v>69</v>
      </c>
      <c r="C386" s="397">
        <v>7</v>
      </c>
      <c r="D386" s="397">
        <v>0</v>
      </c>
      <c r="E386" s="397">
        <v>0</v>
      </c>
      <c r="F386" s="397">
        <v>0</v>
      </c>
      <c r="G386" s="397">
        <v>0</v>
      </c>
      <c r="H386" s="397">
        <v>0</v>
      </c>
      <c r="I386" s="397">
        <v>6</v>
      </c>
      <c r="J386" s="401">
        <v>0</v>
      </c>
      <c r="K386" s="402">
        <v>6.3333329999999997</v>
      </c>
      <c r="L386" s="397">
        <v>3</v>
      </c>
      <c r="M386" s="397">
        <v>1</v>
      </c>
      <c r="N386" s="397">
        <v>0</v>
      </c>
      <c r="O386" s="397">
        <v>3</v>
      </c>
      <c r="P386" s="397">
        <v>6</v>
      </c>
      <c r="Q386" s="397">
        <v>0</v>
      </c>
      <c r="R386" s="402">
        <v>0</v>
      </c>
      <c r="S386" s="394">
        <v>0.94740000000000002</v>
      </c>
      <c r="T386" s="395">
        <v>4.2632000000000003</v>
      </c>
      <c r="U386" s="395">
        <v>4.2632000000000003</v>
      </c>
      <c r="V386" s="395">
        <v>8.5263000000000009</v>
      </c>
      <c r="W386" s="395">
        <v>0</v>
      </c>
      <c r="X386" s="397" t="s">
        <v>62</v>
      </c>
    </row>
    <row r="387" spans="1:24" hidden="1" x14ac:dyDescent="0.25">
      <c r="A387" s="397" t="s">
        <v>415</v>
      </c>
      <c r="B387" s="397" t="s">
        <v>73</v>
      </c>
      <c r="C387" s="397">
        <v>26</v>
      </c>
      <c r="D387" s="397">
        <v>0</v>
      </c>
      <c r="E387" s="397">
        <v>0</v>
      </c>
      <c r="F387" s="397">
        <v>0</v>
      </c>
      <c r="G387" s="397">
        <v>0</v>
      </c>
      <c r="H387" s="397">
        <v>3</v>
      </c>
      <c r="I387" s="397">
        <v>20</v>
      </c>
      <c r="J387" s="401">
        <v>0</v>
      </c>
      <c r="K387" s="402">
        <v>27.333333</v>
      </c>
      <c r="L387" s="397">
        <v>20</v>
      </c>
      <c r="M387" s="397">
        <v>13</v>
      </c>
      <c r="N387" s="397">
        <v>13</v>
      </c>
      <c r="O387" s="397">
        <v>5</v>
      </c>
      <c r="P387" s="397">
        <v>27</v>
      </c>
      <c r="Q387" s="397">
        <v>5</v>
      </c>
      <c r="R387" s="402">
        <v>4.2805</v>
      </c>
      <c r="S387" s="394">
        <v>0.91459999999999997</v>
      </c>
      <c r="T387" s="395">
        <v>6.5853999999999999</v>
      </c>
      <c r="U387" s="395">
        <v>1.6463000000000001</v>
      </c>
      <c r="V387" s="395">
        <v>8.8902000000000001</v>
      </c>
      <c r="W387" s="395">
        <v>1.6463000000000001</v>
      </c>
      <c r="X387" s="397" t="s">
        <v>62</v>
      </c>
    </row>
    <row r="388" spans="1:24" hidden="1" x14ac:dyDescent="0.25">
      <c r="A388" s="397" t="s">
        <v>486</v>
      </c>
      <c r="B388" s="397" t="s">
        <v>67</v>
      </c>
      <c r="C388" s="397">
        <v>17</v>
      </c>
      <c r="D388" s="397">
        <v>17</v>
      </c>
      <c r="E388" s="397">
        <v>0</v>
      </c>
      <c r="F388" s="397">
        <v>0</v>
      </c>
      <c r="G388" s="397">
        <v>2</v>
      </c>
      <c r="H388" s="397">
        <v>2</v>
      </c>
      <c r="I388" s="397">
        <v>0</v>
      </c>
      <c r="J388" s="401">
        <v>0.5</v>
      </c>
      <c r="K388" s="402">
        <v>57.333334000000001</v>
      </c>
      <c r="L388" s="397">
        <v>67</v>
      </c>
      <c r="M388" s="397">
        <v>39</v>
      </c>
      <c r="N388" s="397">
        <v>35</v>
      </c>
      <c r="O388" s="397">
        <v>23</v>
      </c>
      <c r="P388" s="397">
        <v>52</v>
      </c>
      <c r="Q388" s="397">
        <v>11</v>
      </c>
      <c r="R388" s="402">
        <v>5.4942000000000002</v>
      </c>
      <c r="S388" s="394">
        <v>1.5698000000000001</v>
      </c>
      <c r="T388" s="395">
        <v>10.5174</v>
      </c>
      <c r="U388" s="395">
        <v>3.6105</v>
      </c>
      <c r="V388" s="395">
        <v>8.1628000000000007</v>
      </c>
      <c r="W388" s="395">
        <v>1.7266999999999999</v>
      </c>
      <c r="X388" s="397" t="s">
        <v>62</v>
      </c>
    </row>
    <row r="389" spans="1:24" hidden="1" x14ac:dyDescent="0.25">
      <c r="A389" s="397" t="s">
        <v>410</v>
      </c>
      <c r="B389" s="397" t="s">
        <v>166</v>
      </c>
      <c r="C389" s="397">
        <v>38</v>
      </c>
      <c r="D389" s="397">
        <v>0</v>
      </c>
      <c r="E389" s="397">
        <v>0</v>
      </c>
      <c r="F389" s="397">
        <v>0</v>
      </c>
      <c r="G389" s="397">
        <v>5</v>
      </c>
      <c r="H389" s="397">
        <v>2</v>
      </c>
      <c r="I389" s="397">
        <v>0</v>
      </c>
      <c r="J389" s="401">
        <v>0.71430000000000005</v>
      </c>
      <c r="K389" s="402">
        <v>33.666663999999997</v>
      </c>
      <c r="L389" s="397">
        <v>31</v>
      </c>
      <c r="M389" s="397">
        <v>15</v>
      </c>
      <c r="N389" s="397">
        <v>13</v>
      </c>
      <c r="O389" s="397">
        <v>10</v>
      </c>
      <c r="P389" s="397">
        <v>25</v>
      </c>
      <c r="Q389" s="397">
        <v>2</v>
      </c>
      <c r="R389" s="402">
        <v>3.4752000000000001</v>
      </c>
      <c r="S389" s="394">
        <v>1.2178</v>
      </c>
      <c r="T389" s="395">
        <v>8.2871000000000006</v>
      </c>
      <c r="U389" s="395">
        <v>2.6732999999999998</v>
      </c>
      <c r="V389" s="395">
        <v>6.6832000000000003</v>
      </c>
      <c r="W389" s="395">
        <v>0.53469999999999995</v>
      </c>
      <c r="X389" s="397" t="s">
        <v>62</v>
      </c>
    </row>
    <row r="390" spans="1:24" hidden="1" x14ac:dyDescent="0.25">
      <c r="A390" s="397" t="s">
        <v>426</v>
      </c>
      <c r="B390" s="397" t="s">
        <v>74</v>
      </c>
      <c r="C390" s="397">
        <v>14</v>
      </c>
      <c r="D390" s="397">
        <v>14</v>
      </c>
      <c r="E390" s="397">
        <v>6</v>
      </c>
      <c r="F390" s="397">
        <v>1</v>
      </c>
      <c r="G390" s="397">
        <v>9</v>
      </c>
      <c r="H390" s="397">
        <v>3</v>
      </c>
      <c r="I390" s="397">
        <v>0</v>
      </c>
      <c r="J390" s="401">
        <v>0.75</v>
      </c>
      <c r="K390" s="402">
        <v>97.999999000000003</v>
      </c>
      <c r="L390" s="397">
        <v>88</v>
      </c>
      <c r="M390" s="397">
        <v>43</v>
      </c>
      <c r="N390" s="397">
        <v>40</v>
      </c>
      <c r="O390" s="397">
        <v>29</v>
      </c>
      <c r="P390" s="397">
        <v>95</v>
      </c>
      <c r="Q390" s="397">
        <v>15</v>
      </c>
      <c r="R390" s="402">
        <v>3.6735000000000002</v>
      </c>
      <c r="S390" s="394">
        <v>1.1939</v>
      </c>
      <c r="T390" s="395">
        <v>8.0815999999999999</v>
      </c>
      <c r="U390" s="395">
        <v>2.6633</v>
      </c>
      <c r="V390" s="395">
        <v>8.7245000000000008</v>
      </c>
      <c r="W390" s="395">
        <v>1.3775999999999999</v>
      </c>
      <c r="X390" s="397" t="s">
        <v>62</v>
      </c>
    </row>
    <row r="391" spans="1:24" hidden="1" x14ac:dyDescent="0.25">
      <c r="A391" s="397" t="s">
        <v>428</v>
      </c>
      <c r="B391" s="397" t="s">
        <v>75</v>
      </c>
      <c r="C391" s="397">
        <v>16</v>
      </c>
      <c r="D391" s="397">
        <v>16</v>
      </c>
      <c r="E391" s="397">
        <v>6</v>
      </c>
      <c r="F391" s="397">
        <v>1</v>
      </c>
      <c r="G391" s="397">
        <v>4</v>
      </c>
      <c r="H391" s="397">
        <v>9</v>
      </c>
      <c r="I391" s="397">
        <v>0</v>
      </c>
      <c r="J391" s="401">
        <v>0.30769999999999997</v>
      </c>
      <c r="K391" s="402">
        <v>103.33333399999999</v>
      </c>
      <c r="L391" s="397">
        <v>113</v>
      </c>
      <c r="M391" s="397">
        <v>63</v>
      </c>
      <c r="N391" s="397">
        <v>61</v>
      </c>
      <c r="O391" s="397">
        <v>28</v>
      </c>
      <c r="P391" s="397">
        <v>85</v>
      </c>
      <c r="Q391" s="397">
        <v>15</v>
      </c>
      <c r="R391" s="402">
        <v>5.3129</v>
      </c>
      <c r="S391" s="394">
        <v>1.3645</v>
      </c>
      <c r="T391" s="395">
        <v>9.8419000000000008</v>
      </c>
      <c r="U391" s="395">
        <v>2.4386999999999999</v>
      </c>
      <c r="V391" s="395">
        <v>7.4032</v>
      </c>
      <c r="W391" s="395">
        <v>1.3065</v>
      </c>
      <c r="X391" s="397" t="s">
        <v>62</v>
      </c>
    </row>
    <row r="392" spans="1:24" hidden="1" x14ac:dyDescent="0.25">
      <c r="A392" s="397" t="s">
        <v>719</v>
      </c>
      <c r="B392" s="397" t="s">
        <v>70</v>
      </c>
      <c r="C392" s="397">
        <v>22</v>
      </c>
      <c r="D392" s="397">
        <v>0</v>
      </c>
      <c r="E392" s="397">
        <v>0</v>
      </c>
      <c r="F392" s="397">
        <v>0</v>
      </c>
      <c r="G392" s="397">
        <v>1</v>
      </c>
      <c r="H392" s="397">
        <v>0</v>
      </c>
      <c r="I392" s="397">
        <v>0</v>
      </c>
      <c r="J392" s="401">
        <v>1</v>
      </c>
      <c r="K392" s="402">
        <v>18</v>
      </c>
      <c r="L392" s="397">
        <v>21</v>
      </c>
      <c r="M392" s="397">
        <v>8</v>
      </c>
      <c r="N392" s="397">
        <v>7</v>
      </c>
      <c r="O392" s="397">
        <v>5</v>
      </c>
      <c r="P392" s="397">
        <v>16</v>
      </c>
      <c r="Q392" s="397">
        <v>2</v>
      </c>
      <c r="R392" s="402">
        <v>3.5</v>
      </c>
      <c r="S392" s="394">
        <v>1.4443999999999999</v>
      </c>
      <c r="T392" s="395">
        <v>10.5</v>
      </c>
      <c r="U392" s="395">
        <v>2.5</v>
      </c>
      <c r="V392" s="395">
        <v>8</v>
      </c>
      <c r="W392" s="395">
        <v>1</v>
      </c>
      <c r="X392" s="397" t="s">
        <v>62</v>
      </c>
    </row>
    <row r="393" spans="1:24" hidden="1" x14ac:dyDescent="0.25">
      <c r="A393" s="397" t="s">
        <v>866</v>
      </c>
      <c r="B393" s="397" t="s">
        <v>75</v>
      </c>
      <c r="C393" s="397">
        <v>5</v>
      </c>
      <c r="D393" s="397">
        <v>5</v>
      </c>
      <c r="E393" s="397">
        <v>0</v>
      </c>
      <c r="F393" s="397">
        <v>0</v>
      </c>
      <c r="G393" s="397">
        <v>2</v>
      </c>
      <c r="H393" s="397">
        <v>1</v>
      </c>
      <c r="I393" s="397">
        <v>0</v>
      </c>
      <c r="J393" s="401">
        <v>0.66669999999999996</v>
      </c>
      <c r="K393" s="402">
        <v>24.666667</v>
      </c>
      <c r="L393" s="397">
        <v>23</v>
      </c>
      <c r="M393" s="397">
        <v>12</v>
      </c>
      <c r="N393" s="397">
        <v>12</v>
      </c>
      <c r="O393" s="397">
        <v>8</v>
      </c>
      <c r="P393" s="397">
        <v>26</v>
      </c>
      <c r="Q393" s="397">
        <v>4</v>
      </c>
      <c r="R393" s="402">
        <v>4.3784000000000001</v>
      </c>
      <c r="S393" s="394">
        <v>1.2567999999999999</v>
      </c>
      <c r="T393" s="395">
        <v>8.3918999999999997</v>
      </c>
      <c r="U393" s="395">
        <v>2.9188999999999998</v>
      </c>
      <c r="V393" s="395">
        <v>9.4864999999999995</v>
      </c>
      <c r="W393" s="395">
        <v>1.4595</v>
      </c>
      <c r="X393" s="397" t="s">
        <v>62</v>
      </c>
    </row>
    <row r="394" spans="1:24" hidden="1" x14ac:dyDescent="0.25">
      <c r="A394" s="397" t="s">
        <v>1819</v>
      </c>
      <c r="B394" s="397" t="s">
        <v>64</v>
      </c>
      <c r="C394" s="397">
        <v>4</v>
      </c>
      <c r="D394" s="397">
        <v>4</v>
      </c>
      <c r="E394" s="397">
        <v>1</v>
      </c>
      <c r="F394" s="397">
        <v>0</v>
      </c>
      <c r="G394" s="397">
        <v>1</v>
      </c>
      <c r="H394" s="397">
        <v>1</v>
      </c>
      <c r="I394" s="397">
        <v>0</v>
      </c>
      <c r="J394" s="401">
        <v>0.5</v>
      </c>
      <c r="K394" s="402">
        <v>23.333333</v>
      </c>
      <c r="L394" s="397">
        <v>25</v>
      </c>
      <c r="M394" s="397">
        <v>9</v>
      </c>
      <c r="N394" s="397">
        <v>9</v>
      </c>
      <c r="O394" s="397">
        <v>5</v>
      </c>
      <c r="P394" s="397">
        <v>8</v>
      </c>
      <c r="Q394" s="397">
        <v>2</v>
      </c>
      <c r="R394" s="402">
        <v>3.4714</v>
      </c>
      <c r="S394" s="394">
        <v>1.2857000000000001</v>
      </c>
      <c r="T394" s="395">
        <v>9.6428999999999991</v>
      </c>
      <c r="U394" s="395">
        <v>1.9286000000000001</v>
      </c>
      <c r="V394" s="395">
        <v>3.0857000000000001</v>
      </c>
      <c r="W394" s="395">
        <v>0.77139999999999997</v>
      </c>
      <c r="X394" s="397" t="s">
        <v>62</v>
      </c>
    </row>
    <row r="395" spans="1:24" hidden="1" x14ac:dyDescent="0.25">
      <c r="A395" s="397" t="s">
        <v>898</v>
      </c>
      <c r="B395" s="397" t="s">
        <v>76</v>
      </c>
      <c r="C395" s="397">
        <v>2</v>
      </c>
      <c r="D395" s="397">
        <v>0</v>
      </c>
      <c r="E395" s="397">
        <v>0</v>
      </c>
      <c r="F395" s="397">
        <v>0</v>
      </c>
      <c r="G395" s="397">
        <v>0</v>
      </c>
      <c r="H395" s="397">
        <v>1</v>
      </c>
      <c r="I395" s="397">
        <v>0</v>
      </c>
      <c r="J395" s="401">
        <v>0</v>
      </c>
      <c r="K395" s="402">
        <v>2</v>
      </c>
      <c r="L395" s="397">
        <v>3</v>
      </c>
      <c r="M395" s="397">
        <v>2</v>
      </c>
      <c r="N395" s="397">
        <v>2</v>
      </c>
      <c r="O395" s="397">
        <v>1</v>
      </c>
      <c r="P395" s="397">
        <v>3</v>
      </c>
      <c r="Q395" s="397">
        <v>1</v>
      </c>
      <c r="R395" s="402">
        <v>9</v>
      </c>
      <c r="S395" s="394">
        <v>2</v>
      </c>
      <c r="T395" s="395">
        <v>13.5</v>
      </c>
      <c r="U395" s="395">
        <v>4.5</v>
      </c>
      <c r="V395" s="395">
        <v>13.5</v>
      </c>
      <c r="W395" s="395">
        <v>4.5</v>
      </c>
      <c r="X395" s="397" t="s">
        <v>62</v>
      </c>
    </row>
    <row r="396" spans="1:24" hidden="1" x14ac:dyDescent="0.25">
      <c r="A396" s="397" t="s">
        <v>1821</v>
      </c>
      <c r="B396" s="397" t="s">
        <v>74</v>
      </c>
      <c r="C396" s="397">
        <v>14</v>
      </c>
      <c r="D396" s="397">
        <v>0</v>
      </c>
      <c r="E396" s="397">
        <v>0</v>
      </c>
      <c r="F396" s="397">
        <v>0</v>
      </c>
      <c r="G396" s="397">
        <v>2</v>
      </c>
      <c r="H396" s="397">
        <v>1</v>
      </c>
      <c r="I396" s="397">
        <v>0</v>
      </c>
      <c r="J396" s="401">
        <v>0.66669999999999996</v>
      </c>
      <c r="K396" s="402">
        <v>26.333333</v>
      </c>
      <c r="L396" s="397">
        <v>20</v>
      </c>
      <c r="M396" s="397">
        <v>12</v>
      </c>
      <c r="N396" s="397">
        <v>12</v>
      </c>
      <c r="O396" s="397">
        <v>6</v>
      </c>
      <c r="P396" s="397">
        <v>23</v>
      </c>
      <c r="Q396" s="397">
        <v>5</v>
      </c>
      <c r="R396" s="402">
        <v>4.1013000000000002</v>
      </c>
      <c r="S396" s="394">
        <v>0.98729999999999996</v>
      </c>
      <c r="T396" s="395">
        <v>6.8353999999999999</v>
      </c>
      <c r="U396" s="395">
        <v>2.0506000000000002</v>
      </c>
      <c r="V396" s="395">
        <v>7.8608000000000002</v>
      </c>
      <c r="W396" s="395">
        <v>1.7089000000000001</v>
      </c>
      <c r="X396" s="397" t="s">
        <v>62</v>
      </c>
    </row>
    <row r="397" spans="1:24" hidden="1" x14ac:dyDescent="0.25">
      <c r="A397" s="397" t="s">
        <v>833</v>
      </c>
      <c r="B397" s="397" t="s">
        <v>147</v>
      </c>
      <c r="C397" s="397">
        <v>14</v>
      </c>
      <c r="D397" s="397">
        <v>0</v>
      </c>
      <c r="E397" s="397">
        <v>0</v>
      </c>
      <c r="F397" s="397">
        <v>0</v>
      </c>
      <c r="G397" s="397">
        <v>2</v>
      </c>
      <c r="H397" s="397">
        <v>0</v>
      </c>
      <c r="I397" s="397">
        <v>0</v>
      </c>
      <c r="J397" s="401">
        <v>1</v>
      </c>
      <c r="K397" s="402">
        <v>15.000000999999999</v>
      </c>
      <c r="L397" s="397">
        <v>13</v>
      </c>
      <c r="M397" s="397">
        <v>11</v>
      </c>
      <c r="N397" s="397">
        <v>11</v>
      </c>
      <c r="O397" s="397">
        <v>7</v>
      </c>
      <c r="P397" s="397">
        <v>13</v>
      </c>
      <c r="Q397" s="397">
        <v>4</v>
      </c>
      <c r="R397" s="402">
        <v>6.6</v>
      </c>
      <c r="S397" s="394">
        <v>1.3332999999999999</v>
      </c>
      <c r="T397" s="395">
        <v>7.8</v>
      </c>
      <c r="U397" s="395">
        <v>4.2</v>
      </c>
      <c r="V397" s="395">
        <v>7.8</v>
      </c>
      <c r="W397" s="395">
        <v>2.4</v>
      </c>
      <c r="X397" s="397" t="s">
        <v>62</v>
      </c>
    </row>
    <row r="398" spans="1:24" hidden="1" x14ac:dyDescent="0.25">
      <c r="A398" s="397" t="s">
        <v>552</v>
      </c>
      <c r="B398" s="397" t="s">
        <v>71</v>
      </c>
      <c r="C398" s="397">
        <v>14</v>
      </c>
      <c r="D398" s="397">
        <v>14</v>
      </c>
      <c r="E398" s="397">
        <v>0</v>
      </c>
      <c r="F398" s="397">
        <v>0</v>
      </c>
      <c r="G398" s="397">
        <v>0</v>
      </c>
      <c r="H398" s="397">
        <v>6</v>
      </c>
      <c r="I398" s="397">
        <v>0</v>
      </c>
      <c r="J398" s="401">
        <v>0</v>
      </c>
      <c r="K398" s="402">
        <v>42.333334000000001</v>
      </c>
      <c r="L398" s="397">
        <v>55</v>
      </c>
      <c r="M398" s="397">
        <v>36</v>
      </c>
      <c r="N398" s="397">
        <v>35</v>
      </c>
      <c r="O398" s="397">
        <v>20</v>
      </c>
      <c r="P398" s="397">
        <v>40</v>
      </c>
      <c r="Q398" s="397">
        <v>4</v>
      </c>
      <c r="R398" s="402">
        <v>7.4409000000000001</v>
      </c>
      <c r="S398" s="394">
        <v>1.7717000000000001</v>
      </c>
      <c r="T398" s="395">
        <v>11.6929</v>
      </c>
      <c r="U398" s="395">
        <v>4.2519999999999998</v>
      </c>
      <c r="V398" s="395">
        <v>8.5038999999999998</v>
      </c>
      <c r="W398" s="395">
        <v>0.85040000000000004</v>
      </c>
      <c r="X398" s="397" t="s">
        <v>62</v>
      </c>
    </row>
    <row r="399" spans="1:24" hidden="1" x14ac:dyDescent="0.25">
      <c r="A399" s="397" t="s">
        <v>776</v>
      </c>
      <c r="B399" s="397" t="s">
        <v>73</v>
      </c>
      <c r="C399" s="397">
        <v>19</v>
      </c>
      <c r="D399" s="397">
        <v>0</v>
      </c>
      <c r="E399" s="397">
        <v>0</v>
      </c>
      <c r="F399" s="397">
        <v>0</v>
      </c>
      <c r="G399" s="397">
        <v>2</v>
      </c>
      <c r="H399" s="397">
        <v>2</v>
      </c>
      <c r="I399" s="397">
        <v>0</v>
      </c>
      <c r="J399" s="401">
        <v>0.5</v>
      </c>
      <c r="K399" s="402">
        <v>25.666665999999999</v>
      </c>
      <c r="L399" s="397">
        <v>12</v>
      </c>
      <c r="M399" s="397">
        <v>6</v>
      </c>
      <c r="N399" s="397">
        <v>6</v>
      </c>
      <c r="O399" s="397">
        <v>3</v>
      </c>
      <c r="P399" s="397">
        <v>26</v>
      </c>
      <c r="Q399" s="397">
        <v>2</v>
      </c>
      <c r="R399" s="402">
        <v>2.1038999999999999</v>
      </c>
      <c r="S399" s="394">
        <v>0.58440000000000003</v>
      </c>
      <c r="T399" s="395">
        <v>4.2077999999999998</v>
      </c>
      <c r="U399" s="395">
        <v>1.0519000000000001</v>
      </c>
      <c r="V399" s="395">
        <v>9.1168999999999993</v>
      </c>
      <c r="W399" s="395">
        <v>0.70130000000000003</v>
      </c>
      <c r="X399" s="397" t="s">
        <v>62</v>
      </c>
    </row>
    <row r="400" spans="1:24" hidden="1" x14ac:dyDescent="0.25">
      <c r="A400" s="397" t="s">
        <v>871</v>
      </c>
      <c r="B400" s="397" t="s">
        <v>75</v>
      </c>
      <c r="C400" s="397">
        <v>10</v>
      </c>
      <c r="D400" s="397">
        <v>0</v>
      </c>
      <c r="E400" s="397">
        <v>0</v>
      </c>
      <c r="F400" s="397">
        <v>0</v>
      </c>
      <c r="G400" s="397">
        <v>1</v>
      </c>
      <c r="H400" s="397">
        <v>2</v>
      </c>
      <c r="I400" s="397">
        <v>0</v>
      </c>
      <c r="J400" s="401">
        <v>0.33329999999999999</v>
      </c>
      <c r="K400" s="402">
        <v>10.333333</v>
      </c>
      <c r="L400" s="397">
        <v>8</v>
      </c>
      <c r="M400" s="397">
        <v>6</v>
      </c>
      <c r="N400" s="397">
        <v>6</v>
      </c>
      <c r="O400" s="397">
        <v>5</v>
      </c>
      <c r="P400" s="397">
        <v>6</v>
      </c>
      <c r="Q400" s="397">
        <v>2</v>
      </c>
      <c r="R400" s="402">
        <v>5.2257999999999996</v>
      </c>
      <c r="S400" s="394">
        <v>1.2581</v>
      </c>
      <c r="T400" s="395">
        <v>6.9676999999999998</v>
      </c>
      <c r="U400" s="395">
        <v>4.3548</v>
      </c>
      <c r="V400" s="395">
        <v>5.2257999999999996</v>
      </c>
      <c r="W400" s="395">
        <v>1.7419</v>
      </c>
      <c r="X400" s="397" t="s">
        <v>62</v>
      </c>
    </row>
    <row r="401" spans="1:24" hidden="1" x14ac:dyDescent="0.25">
      <c r="A401" s="397" t="s">
        <v>578</v>
      </c>
      <c r="B401" s="397" t="s">
        <v>67</v>
      </c>
      <c r="C401" s="397">
        <v>27</v>
      </c>
      <c r="D401" s="397">
        <v>0</v>
      </c>
      <c r="E401" s="397">
        <v>0</v>
      </c>
      <c r="F401" s="397">
        <v>0</v>
      </c>
      <c r="G401" s="397">
        <v>2</v>
      </c>
      <c r="H401" s="397">
        <v>4</v>
      </c>
      <c r="I401" s="397">
        <v>7</v>
      </c>
      <c r="J401" s="401">
        <v>0.33329999999999999</v>
      </c>
      <c r="K401" s="402">
        <v>30.333334000000001</v>
      </c>
      <c r="L401" s="397">
        <v>23</v>
      </c>
      <c r="M401" s="397">
        <v>10</v>
      </c>
      <c r="N401" s="397">
        <v>10</v>
      </c>
      <c r="O401" s="397">
        <v>6</v>
      </c>
      <c r="P401" s="397">
        <v>25</v>
      </c>
      <c r="Q401" s="397">
        <v>3</v>
      </c>
      <c r="R401" s="402">
        <v>2.9670000000000001</v>
      </c>
      <c r="S401" s="394">
        <v>0.95599999999999996</v>
      </c>
      <c r="T401" s="395">
        <v>6.8242000000000003</v>
      </c>
      <c r="U401" s="395">
        <v>1.7802</v>
      </c>
      <c r="V401" s="395">
        <v>7.4176000000000002</v>
      </c>
      <c r="W401" s="395">
        <v>0.8901</v>
      </c>
      <c r="X401" s="397" t="s">
        <v>62</v>
      </c>
    </row>
    <row r="402" spans="1:24" hidden="1" x14ac:dyDescent="0.25">
      <c r="A402" s="397" t="s">
        <v>876</v>
      </c>
      <c r="B402" s="397" t="s">
        <v>75</v>
      </c>
      <c r="C402" s="397">
        <v>5</v>
      </c>
      <c r="D402" s="397">
        <v>0</v>
      </c>
      <c r="E402" s="397">
        <v>0</v>
      </c>
      <c r="F402" s="397">
        <v>0</v>
      </c>
      <c r="G402" s="397">
        <v>1</v>
      </c>
      <c r="H402" s="397">
        <v>0</v>
      </c>
      <c r="I402" s="397">
        <v>0</v>
      </c>
      <c r="J402" s="401">
        <v>1</v>
      </c>
      <c r="K402" s="402">
        <v>21</v>
      </c>
      <c r="L402" s="397">
        <v>15</v>
      </c>
      <c r="M402" s="397">
        <v>5</v>
      </c>
      <c r="N402" s="397">
        <v>5</v>
      </c>
      <c r="O402" s="397">
        <v>6</v>
      </c>
      <c r="P402" s="397">
        <v>17</v>
      </c>
      <c r="Q402" s="397">
        <v>2</v>
      </c>
      <c r="R402" s="402">
        <v>2.1429</v>
      </c>
      <c r="S402" s="394">
        <v>1</v>
      </c>
      <c r="T402" s="395">
        <v>6.4286000000000003</v>
      </c>
      <c r="U402" s="395">
        <v>2.5714000000000001</v>
      </c>
      <c r="V402" s="395">
        <v>7.2857000000000003</v>
      </c>
      <c r="W402" s="395">
        <v>0.85709999999999997</v>
      </c>
      <c r="X402" s="397" t="s">
        <v>62</v>
      </c>
    </row>
    <row r="403" spans="1:24" hidden="1" x14ac:dyDescent="0.25">
      <c r="A403" s="397" t="s">
        <v>402</v>
      </c>
      <c r="B403" s="397" t="s">
        <v>166</v>
      </c>
      <c r="C403" s="397">
        <v>12</v>
      </c>
      <c r="D403" s="397">
        <v>12</v>
      </c>
      <c r="E403" s="397">
        <v>5</v>
      </c>
      <c r="F403" s="397">
        <v>1</v>
      </c>
      <c r="G403" s="397">
        <v>4</v>
      </c>
      <c r="H403" s="397">
        <v>7</v>
      </c>
      <c r="I403" s="397">
        <v>0</v>
      </c>
      <c r="J403" s="401">
        <v>0.36359999999999998</v>
      </c>
      <c r="K403" s="402">
        <v>84</v>
      </c>
      <c r="L403" s="397">
        <v>105</v>
      </c>
      <c r="M403" s="397">
        <v>57</v>
      </c>
      <c r="N403" s="397">
        <v>51</v>
      </c>
      <c r="O403" s="397">
        <v>19</v>
      </c>
      <c r="P403" s="397">
        <v>58</v>
      </c>
      <c r="Q403" s="397">
        <v>10</v>
      </c>
      <c r="R403" s="402">
        <v>5.4642999999999997</v>
      </c>
      <c r="S403" s="394">
        <v>1.4762</v>
      </c>
      <c r="T403" s="395">
        <v>11.25</v>
      </c>
      <c r="U403" s="395">
        <v>2.0356999999999998</v>
      </c>
      <c r="V403" s="395">
        <v>6.2142999999999997</v>
      </c>
      <c r="W403" s="395">
        <v>1.0713999999999999</v>
      </c>
      <c r="X403" s="397" t="s">
        <v>62</v>
      </c>
    </row>
    <row r="404" spans="1:24" hidden="1" x14ac:dyDescent="0.25">
      <c r="A404" s="397" t="s">
        <v>837</v>
      </c>
      <c r="B404" s="397" t="s">
        <v>147</v>
      </c>
      <c r="C404" s="397">
        <v>11</v>
      </c>
      <c r="D404" s="397">
        <v>11</v>
      </c>
      <c r="E404" s="397">
        <v>1</v>
      </c>
      <c r="F404" s="397">
        <v>0</v>
      </c>
      <c r="G404" s="397">
        <v>1</v>
      </c>
      <c r="H404" s="397">
        <v>4</v>
      </c>
      <c r="I404" s="397">
        <v>0</v>
      </c>
      <c r="J404" s="401">
        <v>0.2</v>
      </c>
      <c r="K404" s="402">
        <v>65.666668000000001</v>
      </c>
      <c r="L404" s="397">
        <v>61</v>
      </c>
      <c r="M404" s="397">
        <v>36</v>
      </c>
      <c r="N404" s="397">
        <v>35</v>
      </c>
      <c r="O404" s="397">
        <v>28</v>
      </c>
      <c r="P404" s="397">
        <v>74</v>
      </c>
      <c r="Q404" s="397">
        <v>10</v>
      </c>
      <c r="R404" s="402">
        <v>4.7969999999999997</v>
      </c>
      <c r="S404" s="394">
        <v>1.3552999999999999</v>
      </c>
      <c r="T404" s="395">
        <v>8.3604000000000003</v>
      </c>
      <c r="U404" s="395">
        <v>3.8376000000000001</v>
      </c>
      <c r="V404" s="395">
        <v>10.142099999999999</v>
      </c>
      <c r="W404" s="395">
        <v>1.3706</v>
      </c>
      <c r="X404" s="397" t="s">
        <v>62</v>
      </c>
    </row>
    <row r="405" spans="1:24" hidden="1" x14ac:dyDescent="0.25">
      <c r="A405" s="397" t="s">
        <v>838</v>
      </c>
      <c r="B405" s="397" t="s">
        <v>147</v>
      </c>
      <c r="C405" s="397">
        <v>22</v>
      </c>
      <c r="D405" s="397">
        <v>0</v>
      </c>
      <c r="E405" s="397">
        <v>0</v>
      </c>
      <c r="F405" s="397">
        <v>0</v>
      </c>
      <c r="G405" s="397">
        <v>1</v>
      </c>
      <c r="H405" s="397">
        <v>1</v>
      </c>
      <c r="I405" s="397">
        <v>0</v>
      </c>
      <c r="J405" s="401">
        <v>0.5</v>
      </c>
      <c r="K405" s="402">
        <v>14.666665</v>
      </c>
      <c r="L405" s="397">
        <v>8</v>
      </c>
      <c r="M405" s="397">
        <v>6</v>
      </c>
      <c r="N405" s="397">
        <v>6</v>
      </c>
      <c r="O405" s="397">
        <v>3</v>
      </c>
      <c r="P405" s="397">
        <v>12</v>
      </c>
      <c r="Q405" s="397">
        <v>3</v>
      </c>
      <c r="R405" s="402">
        <v>3.6818</v>
      </c>
      <c r="S405" s="394">
        <v>0.75</v>
      </c>
      <c r="T405" s="395">
        <v>4.9090999999999996</v>
      </c>
      <c r="U405" s="395">
        <v>1.8409</v>
      </c>
      <c r="V405" s="395">
        <v>7.3635999999999999</v>
      </c>
      <c r="W405" s="395">
        <v>1.8409</v>
      </c>
      <c r="X405" s="397" t="s">
        <v>62</v>
      </c>
    </row>
    <row r="406" spans="1:24" hidden="1" x14ac:dyDescent="0.25">
      <c r="A406" s="397" t="s">
        <v>830</v>
      </c>
      <c r="B406" s="397" t="s">
        <v>147</v>
      </c>
      <c r="C406" s="397">
        <v>13</v>
      </c>
      <c r="D406" s="397">
        <v>0</v>
      </c>
      <c r="E406" s="397">
        <v>0</v>
      </c>
      <c r="F406" s="397">
        <v>0</v>
      </c>
      <c r="G406" s="397">
        <v>1</v>
      </c>
      <c r="H406" s="397">
        <v>1</v>
      </c>
      <c r="I406" s="397">
        <v>0</v>
      </c>
      <c r="J406" s="401">
        <v>0.5</v>
      </c>
      <c r="K406" s="402">
        <v>22.666665999999999</v>
      </c>
      <c r="L406" s="397">
        <v>37</v>
      </c>
      <c r="M406" s="397">
        <v>20</v>
      </c>
      <c r="N406" s="397">
        <v>16</v>
      </c>
      <c r="O406" s="397">
        <v>7</v>
      </c>
      <c r="P406" s="397">
        <v>26</v>
      </c>
      <c r="Q406" s="397">
        <v>3</v>
      </c>
      <c r="R406" s="402">
        <v>6.3529</v>
      </c>
      <c r="S406" s="394">
        <v>1.9412</v>
      </c>
      <c r="T406" s="395">
        <v>14.6912</v>
      </c>
      <c r="U406" s="395">
        <v>2.7793999999999999</v>
      </c>
      <c r="V406" s="395">
        <v>10.323499999999999</v>
      </c>
      <c r="W406" s="395">
        <v>1.1912</v>
      </c>
      <c r="X406" s="397" t="s">
        <v>62</v>
      </c>
    </row>
    <row r="407" spans="1:24" hidden="1" x14ac:dyDescent="0.25">
      <c r="A407" s="397" t="s">
        <v>548</v>
      </c>
      <c r="B407" s="397" t="s">
        <v>71</v>
      </c>
      <c r="C407" s="397">
        <v>13</v>
      </c>
      <c r="D407" s="397">
        <v>13</v>
      </c>
      <c r="E407" s="397">
        <v>1</v>
      </c>
      <c r="F407" s="397">
        <v>0</v>
      </c>
      <c r="G407" s="397">
        <v>2</v>
      </c>
      <c r="H407" s="397">
        <v>4</v>
      </c>
      <c r="I407" s="397">
        <v>0</v>
      </c>
      <c r="J407" s="401">
        <v>0.33329999999999999</v>
      </c>
      <c r="K407" s="402">
        <v>50.333334000000001</v>
      </c>
      <c r="L407" s="397">
        <v>44</v>
      </c>
      <c r="M407" s="397">
        <v>28</v>
      </c>
      <c r="N407" s="397">
        <v>24</v>
      </c>
      <c r="O407" s="397">
        <v>14</v>
      </c>
      <c r="P407" s="397">
        <v>57</v>
      </c>
      <c r="Q407" s="397">
        <v>8</v>
      </c>
      <c r="R407" s="402">
        <v>4.2914000000000003</v>
      </c>
      <c r="S407" s="394">
        <v>1.1523000000000001</v>
      </c>
      <c r="T407" s="395">
        <v>7.8674999999999997</v>
      </c>
      <c r="U407" s="395">
        <v>2.5032999999999999</v>
      </c>
      <c r="V407" s="395">
        <v>10.1921</v>
      </c>
      <c r="W407" s="395">
        <v>1.4305000000000001</v>
      </c>
      <c r="X407" s="397" t="s">
        <v>62</v>
      </c>
    </row>
    <row r="408" spans="1:24" hidden="1" x14ac:dyDescent="0.25">
      <c r="A408" s="397" t="s">
        <v>457</v>
      </c>
      <c r="B408" s="397" t="s">
        <v>64</v>
      </c>
      <c r="C408" s="397">
        <v>3</v>
      </c>
      <c r="D408" s="397">
        <v>3</v>
      </c>
      <c r="E408" s="397">
        <v>3</v>
      </c>
      <c r="F408" s="397">
        <v>0</v>
      </c>
      <c r="G408" s="397">
        <v>2</v>
      </c>
      <c r="H408" s="397">
        <v>1</v>
      </c>
      <c r="I408" s="397">
        <v>0</v>
      </c>
      <c r="J408" s="401">
        <v>0.66669999999999996</v>
      </c>
      <c r="K408" s="402">
        <v>26</v>
      </c>
      <c r="L408" s="397">
        <v>19</v>
      </c>
      <c r="M408" s="397">
        <v>8</v>
      </c>
      <c r="N408" s="397">
        <v>8</v>
      </c>
      <c r="O408" s="397">
        <v>8</v>
      </c>
      <c r="P408" s="397">
        <v>26</v>
      </c>
      <c r="Q408" s="397">
        <v>5</v>
      </c>
      <c r="R408" s="402">
        <v>2.7692000000000001</v>
      </c>
      <c r="S408" s="394">
        <v>1.0385</v>
      </c>
      <c r="T408" s="395">
        <v>6.5769000000000002</v>
      </c>
      <c r="U408" s="395">
        <v>2.7692000000000001</v>
      </c>
      <c r="V408" s="395">
        <v>9</v>
      </c>
      <c r="W408" s="395">
        <v>1.7307999999999999</v>
      </c>
      <c r="X408" s="397" t="s">
        <v>62</v>
      </c>
    </row>
    <row r="409" spans="1:24" hidden="1" x14ac:dyDescent="0.25">
      <c r="A409" s="397" t="s">
        <v>1036</v>
      </c>
      <c r="B409" s="397" t="s">
        <v>70</v>
      </c>
      <c r="C409" s="397">
        <v>3</v>
      </c>
      <c r="D409" s="397">
        <v>3</v>
      </c>
      <c r="E409" s="397">
        <v>1</v>
      </c>
      <c r="F409" s="397">
        <v>0</v>
      </c>
      <c r="G409" s="397">
        <v>0</v>
      </c>
      <c r="H409" s="397">
        <v>2</v>
      </c>
      <c r="I409" s="397">
        <v>0</v>
      </c>
      <c r="J409" s="401">
        <v>0</v>
      </c>
      <c r="K409" s="402">
        <v>16</v>
      </c>
      <c r="L409" s="397">
        <v>15</v>
      </c>
      <c r="M409" s="397">
        <v>8</v>
      </c>
      <c r="N409" s="397">
        <v>8</v>
      </c>
      <c r="O409" s="397">
        <v>8</v>
      </c>
      <c r="P409" s="397">
        <v>13</v>
      </c>
      <c r="Q409" s="397">
        <v>4</v>
      </c>
      <c r="R409" s="402">
        <v>4.5</v>
      </c>
      <c r="S409" s="394">
        <v>1.4375</v>
      </c>
      <c r="T409" s="395">
        <v>8.4375</v>
      </c>
      <c r="U409" s="395">
        <v>4.5</v>
      </c>
      <c r="V409" s="395">
        <v>7.3125</v>
      </c>
      <c r="W409" s="395">
        <v>2.25</v>
      </c>
      <c r="X409" s="397" t="s">
        <v>62</v>
      </c>
    </row>
    <row r="410" spans="1:24" hidden="1" x14ac:dyDescent="0.25">
      <c r="A410" s="397" t="s">
        <v>1036</v>
      </c>
      <c r="B410" s="397" t="s">
        <v>146</v>
      </c>
      <c r="C410" s="397">
        <v>4</v>
      </c>
      <c r="D410" s="397">
        <v>4</v>
      </c>
      <c r="E410" s="397">
        <v>3</v>
      </c>
      <c r="F410" s="397">
        <v>0</v>
      </c>
      <c r="G410" s="397">
        <v>0</v>
      </c>
      <c r="H410" s="397">
        <v>4</v>
      </c>
      <c r="I410" s="397">
        <v>0</v>
      </c>
      <c r="J410" s="401">
        <v>0</v>
      </c>
      <c r="K410" s="402">
        <v>26.666667</v>
      </c>
      <c r="L410" s="397">
        <v>28</v>
      </c>
      <c r="M410" s="397">
        <v>22</v>
      </c>
      <c r="N410" s="397">
        <v>22</v>
      </c>
      <c r="O410" s="397">
        <v>13</v>
      </c>
      <c r="P410" s="397">
        <v>22</v>
      </c>
      <c r="Q410" s="397">
        <v>8</v>
      </c>
      <c r="R410" s="402">
        <v>7.4249999999999998</v>
      </c>
      <c r="S410" s="394">
        <v>1.5375000000000001</v>
      </c>
      <c r="T410" s="395">
        <v>9.4499999999999993</v>
      </c>
      <c r="U410" s="395">
        <v>4.3875000000000002</v>
      </c>
      <c r="V410" s="395">
        <v>7.4249999999999998</v>
      </c>
      <c r="W410" s="395">
        <v>2.7</v>
      </c>
      <c r="X410" s="397" t="s">
        <v>62</v>
      </c>
    </row>
    <row r="411" spans="1:24" hidden="1" x14ac:dyDescent="0.25">
      <c r="A411" s="397" t="s">
        <v>419</v>
      </c>
      <c r="B411" s="397" t="s">
        <v>73</v>
      </c>
      <c r="C411" s="397">
        <v>12</v>
      </c>
      <c r="D411" s="397">
        <v>12</v>
      </c>
      <c r="E411" s="397">
        <v>1</v>
      </c>
      <c r="F411" s="397">
        <v>1</v>
      </c>
      <c r="G411" s="397">
        <v>4</v>
      </c>
      <c r="H411" s="397">
        <v>5</v>
      </c>
      <c r="I411" s="397">
        <v>0</v>
      </c>
      <c r="J411" s="401">
        <v>0.44440000000000002</v>
      </c>
      <c r="K411" s="402">
        <v>80.333333999999994</v>
      </c>
      <c r="L411" s="397">
        <v>71</v>
      </c>
      <c r="M411" s="397">
        <v>45</v>
      </c>
      <c r="N411" s="397">
        <v>39</v>
      </c>
      <c r="O411" s="397">
        <v>39</v>
      </c>
      <c r="P411" s="397">
        <v>62</v>
      </c>
      <c r="Q411" s="397">
        <v>13</v>
      </c>
      <c r="R411" s="402">
        <v>4.3693</v>
      </c>
      <c r="S411" s="394">
        <v>1.3693</v>
      </c>
      <c r="T411" s="395">
        <v>7.9543999999999997</v>
      </c>
      <c r="U411" s="395">
        <v>4.3693</v>
      </c>
      <c r="V411" s="395">
        <v>6.9461000000000004</v>
      </c>
      <c r="W411" s="395">
        <v>1.4563999999999999</v>
      </c>
      <c r="X411" s="397" t="s">
        <v>62</v>
      </c>
    </row>
    <row r="412" spans="1:24" hidden="1" x14ac:dyDescent="0.25">
      <c r="A412" s="397" t="s">
        <v>447</v>
      </c>
      <c r="B412" s="397" t="s">
        <v>70</v>
      </c>
      <c r="C412" s="397">
        <v>9</v>
      </c>
      <c r="D412" s="397">
        <v>9</v>
      </c>
      <c r="E412" s="397">
        <v>4</v>
      </c>
      <c r="F412" s="397">
        <v>0</v>
      </c>
      <c r="G412" s="397">
        <v>2</v>
      </c>
      <c r="H412" s="397">
        <v>6</v>
      </c>
      <c r="I412" s="397">
        <v>0</v>
      </c>
      <c r="J412" s="401">
        <v>0.25</v>
      </c>
      <c r="K412" s="402">
        <v>61.333333000000003</v>
      </c>
      <c r="L412" s="397">
        <v>70</v>
      </c>
      <c r="M412" s="397">
        <v>43</v>
      </c>
      <c r="N412" s="397">
        <v>42</v>
      </c>
      <c r="O412" s="397">
        <v>21</v>
      </c>
      <c r="P412" s="397">
        <v>48</v>
      </c>
      <c r="Q412" s="397">
        <v>13</v>
      </c>
      <c r="R412" s="402">
        <v>6.1630000000000003</v>
      </c>
      <c r="S412" s="394">
        <v>1.4837</v>
      </c>
      <c r="T412" s="395">
        <v>10.271699999999999</v>
      </c>
      <c r="U412" s="395">
        <v>3.0815000000000001</v>
      </c>
      <c r="V412" s="395">
        <v>7.0434999999999999</v>
      </c>
      <c r="W412" s="395">
        <v>1.9076</v>
      </c>
      <c r="X412" s="397" t="s">
        <v>62</v>
      </c>
    </row>
    <row r="413" spans="1:24" hidden="1" x14ac:dyDescent="0.25">
      <c r="A413" s="397" t="s">
        <v>1033</v>
      </c>
      <c r="B413" s="397" t="s">
        <v>68</v>
      </c>
      <c r="C413" s="397">
        <v>9</v>
      </c>
      <c r="D413" s="397">
        <v>9</v>
      </c>
      <c r="E413" s="397">
        <v>3</v>
      </c>
      <c r="F413" s="397">
        <v>0</v>
      </c>
      <c r="G413" s="397">
        <v>5</v>
      </c>
      <c r="H413" s="397">
        <v>2</v>
      </c>
      <c r="I413" s="397">
        <v>0</v>
      </c>
      <c r="J413" s="401">
        <v>0.71430000000000005</v>
      </c>
      <c r="K413" s="402">
        <v>64.333332999999996</v>
      </c>
      <c r="L413" s="397">
        <v>62</v>
      </c>
      <c r="M413" s="397">
        <v>33</v>
      </c>
      <c r="N413" s="397">
        <v>32</v>
      </c>
      <c r="O413" s="397">
        <v>20</v>
      </c>
      <c r="P413" s="397">
        <v>52</v>
      </c>
      <c r="Q413" s="397">
        <v>16</v>
      </c>
      <c r="R413" s="402">
        <v>4.4767000000000001</v>
      </c>
      <c r="S413" s="394">
        <v>1.2746</v>
      </c>
      <c r="T413" s="395">
        <v>8.6736000000000004</v>
      </c>
      <c r="U413" s="395">
        <v>2.7978999999999998</v>
      </c>
      <c r="V413" s="395">
        <v>7.2746000000000004</v>
      </c>
      <c r="W413" s="395">
        <v>2.2383000000000002</v>
      </c>
      <c r="X413" s="397" t="s">
        <v>62</v>
      </c>
    </row>
    <row r="414" spans="1:24" hidden="1" x14ac:dyDescent="0.25">
      <c r="A414" s="397" t="s">
        <v>664</v>
      </c>
      <c r="B414" s="397" t="s">
        <v>68</v>
      </c>
      <c r="C414" s="397">
        <v>2</v>
      </c>
      <c r="D414" s="397">
        <v>0</v>
      </c>
      <c r="E414" s="397">
        <v>0</v>
      </c>
      <c r="F414" s="397">
        <v>0</v>
      </c>
      <c r="G414" s="397">
        <v>1</v>
      </c>
      <c r="H414" s="397">
        <v>0</v>
      </c>
      <c r="I414" s="397">
        <v>0</v>
      </c>
      <c r="J414" s="401">
        <v>1</v>
      </c>
      <c r="K414" s="402">
        <v>1.6666669999999999</v>
      </c>
      <c r="L414" s="397">
        <v>1</v>
      </c>
      <c r="M414" s="397">
        <v>0</v>
      </c>
      <c r="N414" s="397">
        <v>0</v>
      </c>
      <c r="O414" s="397">
        <v>0</v>
      </c>
      <c r="P414" s="397">
        <v>2</v>
      </c>
      <c r="Q414" s="397">
        <v>0</v>
      </c>
      <c r="R414" s="402">
        <v>0</v>
      </c>
      <c r="S414" s="394">
        <v>0.6</v>
      </c>
      <c r="T414" s="395">
        <v>5.4</v>
      </c>
      <c r="U414" s="395">
        <v>0</v>
      </c>
      <c r="V414" s="395">
        <v>10.8</v>
      </c>
      <c r="W414" s="395">
        <v>0</v>
      </c>
      <c r="X414" s="397" t="s">
        <v>62</v>
      </c>
    </row>
    <row r="415" spans="1:24" hidden="1" x14ac:dyDescent="0.25">
      <c r="A415" s="397" t="s">
        <v>435</v>
      </c>
      <c r="B415" s="397" t="s">
        <v>67</v>
      </c>
      <c r="C415" s="397">
        <v>18</v>
      </c>
      <c r="D415" s="397">
        <v>18</v>
      </c>
      <c r="E415" s="397">
        <v>6</v>
      </c>
      <c r="F415" s="397">
        <v>1</v>
      </c>
      <c r="G415" s="397">
        <v>7</v>
      </c>
      <c r="H415" s="397">
        <v>8</v>
      </c>
      <c r="I415" s="397">
        <v>0</v>
      </c>
      <c r="J415" s="401">
        <v>0.4667</v>
      </c>
      <c r="K415" s="402">
        <v>121.333333</v>
      </c>
      <c r="L415" s="397">
        <v>121</v>
      </c>
      <c r="M415" s="397">
        <v>76</v>
      </c>
      <c r="N415" s="397">
        <v>72</v>
      </c>
      <c r="O415" s="397">
        <v>27</v>
      </c>
      <c r="P415" s="397">
        <v>118</v>
      </c>
      <c r="Q415" s="397">
        <v>24</v>
      </c>
      <c r="R415" s="402">
        <v>5.3407</v>
      </c>
      <c r="S415" s="394">
        <v>1.2198</v>
      </c>
      <c r="T415" s="395">
        <v>8.9753000000000007</v>
      </c>
      <c r="U415" s="395">
        <v>2.0026999999999999</v>
      </c>
      <c r="V415" s="395">
        <v>8.7527000000000008</v>
      </c>
      <c r="W415" s="395">
        <v>1.7802</v>
      </c>
      <c r="X415" s="397" t="s">
        <v>62</v>
      </c>
    </row>
    <row r="416" spans="1:24" hidden="1" x14ac:dyDescent="0.25">
      <c r="A416" s="397" t="s">
        <v>873</v>
      </c>
      <c r="B416" s="397" t="s">
        <v>75</v>
      </c>
      <c r="C416" s="397">
        <v>12</v>
      </c>
      <c r="D416" s="397">
        <v>12</v>
      </c>
      <c r="E416" s="397">
        <v>0</v>
      </c>
      <c r="F416" s="397">
        <v>0</v>
      </c>
      <c r="G416" s="397">
        <v>2</v>
      </c>
      <c r="H416" s="397">
        <v>5</v>
      </c>
      <c r="I416" s="397">
        <v>0</v>
      </c>
      <c r="J416" s="401">
        <v>0.28570000000000001</v>
      </c>
      <c r="K416" s="402">
        <v>55.666665999999999</v>
      </c>
      <c r="L416" s="397">
        <v>63</v>
      </c>
      <c r="M416" s="397">
        <v>37</v>
      </c>
      <c r="N416" s="397">
        <v>37</v>
      </c>
      <c r="O416" s="397">
        <v>18</v>
      </c>
      <c r="P416" s="397">
        <v>60</v>
      </c>
      <c r="Q416" s="397">
        <v>14</v>
      </c>
      <c r="R416" s="402">
        <v>5.9820000000000002</v>
      </c>
      <c r="S416" s="394">
        <v>1.4551000000000001</v>
      </c>
      <c r="T416" s="395">
        <v>10.185600000000001</v>
      </c>
      <c r="U416" s="395">
        <v>2.9102000000000001</v>
      </c>
      <c r="V416" s="395">
        <v>9.7005999999999997</v>
      </c>
      <c r="W416" s="395">
        <v>2.2635000000000001</v>
      </c>
      <c r="X416" s="397" t="s">
        <v>62</v>
      </c>
    </row>
    <row r="417" spans="1:24" hidden="1" x14ac:dyDescent="0.25">
      <c r="A417" s="397" t="s">
        <v>460</v>
      </c>
      <c r="B417" s="397" t="s">
        <v>74</v>
      </c>
      <c r="C417" s="397">
        <v>28</v>
      </c>
      <c r="D417" s="397">
        <v>0</v>
      </c>
      <c r="E417" s="397">
        <v>0</v>
      </c>
      <c r="F417" s="397">
        <v>0</v>
      </c>
      <c r="G417" s="397">
        <v>1</v>
      </c>
      <c r="H417" s="397">
        <v>2</v>
      </c>
      <c r="I417" s="397">
        <v>2</v>
      </c>
      <c r="J417" s="401">
        <v>0.33329999999999999</v>
      </c>
      <c r="K417" s="402">
        <v>21.333331999999999</v>
      </c>
      <c r="L417" s="397">
        <v>13</v>
      </c>
      <c r="M417" s="397">
        <v>6</v>
      </c>
      <c r="N417" s="397">
        <v>6</v>
      </c>
      <c r="O417" s="397">
        <v>0</v>
      </c>
      <c r="P417" s="397">
        <v>23</v>
      </c>
      <c r="Q417" s="397">
        <v>3</v>
      </c>
      <c r="R417" s="402">
        <v>2.5312999999999999</v>
      </c>
      <c r="S417" s="394">
        <v>0.60940000000000005</v>
      </c>
      <c r="T417" s="395">
        <v>5.4843999999999999</v>
      </c>
      <c r="U417" s="395">
        <v>0</v>
      </c>
      <c r="V417" s="395">
        <v>9.7030999999999992</v>
      </c>
      <c r="W417" s="395">
        <v>1.2656000000000001</v>
      </c>
      <c r="X417" s="397" t="s">
        <v>62</v>
      </c>
    </row>
    <row r="418" spans="1:24" hidden="1" x14ac:dyDescent="0.25">
      <c r="A418" s="397" t="s">
        <v>466</v>
      </c>
      <c r="B418" s="397" t="s">
        <v>166</v>
      </c>
      <c r="C418" s="397">
        <v>28</v>
      </c>
      <c r="D418" s="397">
        <v>0</v>
      </c>
      <c r="E418" s="397">
        <v>0</v>
      </c>
      <c r="F418" s="397">
        <v>0</v>
      </c>
      <c r="G418" s="397">
        <v>1</v>
      </c>
      <c r="H418" s="397">
        <v>2</v>
      </c>
      <c r="I418" s="397">
        <v>0</v>
      </c>
      <c r="J418" s="401">
        <v>0.33329999999999999</v>
      </c>
      <c r="K418" s="402">
        <v>31.333331999999999</v>
      </c>
      <c r="L418" s="397">
        <v>17</v>
      </c>
      <c r="M418" s="397">
        <v>10</v>
      </c>
      <c r="N418" s="397">
        <v>10</v>
      </c>
      <c r="O418" s="397">
        <v>10</v>
      </c>
      <c r="P418" s="397">
        <v>33</v>
      </c>
      <c r="Q418" s="397">
        <v>2</v>
      </c>
      <c r="R418" s="402">
        <v>2.8723000000000001</v>
      </c>
      <c r="S418" s="394">
        <v>0.86170000000000002</v>
      </c>
      <c r="T418" s="395">
        <v>4.883</v>
      </c>
      <c r="U418" s="395">
        <v>2.8723000000000001</v>
      </c>
      <c r="V418" s="395">
        <v>9.4786999999999999</v>
      </c>
      <c r="W418" s="395">
        <v>0.57450000000000001</v>
      </c>
      <c r="X418" s="397" t="s">
        <v>62</v>
      </c>
    </row>
    <row r="419" spans="1:24" hidden="1" x14ac:dyDescent="0.25">
      <c r="A419" s="397" t="s">
        <v>412</v>
      </c>
      <c r="B419" s="397" t="s">
        <v>71</v>
      </c>
      <c r="C419" s="397">
        <v>42</v>
      </c>
      <c r="D419" s="397">
        <v>0</v>
      </c>
      <c r="E419" s="397">
        <v>0</v>
      </c>
      <c r="F419" s="397">
        <v>0</v>
      </c>
      <c r="G419" s="397">
        <v>6</v>
      </c>
      <c r="H419" s="397">
        <v>3</v>
      </c>
      <c r="I419" s="397">
        <v>9</v>
      </c>
      <c r="J419" s="401">
        <v>0.66669999999999996</v>
      </c>
      <c r="K419" s="402">
        <v>68.666668000000001</v>
      </c>
      <c r="L419" s="397">
        <v>48</v>
      </c>
      <c r="M419" s="397">
        <v>27</v>
      </c>
      <c r="N419" s="397">
        <v>24</v>
      </c>
      <c r="O419" s="397">
        <v>6</v>
      </c>
      <c r="P419" s="397">
        <v>59</v>
      </c>
      <c r="Q419" s="397">
        <v>12</v>
      </c>
      <c r="R419" s="402">
        <v>3.1456</v>
      </c>
      <c r="S419" s="394">
        <v>0.78639999999999999</v>
      </c>
      <c r="T419" s="395">
        <v>6.2912999999999997</v>
      </c>
      <c r="U419" s="395">
        <v>0.78639999999999999</v>
      </c>
      <c r="V419" s="395">
        <v>7.7329999999999997</v>
      </c>
      <c r="W419" s="395">
        <v>1.5728</v>
      </c>
      <c r="X419" s="397" t="s">
        <v>62</v>
      </c>
    </row>
    <row r="420" spans="1:24" hidden="1" x14ac:dyDescent="0.25">
      <c r="A420" s="397" t="s">
        <v>867</v>
      </c>
      <c r="B420" s="397" t="s">
        <v>75</v>
      </c>
      <c r="C420" s="397">
        <v>22</v>
      </c>
      <c r="D420" s="397">
        <v>0</v>
      </c>
      <c r="E420" s="397">
        <v>0</v>
      </c>
      <c r="F420" s="397">
        <v>0</v>
      </c>
      <c r="G420" s="397">
        <v>1</v>
      </c>
      <c r="H420" s="397">
        <v>1</v>
      </c>
      <c r="I420" s="397">
        <v>0</v>
      </c>
      <c r="J420" s="401">
        <v>0.5</v>
      </c>
      <c r="K420" s="402">
        <v>28.999998000000001</v>
      </c>
      <c r="L420" s="397">
        <v>22</v>
      </c>
      <c r="M420" s="397">
        <v>10</v>
      </c>
      <c r="N420" s="397">
        <v>10</v>
      </c>
      <c r="O420" s="397">
        <v>6</v>
      </c>
      <c r="P420" s="397">
        <v>30</v>
      </c>
      <c r="Q420" s="397">
        <v>4</v>
      </c>
      <c r="R420" s="402">
        <v>3.1034000000000002</v>
      </c>
      <c r="S420" s="394">
        <v>0.96550000000000002</v>
      </c>
      <c r="T420" s="395">
        <v>6.8276000000000003</v>
      </c>
      <c r="U420" s="395">
        <v>1.8621000000000001</v>
      </c>
      <c r="V420" s="395">
        <v>9.3102999999999998</v>
      </c>
      <c r="W420" s="395">
        <v>1.2414000000000001</v>
      </c>
      <c r="X420" s="397" t="s">
        <v>62</v>
      </c>
    </row>
    <row r="421" spans="1:24" hidden="1" x14ac:dyDescent="0.25">
      <c r="A421" s="397" t="s">
        <v>654</v>
      </c>
      <c r="B421" s="397" t="s">
        <v>68</v>
      </c>
      <c r="C421" s="397">
        <v>19</v>
      </c>
      <c r="D421" s="397">
        <v>0</v>
      </c>
      <c r="E421" s="397">
        <v>0</v>
      </c>
      <c r="F421" s="397">
        <v>0</v>
      </c>
      <c r="G421" s="397">
        <v>3</v>
      </c>
      <c r="H421" s="397">
        <v>0</v>
      </c>
      <c r="I421" s="397">
        <v>1</v>
      </c>
      <c r="J421" s="401">
        <v>1</v>
      </c>
      <c r="K421" s="402">
        <v>23.333331999999999</v>
      </c>
      <c r="L421" s="397">
        <v>19</v>
      </c>
      <c r="M421" s="397">
        <v>8</v>
      </c>
      <c r="N421" s="397">
        <v>8</v>
      </c>
      <c r="O421" s="397">
        <v>5</v>
      </c>
      <c r="P421" s="397">
        <v>32</v>
      </c>
      <c r="Q421" s="397">
        <v>4</v>
      </c>
      <c r="R421" s="402">
        <v>3.0857000000000001</v>
      </c>
      <c r="S421" s="394">
        <v>1.0286</v>
      </c>
      <c r="T421" s="395">
        <v>7.3285999999999998</v>
      </c>
      <c r="U421" s="395">
        <v>1.9286000000000001</v>
      </c>
      <c r="V421" s="395">
        <v>12.3429</v>
      </c>
      <c r="W421" s="395">
        <v>1.5428999999999999</v>
      </c>
      <c r="X421" s="397" t="s">
        <v>62</v>
      </c>
    </row>
    <row r="422" spans="1:24" hidden="1" x14ac:dyDescent="0.25">
      <c r="A422" s="397" t="s">
        <v>658</v>
      </c>
      <c r="B422" s="397" t="s">
        <v>68</v>
      </c>
      <c r="C422" s="397">
        <v>8</v>
      </c>
      <c r="D422" s="397">
        <v>8</v>
      </c>
      <c r="E422" s="397">
        <v>1</v>
      </c>
      <c r="F422" s="397">
        <v>1</v>
      </c>
      <c r="G422" s="397">
        <v>1</v>
      </c>
      <c r="H422" s="397">
        <v>3</v>
      </c>
      <c r="I422" s="397">
        <v>0</v>
      </c>
      <c r="J422" s="401">
        <v>0.25</v>
      </c>
      <c r="K422" s="402">
        <v>43</v>
      </c>
      <c r="L422" s="397">
        <v>47</v>
      </c>
      <c r="M422" s="397">
        <v>21</v>
      </c>
      <c r="N422" s="397">
        <v>18</v>
      </c>
      <c r="O422" s="397">
        <v>8</v>
      </c>
      <c r="P422" s="397">
        <v>48</v>
      </c>
      <c r="Q422" s="397">
        <v>7</v>
      </c>
      <c r="R422" s="402">
        <v>3.7673999999999999</v>
      </c>
      <c r="S422" s="394">
        <v>1.2790999999999999</v>
      </c>
      <c r="T422" s="395">
        <v>9.8371999999999993</v>
      </c>
      <c r="U422" s="395">
        <v>1.6744000000000001</v>
      </c>
      <c r="V422" s="395">
        <v>10.0465</v>
      </c>
      <c r="W422" s="395">
        <v>1.4651000000000001</v>
      </c>
      <c r="X422" s="397" t="s">
        <v>62</v>
      </c>
    </row>
    <row r="423" spans="1:24" hidden="1" x14ac:dyDescent="0.25">
      <c r="A423" s="397" t="s">
        <v>685</v>
      </c>
      <c r="B423" s="397" t="s">
        <v>64</v>
      </c>
      <c r="C423" s="397">
        <v>16</v>
      </c>
      <c r="D423" s="397">
        <v>16</v>
      </c>
      <c r="E423" s="397">
        <v>5</v>
      </c>
      <c r="F423" s="397">
        <v>1</v>
      </c>
      <c r="G423" s="397">
        <v>8</v>
      </c>
      <c r="H423" s="397">
        <v>3</v>
      </c>
      <c r="I423" s="397">
        <v>0</v>
      </c>
      <c r="J423" s="401">
        <v>0.72729999999999995</v>
      </c>
      <c r="K423" s="402">
        <v>118</v>
      </c>
      <c r="L423" s="397">
        <v>84</v>
      </c>
      <c r="M423" s="397">
        <v>37</v>
      </c>
      <c r="N423" s="397">
        <v>34</v>
      </c>
      <c r="O423" s="397">
        <v>28</v>
      </c>
      <c r="P423" s="397">
        <v>107</v>
      </c>
      <c r="Q423" s="397">
        <v>10</v>
      </c>
      <c r="R423" s="402">
        <v>2.5931999999999999</v>
      </c>
      <c r="S423" s="394">
        <v>0.94920000000000004</v>
      </c>
      <c r="T423" s="395">
        <v>6.4067999999999996</v>
      </c>
      <c r="U423" s="395">
        <v>2.1356000000000002</v>
      </c>
      <c r="V423" s="395">
        <v>8.1609999999999996</v>
      </c>
      <c r="W423" s="395">
        <v>0.76270000000000004</v>
      </c>
      <c r="X423" s="397" t="s">
        <v>62</v>
      </c>
    </row>
    <row r="424" spans="1:24" hidden="1" x14ac:dyDescent="0.25">
      <c r="A424" s="397" t="s">
        <v>872</v>
      </c>
      <c r="B424" s="397" t="s">
        <v>75</v>
      </c>
      <c r="C424" s="397">
        <v>4</v>
      </c>
      <c r="D424" s="397">
        <v>4</v>
      </c>
      <c r="E424" s="397">
        <v>0</v>
      </c>
      <c r="F424" s="397">
        <v>0</v>
      </c>
      <c r="G424" s="397">
        <v>0</v>
      </c>
      <c r="H424" s="397">
        <v>2</v>
      </c>
      <c r="I424" s="397">
        <v>0</v>
      </c>
      <c r="J424" s="401">
        <v>0</v>
      </c>
      <c r="K424" s="402">
        <v>11.666665999999999</v>
      </c>
      <c r="L424" s="397">
        <v>17</v>
      </c>
      <c r="M424" s="397">
        <v>16</v>
      </c>
      <c r="N424" s="397">
        <v>15</v>
      </c>
      <c r="O424" s="397">
        <v>11</v>
      </c>
      <c r="P424" s="397">
        <v>16</v>
      </c>
      <c r="Q424" s="397">
        <v>2</v>
      </c>
      <c r="R424" s="402">
        <v>11.571400000000001</v>
      </c>
      <c r="S424" s="394">
        <v>2.4</v>
      </c>
      <c r="T424" s="395">
        <v>13.1143</v>
      </c>
      <c r="U424" s="395">
        <v>8.4856999999999996</v>
      </c>
      <c r="V424" s="395">
        <v>12.3429</v>
      </c>
      <c r="W424" s="395">
        <v>1.5428999999999999</v>
      </c>
      <c r="X424" s="397" t="s">
        <v>62</v>
      </c>
    </row>
    <row r="425" spans="1:24" hidden="1" x14ac:dyDescent="0.25">
      <c r="A425" s="397" t="s">
        <v>430</v>
      </c>
      <c r="B425" s="397" t="s">
        <v>72</v>
      </c>
      <c r="C425" s="397">
        <v>28</v>
      </c>
      <c r="D425" s="397">
        <v>0</v>
      </c>
      <c r="E425" s="397">
        <v>0</v>
      </c>
      <c r="F425" s="397">
        <v>0</v>
      </c>
      <c r="G425" s="397">
        <v>3</v>
      </c>
      <c r="H425" s="397">
        <v>0</v>
      </c>
      <c r="I425" s="397">
        <v>8</v>
      </c>
      <c r="J425" s="401">
        <v>1</v>
      </c>
      <c r="K425" s="402">
        <v>29</v>
      </c>
      <c r="L425" s="397">
        <v>17</v>
      </c>
      <c r="M425" s="397">
        <v>7</v>
      </c>
      <c r="N425" s="397">
        <v>7</v>
      </c>
      <c r="O425" s="397">
        <v>7</v>
      </c>
      <c r="P425" s="397">
        <v>53</v>
      </c>
      <c r="Q425" s="397">
        <v>4</v>
      </c>
      <c r="R425" s="402">
        <v>2.1724000000000001</v>
      </c>
      <c r="S425" s="394">
        <v>0.8276</v>
      </c>
      <c r="T425" s="395">
        <v>5.2759</v>
      </c>
      <c r="U425" s="395">
        <v>2.1724000000000001</v>
      </c>
      <c r="V425" s="395">
        <v>16.4483</v>
      </c>
      <c r="W425" s="395">
        <v>1.2414000000000001</v>
      </c>
      <c r="X425" s="397" t="s">
        <v>62</v>
      </c>
    </row>
    <row r="426" spans="1:24" hidden="1" x14ac:dyDescent="0.25">
      <c r="A426" s="397" t="s">
        <v>473</v>
      </c>
      <c r="B426" s="397" t="s">
        <v>72</v>
      </c>
      <c r="C426" s="397">
        <v>16</v>
      </c>
      <c r="D426" s="397">
        <v>0</v>
      </c>
      <c r="E426" s="397">
        <v>0</v>
      </c>
      <c r="F426" s="397">
        <v>0</v>
      </c>
      <c r="G426" s="397">
        <v>3</v>
      </c>
      <c r="H426" s="397">
        <v>2</v>
      </c>
      <c r="I426" s="397">
        <v>8</v>
      </c>
      <c r="J426" s="401">
        <v>0.6</v>
      </c>
      <c r="K426" s="402">
        <v>19.666667</v>
      </c>
      <c r="L426" s="397">
        <v>15</v>
      </c>
      <c r="M426" s="397">
        <v>7</v>
      </c>
      <c r="N426" s="397">
        <v>4</v>
      </c>
      <c r="O426" s="397">
        <v>6</v>
      </c>
      <c r="P426" s="397">
        <v>21</v>
      </c>
      <c r="Q426" s="397">
        <v>3</v>
      </c>
      <c r="R426" s="402">
        <v>1.8305</v>
      </c>
      <c r="S426" s="394">
        <v>1.0678000000000001</v>
      </c>
      <c r="T426" s="395">
        <v>6.8643999999999998</v>
      </c>
      <c r="U426" s="395">
        <v>2.7458</v>
      </c>
      <c r="V426" s="395">
        <v>9.6102000000000007</v>
      </c>
      <c r="W426" s="395">
        <v>1.3729</v>
      </c>
      <c r="X426" s="397" t="s">
        <v>62</v>
      </c>
    </row>
    <row r="427" spans="1:24" hidden="1" x14ac:dyDescent="0.25">
      <c r="A427" s="397" t="s">
        <v>1029</v>
      </c>
      <c r="B427" s="397" t="s">
        <v>68</v>
      </c>
      <c r="C427" s="397">
        <v>11</v>
      </c>
      <c r="D427" s="397">
        <v>0</v>
      </c>
      <c r="E427" s="397">
        <v>0</v>
      </c>
      <c r="F427" s="397">
        <v>0</v>
      </c>
      <c r="G427" s="397">
        <v>4</v>
      </c>
      <c r="H427" s="397">
        <v>2</v>
      </c>
      <c r="I427" s="397">
        <v>0</v>
      </c>
      <c r="J427" s="401">
        <v>0.66669999999999996</v>
      </c>
      <c r="K427" s="402">
        <v>13.333334000000001</v>
      </c>
      <c r="L427" s="397">
        <v>7</v>
      </c>
      <c r="M427" s="397">
        <v>5</v>
      </c>
      <c r="N427" s="397">
        <v>5</v>
      </c>
      <c r="O427" s="397">
        <v>3</v>
      </c>
      <c r="P427" s="397">
        <v>15</v>
      </c>
      <c r="Q427" s="397">
        <v>1</v>
      </c>
      <c r="R427" s="402">
        <v>3.375</v>
      </c>
      <c r="S427" s="394">
        <v>0.75</v>
      </c>
      <c r="T427" s="395">
        <v>4.7249999999999996</v>
      </c>
      <c r="U427" s="395">
        <v>2.0249999999999999</v>
      </c>
      <c r="V427" s="395">
        <v>10.125</v>
      </c>
      <c r="W427" s="395">
        <v>0.67500000000000004</v>
      </c>
      <c r="X427" s="397" t="s">
        <v>62</v>
      </c>
    </row>
    <row r="428" spans="1:24" hidden="1" x14ac:dyDescent="0.25">
      <c r="A428" s="397" t="s">
        <v>657</v>
      </c>
      <c r="B428" s="397" t="s">
        <v>70</v>
      </c>
      <c r="C428" s="397">
        <v>10</v>
      </c>
      <c r="D428" s="397">
        <v>0</v>
      </c>
      <c r="E428" s="397">
        <v>0</v>
      </c>
      <c r="F428" s="397">
        <v>0</v>
      </c>
      <c r="G428" s="397">
        <v>0</v>
      </c>
      <c r="H428" s="397">
        <v>2</v>
      </c>
      <c r="I428" s="397">
        <v>0</v>
      </c>
      <c r="J428" s="401">
        <v>0</v>
      </c>
      <c r="K428" s="402">
        <v>7.3333329999999997</v>
      </c>
      <c r="L428" s="397">
        <v>13</v>
      </c>
      <c r="M428" s="397">
        <v>7</v>
      </c>
      <c r="N428" s="397">
        <v>7</v>
      </c>
      <c r="O428" s="397">
        <v>0</v>
      </c>
      <c r="P428" s="397">
        <v>5</v>
      </c>
      <c r="Q428" s="397">
        <v>4</v>
      </c>
      <c r="R428" s="402">
        <v>8.5908999999999995</v>
      </c>
      <c r="S428" s="394">
        <v>1.7726999999999999</v>
      </c>
      <c r="T428" s="395">
        <v>15.954499999999999</v>
      </c>
      <c r="U428" s="395">
        <v>0</v>
      </c>
      <c r="V428" s="395">
        <v>6.1364000000000001</v>
      </c>
      <c r="W428" s="395">
        <v>4.9090999999999996</v>
      </c>
      <c r="X428" s="397" t="s">
        <v>62</v>
      </c>
    </row>
    <row r="429" spans="1:24" hidden="1" x14ac:dyDescent="0.25">
      <c r="A429" s="397" t="s">
        <v>1032</v>
      </c>
      <c r="B429" s="397" t="s">
        <v>68</v>
      </c>
      <c r="C429" s="397">
        <v>9</v>
      </c>
      <c r="D429" s="397">
        <v>0</v>
      </c>
      <c r="E429" s="397">
        <v>0</v>
      </c>
      <c r="F429" s="397">
        <v>0</v>
      </c>
      <c r="G429" s="397">
        <v>0</v>
      </c>
      <c r="H429" s="397">
        <v>2</v>
      </c>
      <c r="I429" s="397">
        <v>0</v>
      </c>
      <c r="J429" s="401">
        <v>0</v>
      </c>
      <c r="K429" s="402">
        <v>9.3333329999999997</v>
      </c>
      <c r="L429" s="397">
        <v>5</v>
      </c>
      <c r="M429" s="397">
        <v>3</v>
      </c>
      <c r="N429" s="397">
        <v>3</v>
      </c>
      <c r="O429" s="397">
        <v>5</v>
      </c>
      <c r="P429" s="397">
        <v>13</v>
      </c>
      <c r="Q429" s="397">
        <v>1</v>
      </c>
      <c r="R429" s="402">
        <v>2.8929</v>
      </c>
      <c r="S429" s="394">
        <v>1.0713999999999999</v>
      </c>
      <c r="T429" s="395">
        <v>4.8213999999999997</v>
      </c>
      <c r="U429" s="395">
        <v>4.8213999999999997</v>
      </c>
      <c r="V429" s="395">
        <v>12.5357</v>
      </c>
      <c r="W429" s="395">
        <v>0.96430000000000005</v>
      </c>
      <c r="X429" s="397" t="s">
        <v>62</v>
      </c>
    </row>
    <row r="430" spans="1:24" hidden="1" x14ac:dyDescent="0.25">
      <c r="A430" s="397" t="s">
        <v>834</v>
      </c>
      <c r="B430" s="397" t="s">
        <v>147</v>
      </c>
      <c r="C430" s="397">
        <v>11</v>
      </c>
      <c r="D430" s="397">
        <v>11</v>
      </c>
      <c r="E430" s="397">
        <v>1</v>
      </c>
      <c r="F430" s="397">
        <v>1</v>
      </c>
      <c r="G430" s="397">
        <v>3</v>
      </c>
      <c r="H430" s="397">
        <v>5</v>
      </c>
      <c r="I430" s="397">
        <v>0</v>
      </c>
      <c r="J430" s="401">
        <v>0.375</v>
      </c>
      <c r="K430" s="402">
        <v>63.000000999999997</v>
      </c>
      <c r="L430" s="397">
        <v>63</v>
      </c>
      <c r="M430" s="397">
        <v>32</v>
      </c>
      <c r="N430" s="397">
        <v>31</v>
      </c>
      <c r="O430" s="397">
        <v>17</v>
      </c>
      <c r="P430" s="397">
        <v>42</v>
      </c>
      <c r="Q430" s="397">
        <v>8</v>
      </c>
      <c r="R430" s="402">
        <v>4.4286000000000003</v>
      </c>
      <c r="S430" s="394">
        <v>1.2698</v>
      </c>
      <c r="T430" s="395">
        <v>9</v>
      </c>
      <c r="U430" s="395">
        <v>2.4285999999999999</v>
      </c>
      <c r="V430" s="395">
        <v>6</v>
      </c>
      <c r="W430" s="395">
        <v>1.1429</v>
      </c>
      <c r="X430" s="397" t="s">
        <v>62</v>
      </c>
    </row>
    <row r="431" spans="1:24" hidden="1" x14ac:dyDescent="0.25">
      <c r="A431" s="397" t="s">
        <v>754</v>
      </c>
      <c r="B431" s="397" t="s">
        <v>66</v>
      </c>
      <c r="C431" s="397">
        <v>14</v>
      </c>
      <c r="D431" s="397">
        <v>0</v>
      </c>
      <c r="E431" s="397">
        <v>0</v>
      </c>
      <c r="F431" s="397">
        <v>0</v>
      </c>
      <c r="G431" s="397">
        <v>0</v>
      </c>
      <c r="H431" s="397">
        <v>1</v>
      </c>
      <c r="I431" s="397">
        <v>0</v>
      </c>
      <c r="J431" s="401">
        <v>0</v>
      </c>
      <c r="K431" s="402">
        <v>24.666668000000001</v>
      </c>
      <c r="L431" s="397">
        <v>34</v>
      </c>
      <c r="M431" s="397">
        <v>22</v>
      </c>
      <c r="N431" s="397">
        <v>22</v>
      </c>
      <c r="O431" s="397">
        <v>7</v>
      </c>
      <c r="P431" s="397">
        <v>25</v>
      </c>
      <c r="Q431" s="397">
        <v>4</v>
      </c>
      <c r="R431" s="402">
        <v>8.0269999999999992</v>
      </c>
      <c r="S431" s="394">
        <v>1.6621999999999999</v>
      </c>
      <c r="T431" s="395">
        <v>12.4054</v>
      </c>
      <c r="U431" s="395">
        <v>2.5541</v>
      </c>
      <c r="V431" s="395">
        <v>9.1216000000000008</v>
      </c>
      <c r="W431" s="395">
        <v>1.4595</v>
      </c>
      <c r="X431" s="397" t="s">
        <v>62</v>
      </c>
    </row>
    <row r="432" spans="1:24" hidden="1" x14ac:dyDescent="0.25">
      <c r="A432" s="397" t="s">
        <v>461</v>
      </c>
      <c r="B432" s="397" t="s">
        <v>76</v>
      </c>
      <c r="C432" s="397">
        <v>37</v>
      </c>
      <c r="D432" s="397">
        <v>0</v>
      </c>
      <c r="E432" s="397">
        <v>0</v>
      </c>
      <c r="F432" s="397">
        <v>0</v>
      </c>
      <c r="G432" s="397">
        <v>0</v>
      </c>
      <c r="H432" s="397">
        <v>2</v>
      </c>
      <c r="I432" s="397">
        <v>0</v>
      </c>
      <c r="J432" s="401">
        <v>0</v>
      </c>
      <c r="K432" s="402">
        <v>28.000001000000001</v>
      </c>
      <c r="L432" s="397">
        <v>31</v>
      </c>
      <c r="M432" s="397">
        <v>18</v>
      </c>
      <c r="N432" s="397">
        <v>18</v>
      </c>
      <c r="O432" s="397">
        <v>12</v>
      </c>
      <c r="P432" s="397">
        <v>33</v>
      </c>
      <c r="Q432" s="397">
        <v>5</v>
      </c>
      <c r="R432" s="402">
        <v>5.7857000000000003</v>
      </c>
      <c r="S432" s="394">
        <v>1.5357000000000001</v>
      </c>
      <c r="T432" s="395">
        <v>9.9642999999999997</v>
      </c>
      <c r="U432" s="395">
        <v>3.8571</v>
      </c>
      <c r="V432" s="395">
        <v>10.607100000000001</v>
      </c>
      <c r="W432" s="395">
        <v>1.6071</v>
      </c>
      <c r="X432" s="397" t="s">
        <v>62</v>
      </c>
    </row>
    <row r="433" spans="1:24" hidden="1" x14ac:dyDescent="0.25">
      <c r="A433" s="397" t="s">
        <v>683</v>
      </c>
      <c r="B433" s="397" t="s">
        <v>64</v>
      </c>
      <c r="C433" s="397">
        <v>9</v>
      </c>
      <c r="D433" s="397">
        <v>0</v>
      </c>
      <c r="E433" s="397">
        <v>0</v>
      </c>
      <c r="F433" s="397">
        <v>0</v>
      </c>
      <c r="G433" s="397">
        <v>1</v>
      </c>
      <c r="H433" s="397">
        <v>1</v>
      </c>
      <c r="I433" s="397">
        <v>0</v>
      </c>
      <c r="J433" s="401">
        <v>0.5</v>
      </c>
      <c r="K433" s="402">
        <v>10.666667</v>
      </c>
      <c r="L433" s="397">
        <v>3</v>
      </c>
      <c r="M433" s="397">
        <v>2</v>
      </c>
      <c r="N433" s="397">
        <v>2</v>
      </c>
      <c r="O433" s="397">
        <v>6</v>
      </c>
      <c r="P433" s="397">
        <v>7</v>
      </c>
      <c r="Q433" s="397">
        <v>1</v>
      </c>
      <c r="R433" s="402">
        <v>1.6875</v>
      </c>
      <c r="S433" s="394">
        <v>0.84370000000000001</v>
      </c>
      <c r="T433" s="395">
        <v>2.5312000000000001</v>
      </c>
      <c r="U433" s="395">
        <v>5.0625</v>
      </c>
      <c r="V433" s="395">
        <v>5.9062000000000001</v>
      </c>
      <c r="W433" s="395">
        <v>0.84370000000000001</v>
      </c>
      <c r="X433" s="397" t="s">
        <v>62</v>
      </c>
    </row>
    <row r="434" spans="1:24" hidden="1" x14ac:dyDescent="0.25">
      <c r="A434" s="397" t="s">
        <v>749</v>
      </c>
      <c r="B434" s="397" t="s">
        <v>66</v>
      </c>
      <c r="C434" s="397">
        <v>14</v>
      </c>
      <c r="D434" s="397">
        <v>14</v>
      </c>
      <c r="E434" s="397">
        <v>1</v>
      </c>
      <c r="F434" s="397">
        <v>1</v>
      </c>
      <c r="G434" s="397">
        <v>2</v>
      </c>
      <c r="H434" s="397">
        <v>7</v>
      </c>
      <c r="I434" s="397">
        <v>0</v>
      </c>
      <c r="J434" s="401">
        <v>0.22220000000000001</v>
      </c>
      <c r="K434" s="402">
        <v>58</v>
      </c>
      <c r="L434" s="397">
        <v>71</v>
      </c>
      <c r="M434" s="397">
        <v>47</v>
      </c>
      <c r="N434" s="397">
        <v>46</v>
      </c>
      <c r="O434" s="397">
        <v>19</v>
      </c>
      <c r="P434" s="397">
        <v>58</v>
      </c>
      <c r="Q434" s="397">
        <v>13</v>
      </c>
      <c r="R434" s="402">
        <v>7.1379000000000001</v>
      </c>
      <c r="S434" s="394">
        <v>1.5517000000000001</v>
      </c>
      <c r="T434" s="395">
        <v>11.017200000000001</v>
      </c>
      <c r="U434" s="395">
        <v>2.9483000000000001</v>
      </c>
      <c r="V434" s="395">
        <v>9</v>
      </c>
      <c r="W434" s="395">
        <v>2.0171999999999999</v>
      </c>
      <c r="X434" s="397" t="s">
        <v>62</v>
      </c>
    </row>
    <row r="435" spans="1:24" hidden="1" x14ac:dyDescent="0.25">
      <c r="A435" s="397" t="s">
        <v>956</v>
      </c>
      <c r="B435" s="397" t="s">
        <v>146</v>
      </c>
      <c r="C435" s="397">
        <v>24</v>
      </c>
      <c r="D435" s="397">
        <v>0</v>
      </c>
      <c r="E435" s="397">
        <v>0</v>
      </c>
      <c r="F435" s="397">
        <v>0</v>
      </c>
      <c r="G435" s="397">
        <v>2</v>
      </c>
      <c r="H435" s="397">
        <v>1</v>
      </c>
      <c r="I435" s="397">
        <v>17</v>
      </c>
      <c r="J435" s="401">
        <v>0.66669999999999996</v>
      </c>
      <c r="K435" s="402">
        <v>28.666667</v>
      </c>
      <c r="L435" s="397">
        <v>16</v>
      </c>
      <c r="M435" s="397">
        <v>10</v>
      </c>
      <c r="N435" s="397">
        <v>9</v>
      </c>
      <c r="O435" s="397">
        <v>8</v>
      </c>
      <c r="P435" s="397">
        <v>37</v>
      </c>
      <c r="Q435" s="397">
        <v>2</v>
      </c>
      <c r="R435" s="402">
        <v>2.8256000000000001</v>
      </c>
      <c r="S435" s="394">
        <v>0.83720000000000006</v>
      </c>
      <c r="T435" s="395">
        <v>5.0232999999999999</v>
      </c>
      <c r="U435" s="395">
        <v>2.5116000000000001</v>
      </c>
      <c r="V435" s="395">
        <v>11.616300000000001</v>
      </c>
      <c r="W435" s="395">
        <v>0.62790000000000001</v>
      </c>
      <c r="X435" s="397" t="s">
        <v>62</v>
      </c>
    </row>
    <row r="436" spans="1:24" hidden="1" x14ac:dyDescent="0.25">
      <c r="A436" s="397" t="s">
        <v>932</v>
      </c>
      <c r="B436" s="397" t="s">
        <v>72</v>
      </c>
      <c r="C436" s="397">
        <v>6</v>
      </c>
      <c r="D436" s="397">
        <v>6</v>
      </c>
      <c r="E436" s="397">
        <v>1</v>
      </c>
      <c r="F436" s="397">
        <v>1</v>
      </c>
      <c r="G436" s="397">
        <v>1</v>
      </c>
      <c r="H436" s="397">
        <v>0</v>
      </c>
      <c r="I436" s="397">
        <v>0</v>
      </c>
      <c r="J436" s="401">
        <v>1</v>
      </c>
      <c r="K436" s="402">
        <v>22.333333</v>
      </c>
      <c r="L436" s="397">
        <v>15</v>
      </c>
      <c r="M436" s="397">
        <v>8</v>
      </c>
      <c r="N436" s="397">
        <v>8</v>
      </c>
      <c r="O436" s="397">
        <v>8</v>
      </c>
      <c r="P436" s="397">
        <v>22</v>
      </c>
      <c r="Q436" s="397">
        <v>4</v>
      </c>
      <c r="R436" s="402">
        <v>3.2239</v>
      </c>
      <c r="S436" s="394">
        <v>1.0299</v>
      </c>
      <c r="T436" s="395">
        <v>6.0448000000000004</v>
      </c>
      <c r="U436" s="395">
        <v>3.2239</v>
      </c>
      <c r="V436" s="395">
        <v>8.8657000000000004</v>
      </c>
      <c r="W436" s="395">
        <v>1.6119000000000001</v>
      </c>
      <c r="X436" s="397" t="s">
        <v>62</v>
      </c>
    </row>
    <row r="437" spans="1:24" hidden="1" x14ac:dyDescent="0.25">
      <c r="A437" s="397" t="s">
        <v>479</v>
      </c>
      <c r="B437" s="397" t="s">
        <v>71</v>
      </c>
      <c r="C437" s="397">
        <v>11</v>
      </c>
      <c r="D437" s="397">
        <v>11</v>
      </c>
      <c r="E437" s="397">
        <v>1</v>
      </c>
      <c r="F437" s="397">
        <v>0</v>
      </c>
      <c r="G437" s="397">
        <v>5</v>
      </c>
      <c r="H437" s="397">
        <v>4</v>
      </c>
      <c r="I437" s="397">
        <v>0</v>
      </c>
      <c r="J437" s="401">
        <v>0.55559999999999998</v>
      </c>
      <c r="K437" s="402">
        <v>72</v>
      </c>
      <c r="L437" s="397">
        <v>68</v>
      </c>
      <c r="M437" s="397">
        <v>32</v>
      </c>
      <c r="N437" s="397">
        <v>29</v>
      </c>
      <c r="O437" s="397">
        <v>21</v>
      </c>
      <c r="P437" s="397">
        <v>63</v>
      </c>
      <c r="Q437" s="397">
        <v>8</v>
      </c>
      <c r="R437" s="402">
        <v>3.625</v>
      </c>
      <c r="S437" s="394">
        <v>1.2361</v>
      </c>
      <c r="T437" s="395">
        <v>8.5</v>
      </c>
      <c r="U437" s="395">
        <v>2.625</v>
      </c>
      <c r="V437" s="395">
        <v>7.875</v>
      </c>
      <c r="W437" s="395">
        <v>1</v>
      </c>
      <c r="X437" s="397" t="s">
        <v>62</v>
      </c>
    </row>
    <row r="438" spans="1:24" hidden="1" x14ac:dyDescent="0.25">
      <c r="A438" s="397" t="s">
        <v>806</v>
      </c>
      <c r="B438" s="397" t="s">
        <v>76</v>
      </c>
      <c r="C438" s="397">
        <v>13</v>
      </c>
      <c r="D438" s="397">
        <v>13</v>
      </c>
      <c r="E438" s="397">
        <v>2</v>
      </c>
      <c r="F438" s="397">
        <v>0</v>
      </c>
      <c r="G438" s="397">
        <v>4</v>
      </c>
      <c r="H438" s="397">
        <v>6</v>
      </c>
      <c r="I438" s="397">
        <v>0</v>
      </c>
      <c r="J438" s="401">
        <v>0.4</v>
      </c>
      <c r="K438" s="402">
        <v>72.666667000000004</v>
      </c>
      <c r="L438" s="397">
        <v>75</v>
      </c>
      <c r="M438" s="397">
        <v>44</v>
      </c>
      <c r="N438" s="397">
        <v>44</v>
      </c>
      <c r="O438" s="397">
        <v>28</v>
      </c>
      <c r="P438" s="397">
        <v>60</v>
      </c>
      <c r="Q438" s="397">
        <v>17</v>
      </c>
      <c r="R438" s="402">
        <v>5.4494999999999996</v>
      </c>
      <c r="S438" s="394">
        <v>1.4174</v>
      </c>
      <c r="T438" s="395">
        <v>9.2889999999999997</v>
      </c>
      <c r="U438" s="395">
        <v>3.4679000000000002</v>
      </c>
      <c r="V438" s="395">
        <v>7.4311999999999996</v>
      </c>
      <c r="W438" s="395">
        <v>2.1055000000000001</v>
      </c>
      <c r="X438" s="397" t="s">
        <v>62</v>
      </c>
    </row>
    <row r="439" spans="1:24" hidden="1" x14ac:dyDescent="0.25">
      <c r="A439" s="397" t="s">
        <v>404</v>
      </c>
      <c r="B439" s="397" t="s">
        <v>74</v>
      </c>
      <c r="C439" s="397">
        <v>15</v>
      </c>
      <c r="D439" s="397">
        <v>15</v>
      </c>
      <c r="E439" s="397">
        <v>4</v>
      </c>
      <c r="F439" s="397">
        <v>0</v>
      </c>
      <c r="G439" s="397">
        <v>7</v>
      </c>
      <c r="H439" s="397">
        <v>3</v>
      </c>
      <c r="I439" s="397">
        <v>0</v>
      </c>
      <c r="J439" s="401">
        <v>0.7</v>
      </c>
      <c r="K439" s="402">
        <v>110</v>
      </c>
      <c r="L439" s="397">
        <v>94</v>
      </c>
      <c r="M439" s="397">
        <v>46</v>
      </c>
      <c r="N439" s="397">
        <v>46</v>
      </c>
      <c r="O439" s="397">
        <v>27</v>
      </c>
      <c r="P439" s="397">
        <v>97</v>
      </c>
      <c r="Q439" s="397">
        <v>16</v>
      </c>
      <c r="R439" s="402">
        <v>3.7635999999999998</v>
      </c>
      <c r="S439" s="394">
        <v>1.1000000000000001</v>
      </c>
      <c r="T439" s="395">
        <v>7.6909000000000001</v>
      </c>
      <c r="U439" s="395">
        <v>2.2090999999999998</v>
      </c>
      <c r="V439" s="395">
        <v>7.9363999999999999</v>
      </c>
      <c r="W439" s="395">
        <v>1.3090999999999999</v>
      </c>
      <c r="X439" s="397" t="s">
        <v>62</v>
      </c>
    </row>
    <row r="440" spans="1:24" hidden="1" x14ac:dyDescent="0.25">
      <c r="A440" s="397" t="s">
        <v>459</v>
      </c>
      <c r="B440" s="397" t="s">
        <v>73</v>
      </c>
      <c r="C440" s="397">
        <v>15</v>
      </c>
      <c r="D440" s="397">
        <v>15</v>
      </c>
      <c r="E440" s="397">
        <v>4</v>
      </c>
      <c r="F440" s="397">
        <v>2</v>
      </c>
      <c r="G440" s="397">
        <v>4</v>
      </c>
      <c r="H440" s="397">
        <v>5</v>
      </c>
      <c r="I440" s="397">
        <v>0</v>
      </c>
      <c r="J440" s="401">
        <v>0.44440000000000002</v>
      </c>
      <c r="K440" s="402">
        <v>94.666666000000006</v>
      </c>
      <c r="L440" s="397">
        <v>85</v>
      </c>
      <c r="M440" s="397">
        <v>53</v>
      </c>
      <c r="N440" s="397">
        <v>53</v>
      </c>
      <c r="O440" s="397">
        <v>35</v>
      </c>
      <c r="P440" s="397">
        <v>108</v>
      </c>
      <c r="Q440" s="397">
        <v>19</v>
      </c>
      <c r="R440" s="402">
        <v>5.0387000000000004</v>
      </c>
      <c r="S440" s="394">
        <v>1.2676000000000001</v>
      </c>
      <c r="T440" s="395">
        <v>8.0809999999999995</v>
      </c>
      <c r="U440" s="395">
        <v>3.3275000000000001</v>
      </c>
      <c r="V440" s="395">
        <v>10.2676</v>
      </c>
      <c r="W440" s="395">
        <v>1.8063</v>
      </c>
      <c r="X440" s="397" t="s">
        <v>62</v>
      </c>
    </row>
    <row r="441" spans="1:24" hidden="1" x14ac:dyDescent="0.25">
      <c r="A441" s="397" t="s">
        <v>652</v>
      </c>
      <c r="B441" s="397" t="s">
        <v>68</v>
      </c>
      <c r="C441" s="397">
        <v>13</v>
      </c>
      <c r="D441" s="397">
        <v>13</v>
      </c>
      <c r="E441" s="397">
        <v>7</v>
      </c>
      <c r="F441" s="397">
        <v>4</v>
      </c>
      <c r="G441" s="397">
        <v>7</v>
      </c>
      <c r="H441" s="397">
        <v>4</v>
      </c>
      <c r="I441" s="397">
        <v>0</v>
      </c>
      <c r="J441" s="401">
        <v>0.63639999999999997</v>
      </c>
      <c r="K441" s="402">
        <v>99.333333999999994</v>
      </c>
      <c r="L441" s="397">
        <v>69</v>
      </c>
      <c r="M441" s="397">
        <v>27</v>
      </c>
      <c r="N441" s="397">
        <v>25</v>
      </c>
      <c r="O441" s="397">
        <v>29</v>
      </c>
      <c r="P441" s="397">
        <v>93</v>
      </c>
      <c r="Q441" s="397">
        <v>8</v>
      </c>
      <c r="R441" s="402">
        <v>2.2650999999999999</v>
      </c>
      <c r="S441" s="394">
        <v>0.98660000000000003</v>
      </c>
      <c r="T441" s="395">
        <v>6.2516999999999996</v>
      </c>
      <c r="U441" s="395">
        <v>2.6274999999999999</v>
      </c>
      <c r="V441" s="395">
        <v>8.4261999999999997</v>
      </c>
      <c r="W441" s="395">
        <v>0.7248</v>
      </c>
      <c r="X441" s="397" t="s">
        <v>62</v>
      </c>
    </row>
    <row r="442" spans="1:24" hidden="1" x14ac:dyDescent="0.25">
      <c r="A442" s="397" t="s">
        <v>954</v>
      </c>
      <c r="B442" s="397" t="s">
        <v>146</v>
      </c>
      <c r="C442" s="397">
        <v>8</v>
      </c>
      <c r="D442" s="397">
        <v>8</v>
      </c>
      <c r="E442" s="397">
        <v>1</v>
      </c>
      <c r="F442" s="397">
        <v>0</v>
      </c>
      <c r="G442" s="397">
        <v>1</v>
      </c>
      <c r="H442" s="397">
        <v>4</v>
      </c>
      <c r="I442" s="397">
        <v>0</v>
      </c>
      <c r="J442" s="401">
        <v>0.2</v>
      </c>
      <c r="K442" s="402">
        <v>40.666666999999997</v>
      </c>
      <c r="L442" s="397">
        <v>29</v>
      </c>
      <c r="M442" s="397">
        <v>20</v>
      </c>
      <c r="N442" s="397">
        <v>19</v>
      </c>
      <c r="O442" s="397">
        <v>17</v>
      </c>
      <c r="P442" s="397">
        <v>30</v>
      </c>
      <c r="Q442" s="397">
        <v>5</v>
      </c>
      <c r="R442" s="402">
        <v>4.2049000000000003</v>
      </c>
      <c r="S442" s="394">
        <v>1.1311</v>
      </c>
      <c r="T442" s="395">
        <v>6.4180000000000001</v>
      </c>
      <c r="U442" s="395">
        <v>3.7623000000000002</v>
      </c>
      <c r="V442" s="395">
        <v>6.6393000000000004</v>
      </c>
      <c r="W442" s="395">
        <v>1.1066</v>
      </c>
      <c r="X442" s="397" t="s">
        <v>62</v>
      </c>
    </row>
    <row r="443" spans="1:24" hidden="1" x14ac:dyDescent="0.25">
      <c r="A443" s="397" t="s">
        <v>651</v>
      </c>
      <c r="B443" s="397" t="s">
        <v>68</v>
      </c>
      <c r="C443" s="397">
        <v>11</v>
      </c>
      <c r="D443" s="397">
        <v>0</v>
      </c>
      <c r="E443" s="397">
        <v>0</v>
      </c>
      <c r="F443" s="397">
        <v>0</v>
      </c>
      <c r="G443" s="397">
        <v>2</v>
      </c>
      <c r="H443" s="397">
        <v>1</v>
      </c>
      <c r="I443" s="397">
        <v>0</v>
      </c>
      <c r="J443" s="401">
        <v>0.66669999999999996</v>
      </c>
      <c r="K443" s="402">
        <v>11.333334000000001</v>
      </c>
      <c r="L443" s="397">
        <v>14</v>
      </c>
      <c r="M443" s="397">
        <v>8</v>
      </c>
      <c r="N443" s="397">
        <v>7</v>
      </c>
      <c r="O443" s="397">
        <v>5</v>
      </c>
      <c r="P443" s="397">
        <v>13</v>
      </c>
      <c r="Q443" s="397">
        <v>3</v>
      </c>
      <c r="R443" s="402">
        <v>5.5587999999999997</v>
      </c>
      <c r="S443" s="394">
        <v>1.6765000000000001</v>
      </c>
      <c r="T443" s="395">
        <v>11.117599999999999</v>
      </c>
      <c r="U443" s="395">
        <v>3.9706000000000001</v>
      </c>
      <c r="V443" s="395">
        <v>10.323499999999999</v>
      </c>
      <c r="W443" s="395">
        <v>2.3824000000000001</v>
      </c>
      <c r="X443" s="397" t="s">
        <v>62</v>
      </c>
    </row>
    <row r="444" spans="1:24" hidden="1" x14ac:dyDescent="0.25">
      <c r="A444" s="397" t="s">
        <v>607</v>
      </c>
      <c r="B444" s="397" t="s">
        <v>69</v>
      </c>
      <c r="C444" s="397">
        <v>4</v>
      </c>
      <c r="D444" s="397">
        <v>4</v>
      </c>
      <c r="E444" s="397">
        <v>0</v>
      </c>
      <c r="F444" s="397">
        <v>0</v>
      </c>
      <c r="G444" s="397">
        <v>2</v>
      </c>
      <c r="H444" s="397">
        <v>1</v>
      </c>
      <c r="I444" s="397">
        <v>0</v>
      </c>
      <c r="J444" s="401">
        <v>0.66669999999999996</v>
      </c>
      <c r="K444" s="402">
        <v>21.666665999999999</v>
      </c>
      <c r="L444" s="397">
        <v>27</v>
      </c>
      <c r="M444" s="397">
        <v>14</v>
      </c>
      <c r="N444" s="397">
        <v>14</v>
      </c>
      <c r="O444" s="397">
        <v>7</v>
      </c>
      <c r="P444" s="397">
        <v>13</v>
      </c>
      <c r="Q444" s="397">
        <v>3</v>
      </c>
      <c r="R444" s="402">
        <v>5.8154000000000003</v>
      </c>
      <c r="S444" s="394">
        <v>1.5691999999999999</v>
      </c>
      <c r="T444" s="395">
        <v>11.215400000000001</v>
      </c>
      <c r="U444" s="395">
        <v>2.9077000000000002</v>
      </c>
      <c r="V444" s="395">
        <v>5.4</v>
      </c>
      <c r="W444" s="395">
        <v>1.2462</v>
      </c>
      <c r="X444" s="397" t="s">
        <v>62</v>
      </c>
    </row>
    <row r="445" spans="1:24" hidden="1" x14ac:dyDescent="0.25">
      <c r="A445" s="397" t="s">
        <v>490</v>
      </c>
      <c r="B445" s="397" t="s">
        <v>69</v>
      </c>
      <c r="C445" s="397">
        <v>10</v>
      </c>
      <c r="D445" s="397">
        <v>10</v>
      </c>
      <c r="E445" s="397">
        <v>2</v>
      </c>
      <c r="F445" s="397">
        <v>1</v>
      </c>
      <c r="G445" s="397">
        <v>5</v>
      </c>
      <c r="H445" s="397">
        <v>2</v>
      </c>
      <c r="I445" s="397">
        <v>0</v>
      </c>
      <c r="J445" s="401">
        <v>0.71430000000000005</v>
      </c>
      <c r="K445" s="402">
        <v>65.666667000000004</v>
      </c>
      <c r="L445" s="397">
        <v>55</v>
      </c>
      <c r="M445" s="397">
        <v>28</v>
      </c>
      <c r="N445" s="397">
        <v>26</v>
      </c>
      <c r="O445" s="397">
        <v>23</v>
      </c>
      <c r="P445" s="397">
        <v>62</v>
      </c>
      <c r="Q445" s="397">
        <v>8</v>
      </c>
      <c r="R445" s="402">
        <v>3.5634999999999999</v>
      </c>
      <c r="S445" s="394">
        <v>1.1878</v>
      </c>
      <c r="T445" s="395">
        <v>7.5381</v>
      </c>
      <c r="U445" s="395">
        <v>3.1522999999999999</v>
      </c>
      <c r="V445" s="395">
        <v>8.4975000000000005</v>
      </c>
      <c r="W445" s="395">
        <v>1.0964</v>
      </c>
      <c r="X445" s="397" t="s">
        <v>62</v>
      </c>
    </row>
    <row r="446" spans="1:24" hidden="1" x14ac:dyDescent="0.25">
      <c r="A446" s="397" t="s">
        <v>477</v>
      </c>
      <c r="B446" s="397" t="s">
        <v>65</v>
      </c>
      <c r="C446" s="397">
        <v>34</v>
      </c>
      <c r="D446" s="397">
        <v>0</v>
      </c>
      <c r="E446" s="397">
        <v>0</v>
      </c>
      <c r="F446" s="397">
        <v>0</v>
      </c>
      <c r="G446" s="397">
        <v>0</v>
      </c>
      <c r="H446" s="397">
        <v>1</v>
      </c>
      <c r="I446" s="397">
        <v>1</v>
      </c>
      <c r="J446" s="401">
        <v>0</v>
      </c>
      <c r="K446" s="402">
        <v>27.666665999999999</v>
      </c>
      <c r="L446" s="397">
        <v>17</v>
      </c>
      <c r="M446" s="397">
        <v>9</v>
      </c>
      <c r="N446" s="397">
        <v>7</v>
      </c>
      <c r="O446" s="397">
        <v>5</v>
      </c>
      <c r="P446" s="397">
        <v>22</v>
      </c>
      <c r="Q446" s="397">
        <v>3</v>
      </c>
      <c r="R446" s="402">
        <v>2.2770999999999999</v>
      </c>
      <c r="S446" s="394">
        <v>0.79520000000000002</v>
      </c>
      <c r="T446" s="395">
        <v>5.5301</v>
      </c>
      <c r="U446" s="395">
        <v>1.6265000000000001</v>
      </c>
      <c r="V446" s="395">
        <v>7.1566000000000001</v>
      </c>
      <c r="W446" s="395">
        <v>0.97589999999999999</v>
      </c>
      <c r="X446" s="397" t="s">
        <v>62</v>
      </c>
    </row>
    <row r="447" spans="1:24" hidden="1" x14ac:dyDescent="0.25">
      <c r="A447" s="397" t="s">
        <v>755</v>
      </c>
      <c r="B447" s="397" t="s">
        <v>66</v>
      </c>
      <c r="C447" s="397">
        <v>10</v>
      </c>
      <c r="D447" s="397">
        <v>0</v>
      </c>
      <c r="E447" s="397">
        <v>0</v>
      </c>
      <c r="F447" s="397">
        <v>0</v>
      </c>
      <c r="G447" s="397">
        <v>1</v>
      </c>
      <c r="H447" s="397">
        <v>0</v>
      </c>
      <c r="I447" s="397">
        <v>0</v>
      </c>
      <c r="J447" s="401">
        <v>1</v>
      </c>
      <c r="K447" s="402">
        <v>14.333334000000001</v>
      </c>
      <c r="L447" s="397">
        <v>20</v>
      </c>
      <c r="M447" s="397">
        <v>15</v>
      </c>
      <c r="N447" s="397">
        <v>15</v>
      </c>
      <c r="O447" s="397">
        <v>10</v>
      </c>
      <c r="P447" s="397">
        <v>14</v>
      </c>
      <c r="Q447" s="397">
        <v>4</v>
      </c>
      <c r="R447" s="402">
        <v>9.4185999999999996</v>
      </c>
      <c r="S447" s="394">
        <v>2.093</v>
      </c>
      <c r="T447" s="395">
        <v>12.5581</v>
      </c>
      <c r="U447" s="395">
        <v>6.2790999999999997</v>
      </c>
      <c r="V447" s="395">
        <v>8.7906999999999993</v>
      </c>
      <c r="W447" s="395">
        <v>2.5116000000000001</v>
      </c>
      <c r="X447" s="397" t="s">
        <v>62</v>
      </c>
    </row>
    <row r="448" spans="1:24" hidden="1" x14ac:dyDescent="0.25">
      <c r="A448" s="397" t="s">
        <v>633</v>
      </c>
      <c r="B448" s="397" t="s">
        <v>65</v>
      </c>
      <c r="C448" s="397">
        <v>13</v>
      </c>
      <c r="D448" s="397">
        <v>13</v>
      </c>
      <c r="E448" s="397">
        <v>1</v>
      </c>
      <c r="F448" s="397">
        <v>0</v>
      </c>
      <c r="G448" s="397">
        <v>3</v>
      </c>
      <c r="H448" s="397">
        <v>3</v>
      </c>
      <c r="I448" s="397">
        <v>0</v>
      </c>
      <c r="J448" s="401">
        <v>0.5</v>
      </c>
      <c r="K448" s="402">
        <v>67.666667000000004</v>
      </c>
      <c r="L448" s="397">
        <v>61</v>
      </c>
      <c r="M448" s="397">
        <v>31</v>
      </c>
      <c r="N448" s="397">
        <v>27</v>
      </c>
      <c r="O448" s="397">
        <v>33</v>
      </c>
      <c r="P448" s="397">
        <v>63</v>
      </c>
      <c r="Q448" s="397">
        <v>10</v>
      </c>
      <c r="R448" s="402">
        <v>3.5911</v>
      </c>
      <c r="S448" s="394">
        <v>1.3892</v>
      </c>
      <c r="T448" s="395">
        <v>8.1133000000000006</v>
      </c>
      <c r="U448" s="395">
        <v>4.3891999999999998</v>
      </c>
      <c r="V448" s="395">
        <v>8.3793000000000006</v>
      </c>
      <c r="W448" s="395">
        <v>1.33</v>
      </c>
      <c r="X448" s="397" t="s">
        <v>62</v>
      </c>
    </row>
    <row r="449" spans="1:24" hidden="1" x14ac:dyDescent="0.25">
      <c r="A449" s="397" t="s">
        <v>407</v>
      </c>
      <c r="B449" s="397" t="s">
        <v>73</v>
      </c>
      <c r="C449" s="397">
        <v>14</v>
      </c>
      <c r="D449" s="397">
        <v>14</v>
      </c>
      <c r="E449" s="397">
        <v>6</v>
      </c>
      <c r="F449" s="397">
        <v>1</v>
      </c>
      <c r="G449" s="397">
        <v>8</v>
      </c>
      <c r="H449" s="397">
        <v>4</v>
      </c>
      <c r="I449" s="397">
        <v>0</v>
      </c>
      <c r="J449" s="401">
        <v>0.66669999999999996</v>
      </c>
      <c r="K449" s="402">
        <v>99.333332999999996</v>
      </c>
      <c r="L449" s="397">
        <v>92</v>
      </c>
      <c r="M449" s="397">
        <v>53</v>
      </c>
      <c r="N449" s="397">
        <v>51</v>
      </c>
      <c r="O449" s="397">
        <v>33</v>
      </c>
      <c r="P449" s="397">
        <v>114</v>
      </c>
      <c r="Q449" s="397">
        <v>14</v>
      </c>
      <c r="R449" s="402">
        <v>4.6208</v>
      </c>
      <c r="S449" s="394">
        <v>1.2584</v>
      </c>
      <c r="T449" s="395">
        <v>8.3355999999999995</v>
      </c>
      <c r="U449" s="395">
        <v>2.9899</v>
      </c>
      <c r="V449" s="395">
        <v>10.328900000000001</v>
      </c>
      <c r="W449" s="395">
        <v>1.2685</v>
      </c>
      <c r="X449" s="397" t="s">
        <v>62</v>
      </c>
    </row>
    <row r="450" spans="1:24" hidden="1" x14ac:dyDescent="0.25">
      <c r="A450" s="397" t="s">
        <v>696</v>
      </c>
      <c r="B450" s="397" t="s">
        <v>75</v>
      </c>
      <c r="C450" s="397">
        <v>2</v>
      </c>
      <c r="D450" s="397">
        <v>0</v>
      </c>
      <c r="E450" s="397">
        <v>0</v>
      </c>
      <c r="F450" s="397">
        <v>0</v>
      </c>
      <c r="G450" s="397">
        <v>0</v>
      </c>
      <c r="H450" s="397">
        <v>2</v>
      </c>
      <c r="I450" s="397">
        <v>0</v>
      </c>
      <c r="J450" s="401">
        <v>0</v>
      </c>
      <c r="K450" s="402">
        <v>1.6666669999999999</v>
      </c>
      <c r="L450" s="397">
        <v>3</v>
      </c>
      <c r="M450" s="397">
        <v>4</v>
      </c>
      <c r="N450" s="397">
        <v>3</v>
      </c>
      <c r="O450" s="397">
        <v>0</v>
      </c>
      <c r="P450" s="397">
        <v>1</v>
      </c>
      <c r="Q450" s="397">
        <v>2</v>
      </c>
      <c r="R450" s="402">
        <v>16.2</v>
      </c>
      <c r="S450" s="394">
        <v>1.8</v>
      </c>
      <c r="T450" s="395">
        <v>16.2</v>
      </c>
      <c r="U450" s="395">
        <v>0</v>
      </c>
      <c r="V450" s="395">
        <v>5.4</v>
      </c>
      <c r="W450" s="395">
        <v>10.8</v>
      </c>
      <c r="X450" s="397" t="s">
        <v>62</v>
      </c>
    </row>
    <row r="451" spans="1:24" hidden="1" x14ac:dyDescent="0.25">
      <c r="A451" s="397" t="s">
        <v>487</v>
      </c>
      <c r="B451" s="397" t="s">
        <v>69</v>
      </c>
      <c r="C451" s="397">
        <v>11</v>
      </c>
      <c r="D451" s="397">
        <v>11</v>
      </c>
      <c r="E451" s="397">
        <v>2</v>
      </c>
      <c r="F451" s="397">
        <v>0</v>
      </c>
      <c r="G451" s="397">
        <v>4</v>
      </c>
      <c r="H451" s="397">
        <v>6</v>
      </c>
      <c r="I451" s="397">
        <v>0</v>
      </c>
      <c r="J451" s="401">
        <v>0.4</v>
      </c>
      <c r="K451" s="402">
        <v>56.666668000000001</v>
      </c>
      <c r="L451" s="397">
        <v>74</v>
      </c>
      <c r="M451" s="397">
        <v>41</v>
      </c>
      <c r="N451" s="397">
        <v>35</v>
      </c>
      <c r="O451" s="397">
        <v>27</v>
      </c>
      <c r="P451" s="397">
        <v>42</v>
      </c>
      <c r="Q451" s="397">
        <v>6</v>
      </c>
      <c r="R451" s="402">
        <v>5.5587999999999997</v>
      </c>
      <c r="S451" s="394">
        <v>1.7824</v>
      </c>
      <c r="T451" s="395">
        <v>11.7529</v>
      </c>
      <c r="U451" s="395">
        <v>4.2881999999999998</v>
      </c>
      <c r="V451" s="395">
        <v>6.6706000000000003</v>
      </c>
      <c r="W451" s="395">
        <v>0.95289999999999997</v>
      </c>
      <c r="X451" s="397" t="s">
        <v>62</v>
      </c>
    </row>
    <row r="452" spans="1:24" hidden="1" x14ac:dyDescent="0.25">
      <c r="A452" s="397" t="s">
        <v>482</v>
      </c>
      <c r="B452" s="397" t="s">
        <v>64</v>
      </c>
      <c r="C452" s="397">
        <v>12</v>
      </c>
      <c r="D452" s="397">
        <v>12</v>
      </c>
      <c r="E452" s="397">
        <v>5</v>
      </c>
      <c r="F452" s="397">
        <v>1</v>
      </c>
      <c r="G452" s="397">
        <v>5</v>
      </c>
      <c r="H452" s="397">
        <v>5</v>
      </c>
      <c r="I452" s="397">
        <v>0</v>
      </c>
      <c r="J452" s="401">
        <v>0.5</v>
      </c>
      <c r="K452" s="402">
        <v>87.999999000000003</v>
      </c>
      <c r="L452" s="397">
        <v>79</v>
      </c>
      <c r="M452" s="397">
        <v>38</v>
      </c>
      <c r="N452" s="397">
        <v>35</v>
      </c>
      <c r="O452" s="397">
        <v>30</v>
      </c>
      <c r="P452" s="397">
        <v>69</v>
      </c>
      <c r="Q452" s="397">
        <v>10</v>
      </c>
      <c r="R452" s="402">
        <v>3.5794999999999999</v>
      </c>
      <c r="S452" s="394">
        <v>1.2385999999999999</v>
      </c>
      <c r="T452" s="395">
        <v>8.0794999999999995</v>
      </c>
      <c r="U452" s="395">
        <v>3.0682</v>
      </c>
      <c r="V452" s="395">
        <v>7.0568</v>
      </c>
      <c r="W452" s="395">
        <v>1.0226999999999999</v>
      </c>
      <c r="X452" s="397" t="s">
        <v>62</v>
      </c>
    </row>
    <row r="453" spans="1:24" hidden="1" x14ac:dyDescent="0.25">
      <c r="A453" s="397" t="s">
        <v>409</v>
      </c>
      <c r="B453" s="397" t="s">
        <v>76</v>
      </c>
      <c r="C453" s="397">
        <v>18</v>
      </c>
      <c r="D453" s="397">
        <v>18</v>
      </c>
      <c r="E453" s="397">
        <v>3</v>
      </c>
      <c r="F453" s="397">
        <v>0</v>
      </c>
      <c r="G453" s="397">
        <v>4</v>
      </c>
      <c r="H453" s="397">
        <v>7</v>
      </c>
      <c r="I453" s="397">
        <v>0</v>
      </c>
      <c r="J453" s="401">
        <v>0.36359999999999998</v>
      </c>
      <c r="K453" s="402">
        <v>96.666666000000006</v>
      </c>
      <c r="L453" s="397">
        <v>107</v>
      </c>
      <c r="M453" s="397">
        <v>55</v>
      </c>
      <c r="N453" s="397">
        <v>53</v>
      </c>
      <c r="O453" s="397">
        <v>27</v>
      </c>
      <c r="P453" s="397">
        <v>95</v>
      </c>
      <c r="Q453" s="397">
        <v>17</v>
      </c>
      <c r="R453" s="402">
        <v>4.9344999999999999</v>
      </c>
      <c r="S453" s="394">
        <v>1.3862000000000001</v>
      </c>
      <c r="T453" s="395">
        <v>9.9620999999999995</v>
      </c>
      <c r="U453" s="395">
        <v>2.5137999999999998</v>
      </c>
      <c r="V453" s="395">
        <v>8.8447999999999993</v>
      </c>
      <c r="W453" s="395">
        <v>1.5828</v>
      </c>
      <c r="X453" s="397" t="s">
        <v>62</v>
      </c>
    </row>
    <row r="454" spans="1:24" hidden="1" x14ac:dyDescent="0.25">
      <c r="A454" s="397" t="s">
        <v>1820</v>
      </c>
      <c r="B454" s="397" t="s">
        <v>74</v>
      </c>
      <c r="C454" s="397">
        <v>6</v>
      </c>
      <c r="D454" s="397">
        <v>0</v>
      </c>
      <c r="E454" s="397">
        <v>0</v>
      </c>
      <c r="F454" s="397">
        <v>0</v>
      </c>
      <c r="G454" s="397">
        <v>2</v>
      </c>
      <c r="H454" s="397">
        <v>1</v>
      </c>
      <c r="I454" s="397">
        <v>0</v>
      </c>
      <c r="J454" s="401">
        <v>0.66669999999999996</v>
      </c>
      <c r="K454" s="402">
        <v>11.999999000000001</v>
      </c>
      <c r="L454" s="397">
        <v>6</v>
      </c>
      <c r="M454" s="397">
        <v>3</v>
      </c>
      <c r="N454" s="397">
        <v>3</v>
      </c>
      <c r="O454" s="397">
        <v>3</v>
      </c>
      <c r="P454" s="397">
        <v>15</v>
      </c>
      <c r="Q454" s="397">
        <v>1</v>
      </c>
      <c r="R454" s="402">
        <v>2.25</v>
      </c>
      <c r="S454" s="394">
        <v>0.75</v>
      </c>
      <c r="T454" s="395">
        <v>4.5</v>
      </c>
      <c r="U454" s="395">
        <v>2.25</v>
      </c>
      <c r="V454" s="395">
        <v>11.25</v>
      </c>
      <c r="W454" s="395">
        <v>0.75</v>
      </c>
      <c r="X454" s="397" t="s">
        <v>62</v>
      </c>
    </row>
    <row r="455" spans="1:24" hidden="1" x14ac:dyDescent="0.25">
      <c r="A455" s="397" t="s">
        <v>488</v>
      </c>
      <c r="B455" s="397" t="s">
        <v>73</v>
      </c>
      <c r="C455" s="397">
        <v>14</v>
      </c>
      <c r="D455" s="397">
        <v>14</v>
      </c>
      <c r="E455" s="397">
        <v>3</v>
      </c>
      <c r="F455" s="397">
        <v>1</v>
      </c>
      <c r="G455" s="397">
        <v>6</v>
      </c>
      <c r="H455" s="397">
        <v>5</v>
      </c>
      <c r="I455" s="397">
        <v>0</v>
      </c>
      <c r="J455" s="401">
        <v>0.54549999999999998</v>
      </c>
      <c r="K455" s="402">
        <v>85.666666000000006</v>
      </c>
      <c r="L455" s="397">
        <v>103</v>
      </c>
      <c r="M455" s="397">
        <v>62</v>
      </c>
      <c r="N455" s="397">
        <v>60</v>
      </c>
      <c r="O455" s="397">
        <v>26</v>
      </c>
      <c r="P455" s="397">
        <v>90</v>
      </c>
      <c r="Q455" s="397">
        <v>14</v>
      </c>
      <c r="R455" s="402">
        <v>6.3034999999999997</v>
      </c>
      <c r="S455" s="394">
        <v>1.5058</v>
      </c>
      <c r="T455" s="395">
        <v>10.821</v>
      </c>
      <c r="U455" s="395">
        <v>2.7315</v>
      </c>
      <c r="V455" s="395">
        <v>9.4552999999999994</v>
      </c>
      <c r="W455" s="395">
        <v>1.4708000000000001</v>
      </c>
      <c r="X455" s="397" t="s">
        <v>62</v>
      </c>
    </row>
    <row r="456" spans="1:24" hidden="1" x14ac:dyDescent="0.25">
      <c r="A456" s="397" t="s">
        <v>982</v>
      </c>
      <c r="B456" s="397" t="s">
        <v>166</v>
      </c>
      <c r="C456" s="397">
        <v>22</v>
      </c>
      <c r="D456" s="397">
        <v>0</v>
      </c>
      <c r="E456" s="397">
        <v>0</v>
      </c>
      <c r="F456" s="397">
        <v>0</v>
      </c>
      <c r="G456" s="397">
        <v>1</v>
      </c>
      <c r="H456" s="397">
        <v>0</v>
      </c>
      <c r="I456" s="397">
        <v>0</v>
      </c>
      <c r="J456" s="401">
        <v>1</v>
      </c>
      <c r="K456" s="402">
        <v>29.333331999999999</v>
      </c>
      <c r="L456" s="397">
        <v>27</v>
      </c>
      <c r="M456" s="397">
        <v>13</v>
      </c>
      <c r="N456" s="397">
        <v>12</v>
      </c>
      <c r="O456" s="397">
        <v>9</v>
      </c>
      <c r="P456" s="397">
        <v>30</v>
      </c>
      <c r="Q456" s="397">
        <v>5</v>
      </c>
      <c r="R456" s="402">
        <v>3.6818</v>
      </c>
      <c r="S456" s="394">
        <v>1.2273000000000001</v>
      </c>
      <c r="T456" s="395">
        <v>8.2841000000000005</v>
      </c>
      <c r="U456" s="395">
        <v>2.7614000000000001</v>
      </c>
      <c r="V456" s="395">
        <v>9.2044999999999995</v>
      </c>
      <c r="W456" s="395">
        <v>1.5341</v>
      </c>
      <c r="X456" s="397" t="s">
        <v>62</v>
      </c>
    </row>
    <row r="457" spans="1:24" hidden="1" x14ac:dyDescent="0.25">
      <c r="A457" s="397" t="s">
        <v>476</v>
      </c>
      <c r="B457" s="397" t="s">
        <v>67</v>
      </c>
      <c r="C457" s="397">
        <v>21</v>
      </c>
      <c r="D457" s="397">
        <v>0</v>
      </c>
      <c r="E457" s="397">
        <v>0</v>
      </c>
      <c r="F457" s="397">
        <v>0</v>
      </c>
      <c r="G457" s="397">
        <v>2</v>
      </c>
      <c r="H457" s="397">
        <v>2</v>
      </c>
      <c r="I457" s="397">
        <v>4</v>
      </c>
      <c r="J457" s="401">
        <v>0.5</v>
      </c>
      <c r="K457" s="402">
        <v>25.333333</v>
      </c>
      <c r="L457" s="397">
        <v>17</v>
      </c>
      <c r="M457" s="397">
        <v>9</v>
      </c>
      <c r="N457" s="397">
        <v>8</v>
      </c>
      <c r="O457" s="397">
        <v>8</v>
      </c>
      <c r="P457" s="397">
        <v>21</v>
      </c>
      <c r="Q457" s="397">
        <v>2</v>
      </c>
      <c r="R457" s="402">
        <v>2.8420999999999998</v>
      </c>
      <c r="S457" s="394">
        <v>0.98680000000000001</v>
      </c>
      <c r="T457" s="395">
        <v>6.0395000000000003</v>
      </c>
      <c r="U457" s="395">
        <v>2.8420999999999998</v>
      </c>
      <c r="V457" s="395">
        <v>7.4604999999999997</v>
      </c>
      <c r="W457" s="395">
        <v>0.71050000000000002</v>
      </c>
      <c r="X457" s="397" t="s">
        <v>62</v>
      </c>
    </row>
    <row r="458" spans="1:24" hidden="1" x14ac:dyDescent="0.25">
      <c r="A458" s="397" t="s">
        <v>424</v>
      </c>
      <c r="B458" s="397" t="s">
        <v>64</v>
      </c>
      <c r="C458" s="397">
        <v>15</v>
      </c>
      <c r="D458" s="397">
        <v>15</v>
      </c>
      <c r="E458" s="397">
        <v>4</v>
      </c>
      <c r="F458" s="397">
        <v>2</v>
      </c>
      <c r="G458" s="397">
        <v>7</v>
      </c>
      <c r="H458" s="397">
        <v>7</v>
      </c>
      <c r="I458" s="397">
        <v>0</v>
      </c>
      <c r="J458" s="401">
        <v>0.5</v>
      </c>
      <c r="K458" s="402">
        <v>111.333333</v>
      </c>
      <c r="L458" s="397">
        <v>85</v>
      </c>
      <c r="M458" s="397">
        <v>50</v>
      </c>
      <c r="N458" s="397">
        <v>49</v>
      </c>
      <c r="O458" s="397">
        <v>37</v>
      </c>
      <c r="P458" s="397">
        <v>128</v>
      </c>
      <c r="Q458" s="397">
        <v>14</v>
      </c>
      <c r="R458" s="402">
        <v>3.9611000000000001</v>
      </c>
      <c r="S458" s="394">
        <v>1.0958000000000001</v>
      </c>
      <c r="T458" s="395">
        <v>6.8712999999999997</v>
      </c>
      <c r="U458" s="395">
        <v>2.9910000000000001</v>
      </c>
      <c r="V458" s="395">
        <v>10.347300000000001</v>
      </c>
      <c r="W458" s="395">
        <v>1.1316999999999999</v>
      </c>
      <c r="X458" s="397" t="s">
        <v>62</v>
      </c>
    </row>
    <row r="459" spans="1:24" hidden="1" x14ac:dyDescent="0.25">
      <c r="A459" s="397" t="s">
        <v>661</v>
      </c>
      <c r="B459" s="397" t="s">
        <v>68</v>
      </c>
      <c r="C459" s="397">
        <v>12</v>
      </c>
      <c r="D459" s="397">
        <v>12</v>
      </c>
      <c r="E459" s="397">
        <v>3</v>
      </c>
      <c r="F459" s="397">
        <v>1</v>
      </c>
      <c r="G459" s="397">
        <v>3</v>
      </c>
      <c r="H459" s="397">
        <v>6</v>
      </c>
      <c r="I459" s="397">
        <v>0</v>
      </c>
      <c r="J459" s="401">
        <v>0.33329999999999999</v>
      </c>
      <c r="K459" s="402">
        <v>65</v>
      </c>
      <c r="L459" s="397">
        <v>84</v>
      </c>
      <c r="M459" s="397">
        <v>40</v>
      </c>
      <c r="N459" s="397">
        <v>38</v>
      </c>
      <c r="O459" s="397">
        <v>10</v>
      </c>
      <c r="P459" s="397">
        <v>43</v>
      </c>
      <c r="Q459" s="397">
        <v>8</v>
      </c>
      <c r="R459" s="402">
        <v>5.2614999999999998</v>
      </c>
      <c r="S459" s="394">
        <v>1.4461999999999999</v>
      </c>
      <c r="T459" s="395">
        <v>11.630800000000001</v>
      </c>
      <c r="U459" s="395">
        <v>1.3846000000000001</v>
      </c>
      <c r="V459" s="395">
        <v>5.9538000000000002</v>
      </c>
      <c r="W459" s="395">
        <v>1.1076999999999999</v>
      </c>
      <c r="X459" s="397" t="s">
        <v>62</v>
      </c>
    </row>
    <row r="460" spans="1:24" hidden="1" x14ac:dyDescent="0.25">
      <c r="A460" s="397" t="s">
        <v>1826</v>
      </c>
      <c r="B460" s="397" t="s">
        <v>72</v>
      </c>
      <c r="C460" s="397">
        <v>14</v>
      </c>
      <c r="D460" s="397">
        <v>0</v>
      </c>
      <c r="E460" s="397">
        <v>0</v>
      </c>
      <c r="F460" s="397">
        <v>0</v>
      </c>
      <c r="G460" s="397">
        <v>5</v>
      </c>
      <c r="H460" s="397">
        <v>3</v>
      </c>
      <c r="I460" s="397">
        <v>0</v>
      </c>
      <c r="J460" s="401">
        <v>0.625</v>
      </c>
      <c r="K460" s="402">
        <v>34.666665000000002</v>
      </c>
      <c r="L460" s="397">
        <v>37</v>
      </c>
      <c r="M460" s="397">
        <v>21</v>
      </c>
      <c r="N460" s="397">
        <v>20</v>
      </c>
      <c r="O460" s="397">
        <v>9</v>
      </c>
      <c r="P460" s="397">
        <v>48</v>
      </c>
      <c r="Q460" s="397">
        <v>5</v>
      </c>
      <c r="R460" s="402">
        <v>5.1923000000000004</v>
      </c>
      <c r="S460" s="394">
        <v>1.3269</v>
      </c>
      <c r="T460" s="395">
        <v>9.6058000000000003</v>
      </c>
      <c r="U460" s="395">
        <v>2.3365</v>
      </c>
      <c r="V460" s="395">
        <v>12.461499999999999</v>
      </c>
      <c r="W460" s="395">
        <v>1.2981</v>
      </c>
      <c r="X460" s="397" t="s">
        <v>62</v>
      </c>
    </row>
    <row r="461" spans="1:24" hidden="1" x14ac:dyDescent="0.25">
      <c r="A461" s="397" t="s">
        <v>987</v>
      </c>
      <c r="B461" s="397" t="s">
        <v>166</v>
      </c>
      <c r="C461" s="397">
        <v>11</v>
      </c>
      <c r="D461" s="397">
        <v>11</v>
      </c>
      <c r="E461" s="397">
        <v>1</v>
      </c>
      <c r="F461" s="397">
        <v>1</v>
      </c>
      <c r="G461" s="397">
        <v>1</v>
      </c>
      <c r="H461" s="397">
        <v>5</v>
      </c>
      <c r="I461" s="397">
        <v>0</v>
      </c>
      <c r="J461" s="401">
        <v>0.16669999999999999</v>
      </c>
      <c r="K461" s="402">
        <v>38</v>
      </c>
      <c r="L461" s="397">
        <v>41</v>
      </c>
      <c r="M461" s="397">
        <v>25</v>
      </c>
      <c r="N461" s="397">
        <v>24</v>
      </c>
      <c r="O461" s="397">
        <v>5</v>
      </c>
      <c r="P461" s="397">
        <v>47</v>
      </c>
      <c r="Q461" s="397">
        <v>10</v>
      </c>
      <c r="R461" s="402">
        <v>5.6841999999999997</v>
      </c>
      <c r="S461" s="394">
        <v>1.2104999999999999</v>
      </c>
      <c r="T461" s="395">
        <v>9.7104999999999997</v>
      </c>
      <c r="U461" s="395">
        <v>1.1841999999999999</v>
      </c>
      <c r="V461" s="395">
        <v>11.131600000000001</v>
      </c>
      <c r="W461" s="395">
        <v>2.3683999999999998</v>
      </c>
      <c r="X461" s="397" t="s">
        <v>62</v>
      </c>
    </row>
    <row r="462" spans="1:24" hidden="1" x14ac:dyDescent="0.25">
      <c r="A462" s="397" t="s">
        <v>602</v>
      </c>
      <c r="B462" s="397" t="s">
        <v>69</v>
      </c>
      <c r="C462" s="397">
        <v>18</v>
      </c>
      <c r="D462" s="397">
        <v>0</v>
      </c>
      <c r="E462" s="397">
        <v>0</v>
      </c>
      <c r="F462" s="397">
        <v>0</v>
      </c>
      <c r="G462" s="397">
        <v>1</v>
      </c>
      <c r="H462" s="397">
        <v>0</v>
      </c>
      <c r="I462" s="397">
        <v>2</v>
      </c>
      <c r="J462" s="401">
        <v>1</v>
      </c>
      <c r="K462" s="402">
        <v>18.333334000000001</v>
      </c>
      <c r="L462" s="397">
        <v>15</v>
      </c>
      <c r="M462" s="397">
        <v>6</v>
      </c>
      <c r="N462" s="397">
        <v>6</v>
      </c>
      <c r="O462" s="397">
        <v>6</v>
      </c>
      <c r="P462" s="397">
        <v>16</v>
      </c>
      <c r="Q462" s="397">
        <v>2</v>
      </c>
      <c r="R462" s="402">
        <v>2.9455</v>
      </c>
      <c r="S462" s="394">
        <v>1.1455</v>
      </c>
      <c r="T462" s="395">
        <v>7.3635999999999999</v>
      </c>
      <c r="U462" s="395">
        <v>2.9455</v>
      </c>
      <c r="V462" s="395">
        <v>7.8544999999999998</v>
      </c>
      <c r="W462" s="395">
        <v>0.98180000000000001</v>
      </c>
      <c r="X462" s="397" t="s">
        <v>62</v>
      </c>
    </row>
    <row r="463" spans="1:24" hidden="1" x14ac:dyDescent="0.25">
      <c r="A463" s="397" t="s">
        <v>928</v>
      </c>
      <c r="B463" s="397" t="s">
        <v>72</v>
      </c>
      <c r="C463" s="397">
        <v>30</v>
      </c>
      <c r="D463" s="397">
        <v>0</v>
      </c>
      <c r="E463" s="397">
        <v>0</v>
      </c>
      <c r="F463" s="397">
        <v>0</v>
      </c>
      <c r="G463" s="397">
        <v>0</v>
      </c>
      <c r="H463" s="397">
        <v>3</v>
      </c>
      <c r="I463" s="397">
        <v>4</v>
      </c>
      <c r="J463" s="401">
        <v>0</v>
      </c>
      <c r="K463" s="402">
        <v>32.333333000000003</v>
      </c>
      <c r="L463" s="397">
        <v>20</v>
      </c>
      <c r="M463" s="397">
        <v>13</v>
      </c>
      <c r="N463" s="397">
        <v>13</v>
      </c>
      <c r="O463" s="397">
        <v>10</v>
      </c>
      <c r="P463" s="397">
        <v>31</v>
      </c>
      <c r="Q463" s="397">
        <v>6</v>
      </c>
      <c r="R463" s="402">
        <v>3.6185999999999998</v>
      </c>
      <c r="S463" s="394">
        <v>0.92779999999999996</v>
      </c>
      <c r="T463" s="395">
        <v>5.5670000000000002</v>
      </c>
      <c r="U463" s="395">
        <v>2.7835000000000001</v>
      </c>
      <c r="V463" s="395">
        <v>8.6288999999999998</v>
      </c>
      <c r="W463" s="395">
        <v>1.6700999999999999</v>
      </c>
      <c r="X463" s="397" t="s">
        <v>62</v>
      </c>
    </row>
    <row r="464" spans="1:24" hidden="1" x14ac:dyDescent="0.25">
      <c r="A464" s="397" t="s">
        <v>465</v>
      </c>
      <c r="B464" s="397" t="s">
        <v>71</v>
      </c>
      <c r="C464" s="397">
        <v>31</v>
      </c>
      <c r="D464" s="397">
        <v>0</v>
      </c>
      <c r="E464" s="397">
        <v>0</v>
      </c>
      <c r="F464" s="397">
        <v>0</v>
      </c>
      <c r="G464" s="397">
        <v>0</v>
      </c>
      <c r="H464" s="397">
        <v>4</v>
      </c>
      <c r="I464" s="397">
        <v>0</v>
      </c>
      <c r="J464" s="401">
        <v>0</v>
      </c>
      <c r="K464" s="402">
        <v>26.999998999999999</v>
      </c>
      <c r="L464" s="397">
        <v>35</v>
      </c>
      <c r="M464" s="397">
        <v>19</v>
      </c>
      <c r="N464" s="397">
        <v>18</v>
      </c>
      <c r="O464" s="397">
        <v>8</v>
      </c>
      <c r="P464" s="397">
        <v>20</v>
      </c>
      <c r="Q464" s="397">
        <v>5</v>
      </c>
      <c r="R464" s="402">
        <v>6</v>
      </c>
      <c r="S464" s="394">
        <v>1.5926</v>
      </c>
      <c r="T464" s="395">
        <v>11.666700000000001</v>
      </c>
      <c r="U464" s="395">
        <v>2.6667000000000001</v>
      </c>
      <c r="V464" s="395">
        <v>6.6666999999999996</v>
      </c>
      <c r="W464" s="395">
        <v>1.6667000000000001</v>
      </c>
      <c r="X464" s="397" t="s">
        <v>62</v>
      </c>
    </row>
    <row r="465" spans="1:24" hidden="1" x14ac:dyDescent="0.25">
      <c r="A465" s="397" t="s">
        <v>399</v>
      </c>
      <c r="B465" s="397" t="s">
        <v>65</v>
      </c>
      <c r="C465" s="397">
        <v>34</v>
      </c>
      <c r="D465" s="397">
        <v>0</v>
      </c>
      <c r="E465" s="397">
        <v>0</v>
      </c>
      <c r="F465" s="397">
        <v>0</v>
      </c>
      <c r="G465" s="397">
        <v>1</v>
      </c>
      <c r="H465" s="397">
        <v>0</v>
      </c>
      <c r="I465" s="397">
        <v>0</v>
      </c>
      <c r="J465" s="401">
        <v>1</v>
      </c>
      <c r="K465" s="402">
        <v>18.333333</v>
      </c>
      <c r="L465" s="397">
        <v>15</v>
      </c>
      <c r="M465" s="397">
        <v>9</v>
      </c>
      <c r="N465" s="397">
        <v>9</v>
      </c>
      <c r="O465" s="397">
        <v>12</v>
      </c>
      <c r="P465" s="397">
        <v>23</v>
      </c>
      <c r="Q465" s="397">
        <v>3</v>
      </c>
      <c r="R465" s="402">
        <v>4.4181999999999997</v>
      </c>
      <c r="S465" s="394">
        <v>1.4726999999999999</v>
      </c>
      <c r="T465" s="395">
        <v>7.3635999999999999</v>
      </c>
      <c r="U465" s="395">
        <v>5.8909000000000002</v>
      </c>
      <c r="V465" s="395">
        <v>11.290900000000001</v>
      </c>
      <c r="W465" s="395">
        <v>1.4726999999999999</v>
      </c>
      <c r="X465" s="397" t="s">
        <v>62</v>
      </c>
    </row>
    <row r="466" spans="1:24" hidden="1" x14ac:dyDescent="0.25">
      <c r="A466" s="397" t="s">
        <v>464</v>
      </c>
      <c r="B466" s="397" t="s">
        <v>73</v>
      </c>
      <c r="C466" s="397">
        <v>7</v>
      </c>
      <c r="D466" s="397">
        <v>0</v>
      </c>
      <c r="E466" s="397">
        <v>0</v>
      </c>
      <c r="F466" s="397">
        <v>0</v>
      </c>
      <c r="G466" s="397">
        <v>0</v>
      </c>
      <c r="H466" s="397">
        <v>0</v>
      </c>
      <c r="I466" s="397">
        <v>0</v>
      </c>
      <c r="J466" s="401">
        <v>0</v>
      </c>
      <c r="K466" s="402">
        <v>6.6666670000000003</v>
      </c>
      <c r="L466" s="397">
        <v>2</v>
      </c>
      <c r="M466" s="397">
        <v>2</v>
      </c>
      <c r="N466" s="397">
        <v>2</v>
      </c>
      <c r="O466" s="397">
        <v>3</v>
      </c>
      <c r="P466" s="397">
        <v>3</v>
      </c>
      <c r="Q466" s="397">
        <v>1</v>
      </c>
      <c r="R466" s="402">
        <v>2.7</v>
      </c>
      <c r="S466" s="394">
        <v>0.75</v>
      </c>
      <c r="T466" s="395">
        <v>2.7</v>
      </c>
      <c r="U466" s="395">
        <v>4.05</v>
      </c>
      <c r="V466" s="395">
        <v>4.05</v>
      </c>
      <c r="W466" s="395">
        <v>1.35</v>
      </c>
      <c r="X466" s="397" t="s">
        <v>62</v>
      </c>
    </row>
    <row r="467" spans="1:24" hidden="1" x14ac:dyDescent="0.25">
      <c r="A467" s="397" t="s">
        <v>1817</v>
      </c>
      <c r="B467" s="397" t="s">
        <v>65</v>
      </c>
      <c r="C467" s="397">
        <v>26</v>
      </c>
      <c r="D467" s="397">
        <v>0</v>
      </c>
      <c r="E467" s="397">
        <v>0</v>
      </c>
      <c r="F467" s="397">
        <v>0</v>
      </c>
      <c r="G467" s="397">
        <v>0</v>
      </c>
      <c r="H467" s="397">
        <v>2</v>
      </c>
      <c r="I467" s="397">
        <v>0</v>
      </c>
      <c r="J467" s="401">
        <v>0</v>
      </c>
      <c r="K467" s="402">
        <v>23.666667</v>
      </c>
      <c r="L467" s="397">
        <v>9</v>
      </c>
      <c r="M467" s="397">
        <v>4</v>
      </c>
      <c r="N467" s="397">
        <v>4</v>
      </c>
      <c r="O467" s="397">
        <v>7</v>
      </c>
      <c r="P467" s="397">
        <v>20</v>
      </c>
      <c r="Q467" s="397">
        <v>2</v>
      </c>
      <c r="R467" s="402">
        <v>1.5210999999999999</v>
      </c>
      <c r="S467" s="394">
        <v>0.67610000000000003</v>
      </c>
      <c r="T467" s="395">
        <v>3.4224999999999999</v>
      </c>
      <c r="U467" s="395">
        <v>2.6619999999999999</v>
      </c>
      <c r="V467" s="395">
        <v>7.6055999999999999</v>
      </c>
      <c r="W467" s="395">
        <v>0.76060000000000005</v>
      </c>
      <c r="X467" s="397" t="s">
        <v>62</v>
      </c>
    </row>
    <row r="468" spans="1:24" hidden="1" x14ac:dyDescent="0.25">
      <c r="A468" s="397" t="s">
        <v>401</v>
      </c>
      <c r="B468" s="397" t="s">
        <v>72</v>
      </c>
      <c r="C468" s="397">
        <v>9</v>
      </c>
      <c r="D468" s="397">
        <v>9</v>
      </c>
      <c r="E468" s="397">
        <v>2</v>
      </c>
      <c r="F468" s="397">
        <v>1</v>
      </c>
      <c r="G468" s="397">
        <v>5</v>
      </c>
      <c r="H468" s="397">
        <v>2</v>
      </c>
      <c r="I468" s="397">
        <v>0</v>
      </c>
      <c r="J468" s="401">
        <v>0.71430000000000005</v>
      </c>
      <c r="K468" s="402">
        <v>58</v>
      </c>
      <c r="L468" s="397">
        <v>50</v>
      </c>
      <c r="M468" s="397">
        <v>33</v>
      </c>
      <c r="N468" s="397">
        <v>33</v>
      </c>
      <c r="O468" s="397">
        <v>13</v>
      </c>
      <c r="P468" s="397">
        <v>56</v>
      </c>
      <c r="Q468" s="397">
        <v>13</v>
      </c>
      <c r="R468" s="402">
        <v>5.1207000000000003</v>
      </c>
      <c r="S468" s="394">
        <v>1.0862000000000001</v>
      </c>
      <c r="T468" s="395">
        <v>7.7586000000000004</v>
      </c>
      <c r="U468" s="395">
        <v>2.0171999999999999</v>
      </c>
      <c r="V468" s="395">
        <v>8.6897000000000002</v>
      </c>
      <c r="W468" s="395">
        <v>2.0171999999999999</v>
      </c>
      <c r="X468" s="397" t="s">
        <v>62</v>
      </c>
    </row>
    <row r="469" spans="1:24" hidden="1" x14ac:dyDescent="0.25">
      <c r="A469" s="397" t="s">
        <v>392</v>
      </c>
      <c r="B469" s="397" t="s">
        <v>72</v>
      </c>
      <c r="C469" s="397">
        <v>16</v>
      </c>
      <c r="D469" s="397">
        <v>16</v>
      </c>
      <c r="E469" s="397">
        <v>15</v>
      </c>
      <c r="F469" s="397">
        <v>2</v>
      </c>
      <c r="G469" s="397">
        <v>8</v>
      </c>
      <c r="H469" s="397">
        <v>8</v>
      </c>
      <c r="I469" s="397">
        <v>0</v>
      </c>
      <c r="J469" s="401">
        <v>0.5</v>
      </c>
      <c r="K469" s="402">
        <v>134.66666699999999</v>
      </c>
      <c r="L469" s="397">
        <v>75</v>
      </c>
      <c r="M469" s="397">
        <v>43</v>
      </c>
      <c r="N469" s="397">
        <v>35</v>
      </c>
      <c r="O469" s="397">
        <v>47</v>
      </c>
      <c r="P469" s="397">
        <v>146</v>
      </c>
      <c r="Q469" s="397">
        <v>18</v>
      </c>
      <c r="R469" s="402">
        <v>2.3391000000000002</v>
      </c>
      <c r="S469" s="394">
        <v>0.90590000000000004</v>
      </c>
      <c r="T469" s="395">
        <v>5.0124000000000004</v>
      </c>
      <c r="U469" s="395">
        <v>3.1410999999999998</v>
      </c>
      <c r="V469" s="395">
        <v>9.7574000000000005</v>
      </c>
      <c r="W469" s="395">
        <v>1.2030000000000001</v>
      </c>
      <c r="X469" s="397" t="s">
        <v>62</v>
      </c>
    </row>
    <row r="470" spans="1:24" hidden="1" x14ac:dyDescent="0.25">
      <c r="A470" s="397" t="s">
        <v>475</v>
      </c>
      <c r="B470" s="397" t="s">
        <v>65</v>
      </c>
      <c r="C470" s="397">
        <v>25</v>
      </c>
      <c r="D470" s="397">
        <v>25</v>
      </c>
      <c r="E470" s="397">
        <v>4</v>
      </c>
      <c r="F470" s="397">
        <v>1</v>
      </c>
      <c r="G470" s="397">
        <v>12</v>
      </c>
      <c r="H470" s="397">
        <v>8</v>
      </c>
      <c r="I470" s="397">
        <v>0</v>
      </c>
      <c r="J470" s="401">
        <v>0.6</v>
      </c>
      <c r="K470" s="402">
        <v>158.000001</v>
      </c>
      <c r="L470" s="397">
        <v>139</v>
      </c>
      <c r="M470" s="397">
        <v>70</v>
      </c>
      <c r="N470" s="397">
        <v>68</v>
      </c>
      <c r="O470" s="397">
        <v>41</v>
      </c>
      <c r="P470" s="397">
        <v>165</v>
      </c>
      <c r="Q470" s="397">
        <v>23</v>
      </c>
      <c r="R470" s="402">
        <v>3.8734000000000002</v>
      </c>
      <c r="S470" s="394">
        <v>1.1392</v>
      </c>
      <c r="T470" s="395">
        <v>7.9177</v>
      </c>
      <c r="U470" s="395">
        <v>2.3353999999999999</v>
      </c>
      <c r="V470" s="395">
        <v>9.3986999999999998</v>
      </c>
      <c r="W470" s="395">
        <v>1.3101</v>
      </c>
      <c r="X470" s="397" t="s">
        <v>62</v>
      </c>
    </row>
    <row r="471" spans="1:24" hidden="1" x14ac:dyDescent="0.25">
      <c r="A471" s="397" t="s">
        <v>784</v>
      </c>
      <c r="B471" s="397" t="s">
        <v>73</v>
      </c>
      <c r="C471" s="397">
        <v>13</v>
      </c>
      <c r="D471" s="397">
        <v>0</v>
      </c>
      <c r="E471" s="397">
        <v>0</v>
      </c>
      <c r="F471" s="397">
        <v>0</v>
      </c>
      <c r="G471" s="397">
        <v>0</v>
      </c>
      <c r="H471" s="397">
        <v>1</v>
      </c>
      <c r="I471" s="397">
        <v>0</v>
      </c>
      <c r="J471" s="401">
        <v>0</v>
      </c>
      <c r="K471" s="402">
        <v>18.666667</v>
      </c>
      <c r="L471" s="397">
        <v>13</v>
      </c>
      <c r="M471" s="397">
        <v>5</v>
      </c>
      <c r="N471" s="397">
        <v>5</v>
      </c>
      <c r="O471" s="397">
        <v>8</v>
      </c>
      <c r="P471" s="397">
        <v>19</v>
      </c>
      <c r="Q471" s="397">
        <v>0</v>
      </c>
      <c r="R471" s="402">
        <v>2.4106999999999998</v>
      </c>
      <c r="S471" s="394">
        <v>1.125</v>
      </c>
      <c r="T471" s="395">
        <v>6.2679</v>
      </c>
      <c r="U471" s="395">
        <v>3.8571</v>
      </c>
      <c r="V471" s="395">
        <v>9.1607000000000003</v>
      </c>
      <c r="W471" s="395">
        <v>0</v>
      </c>
      <c r="X471" s="397" t="s">
        <v>62</v>
      </c>
    </row>
    <row r="472" spans="1:24" hidden="1" x14ac:dyDescent="0.25">
      <c r="A472" s="397" t="s">
        <v>470</v>
      </c>
      <c r="B472" s="397" t="s">
        <v>75</v>
      </c>
      <c r="C472" s="397">
        <v>33</v>
      </c>
      <c r="D472" s="397">
        <v>0</v>
      </c>
      <c r="E472" s="397">
        <v>0</v>
      </c>
      <c r="F472" s="397">
        <v>0</v>
      </c>
      <c r="G472" s="397">
        <v>2</v>
      </c>
      <c r="H472" s="397">
        <v>2</v>
      </c>
      <c r="I472" s="397">
        <v>0</v>
      </c>
      <c r="J472" s="401">
        <v>0.5</v>
      </c>
      <c r="K472" s="402">
        <v>31</v>
      </c>
      <c r="L472" s="397">
        <v>29</v>
      </c>
      <c r="M472" s="397">
        <v>18</v>
      </c>
      <c r="N472" s="397">
        <v>16</v>
      </c>
      <c r="O472" s="397">
        <v>6</v>
      </c>
      <c r="P472" s="397">
        <v>38</v>
      </c>
      <c r="Q472" s="397">
        <v>5</v>
      </c>
      <c r="R472" s="402">
        <v>4.6452</v>
      </c>
      <c r="S472" s="394">
        <v>1.129</v>
      </c>
      <c r="T472" s="395">
        <v>8.4193999999999996</v>
      </c>
      <c r="U472" s="395">
        <v>1.7419</v>
      </c>
      <c r="V472" s="395">
        <v>11.032299999999999</v>
      </c>
      <c r="W472" s="395">
        <v>1.4516</v>
      </c>
      <c r="X472" s="397" t="s">
        <v>62</v>
      </c>
    </row>
    <row r="473" spans="1:24" hidden="1" x14ac:dyDescent="0.25">
      <c r="A473" s="397" t="s">
        <v>659</v>
      </c>
      <c r="B473" s="397" t="s">
        <v>68</v>
      </c>
      <c r="C473" s="397">
        <v>11</v>
      </c>
      <c r="D473" s="397">
        <v>0</v>
      </c>
      <c r="E473" s="397">
        <v>0</v>
      </c>
      <c r="F473" s="397">
        <v>0</v>
      </c>
      <c r="G473" s="397">
        <v>0</v>
      </c>
      <c r="H473" s="397">
        <v>0</v>
      </c>
      <c r="I473" s="397">
        <v>0</v>
      </c>
      <c r="J473" s="401">
        <v>0</v>
      </c>
      <c r="K473" s="402">
        <v>13.333334000000001</v>
      </c>
      <c r="L473" s="397">
        <v>17</v>
      </c>
      <c r="M473" s="397">
        <v>10</v>
      </c>
      <c r="N473" s="397">
        <v>10</v>
      </c>
      <c r="O473" s="397">
        <v>3</v>
      </c>
      <c r="P473" s="397">
        <v>19</v>
      </c>
      <c r="Q473" s="397">
        <v>7</v>
      </c>
      <c r="R473" s="402">
        <v>6.75</v>
      </c>
      <c r="S473" s="394">
        <v>1.5</v>
      </c>
      <c r="T473" s="395">
        <v>11.475</v>
      </c>
      <c r="U473" s="395">
        <v>2.0249999999999999</v>
      </c>
      <c r="V473" s="395">
        <v>12.824999999999999</v>
      </c>
      <c r="W473" s="395">
        <v>4.7249999999999996</v>
      </c>
      <c r="X473" s="397" t="s">
        <v>62</v>
      </c>
    </row>
    <row r="474" spans="1:24" hidden="1" x14ac:dyDescent="0.25">
      <c r="A474" s="397" t="s">
        <v>612</v>
      </c>
      <c r="B474" s="397" t="s">
        <v>69</v>
      </c>
      <c r="C474" s="397">
        <v>13</v>
      </c>
      <c r="D474" s="397">
        <v>0</v>
      </c>
      <c r="E474" s="397">
        <v>0</v>
      </c>
      <c r="F474" s="397">
        <v>0</v>
      </c>
      <c r="G474" s="397">
        <v>1</v>
      </c>
      <c r="H474" s="397">
        <v>0</v>
      </c>
      <c r="I474" s="397">
        <v>0</v>
      </c>
      <c r="J474" s="401">
        <v>1</v>
      </c>
      <c r="K474" s="402">
        <v>21</v>
      </c>
      <c r="L474" s="397">
        <v>19</v>
      </c>
      <c r="M474" s="397">
        <v>8</v>
      </c>
      <c r="N474" s="397">
        <v>8</v>
      </c>
      <c r="O474" s="397">
        <v>9</v>
      </c>
      <c r="P474" s="397">
        <v>19</v>
      </c>
      <c r="Q474" s="397">
        <v>3</v>
      </c>
      <c r="R474" s="402">
        <v>3.4285999999999999</v>
      </c>
      <c r="S474" s="394">
        <v>1.3332999999999999</v>
      </c>
      <c r="T474" s="395">
        <v>8.1428999999999991</v>
      </c>
      <c r="U474" s="395">
        <v>3.8571</v>
      </c>
      <c r="V474" s="395">
        <v>8.1428999999999991</v>
      </c>
      <c r="W474" s="395">
        <v>1.2857000000000001</v>
      </c>
      <c r="X474" s="397" t="s">
        <v>62</v>
      </c>
    </row>
    <row r="475" spans="1:24" hidden="1" x14ac:dyDescent="0.25">
      <c r="A475" s="397" t="s">
        <v>990</v>
      </c>
      <c r="B475" s="397" t="s">
        <v>166</v>
      </c>
      <c r="C475" s="397">
        <v>4</v>
      </c>
      <c r="D475" s="397">
        <v>4</v>
      </c>
      <c r="E475" s="397">
        <v>1</v>
      </c>
      <c r="F475" s="397">
        <v>0</v>
      </c>
      <c r="G475" s="397">
        <v>1</v>
      </c>
      <c r="H475" s="397">
        <v>1</v>
      </c>
      <c r="I475" s="397">
        <v>0</v>
      </c>
      <c r="J475" s="401">
        <v>0.5</v>
      </c>
      <c r="K475" s="402">
        <v>25</v>
      </c>
      <c r="L475" s="397">
        <v>22</v>
      </c>
      <c r="M475" s="397">
        <v>11</v>
      </c>
      <c r="N475" s="397">
        <v>11</v>
      </c>
      <c r="O475" s="397">
        <v>4</v>
      </c>
      <c r="P475" s="397">
        <v>20</v>
      </c>
      <c r="Q475" s="397">
        <v>5</v>
      </c>
      <c r="R475" s="402">
        <v>3.96</v>
      </c>
      <c r="S475" s="394">
        <v>1.04</v>
      </c>
      <c r="T475" s="395">
        <v>7.92</v>
      </c>
      <c r="U475" s="395">
        <v>1.44</v>
      </c>
      <c r="V475" s="395">
        <v>7.2</v>
      </c>
      <c r="W475" s="395">
        <v>1.8</v>
      </c>
      <c r="X475" s="397" t="s">
        <v>62</v>
      </c>
    </row>
    <row r="476" spans="1:24" hidden="1" x14ac:dyDescent="0.25">
      <c r="A476" s="397" t="s">
        <v>930</v>
      </c>
      <c r="B476" s="397" t="s">
        <v>72</v>
      </c>
      <c r="C476" s="397">
        <v>8</v>
      </c>
      <c r="D476" s="397">
        <v>8</v>
      </c>
      <c r="E476" s="397">
        <v>3</v>
      </c>
      <c r="F476" s="397">
        <v>0</v>
      </c>
      <c r="G476" s="397">
        <v>3</v>
      </c>
      <c r="H476" s="397">
        <v>3</v>
      </c>
      <c r="I476" s="397">
        <v>0</v>
      </c>
      <c r="J476" s="401">
        <v>0.5</v>
      </c>
      <c r="K476" s="402">
        <v>55</v>
      </c>
      <c r="L476" s="397">
        <v>57</v>
      </c>
      <c r="M476" s="397">
        <v>29</v>
      </c>
      <c r="N476" s="397">
        <v>29</v>
      </c>
      <c r="O476" s="397">
        <v>13</v>
      </c>
      <c r="P476" s="397">
        <v>58</v>
      </c>
      <c r="Q476" s="397">
        <v>14</v>
      </c>
      <c r="R476" s="402">
        <v>4.7454999999999998</v>
      </c>
      <c r="S476" s="394">
        <v>1.2726999999999999</v>
      </c>
      <c r="T476" s="395">
        <v>9.3272999999999993</v>
      </c>
      <c r="U476" s="395">
        <v>2.1273</v>
      </c>
      <c r="V476" s="395">
        <v>9.4908999999999999</v>
      </c>
      <c r="W476" s="395">
        <v>2.2909000000000002</v>
      </c>
      <c r="X476" s="397" t="s">
        <v>62</v>
      </c>
    </row>
    <row r="477" spans="1:24" hidden="1" x14ac:dyDescent="0.25">
      <c r="A477" s="397" t="s">
        <v>961</v>
      </c>
      <c r="B477" s="397" t="s">
        <v>146</v>
      </c>
      <c r="C477" s="397">
        <v>12</v>
      </c>
      <c r="D477" s="397">
        <v>0</v>
      </c>
      <c r="E477" s="397">
        <v>0</v>
      </c>
      <c r="F477" s="397">
        <v>0</v>
      </c>
      <c r="G477" s="397">
        <v>0</v>
      </c>
      <c r="H477" s="397">
        <v>2</v>
      </c>
      <c r="I477" s="397">
        <v>0</v>
      </c>
      <c r="J477" s="401">
        <v>0</v>
      </c>
      <c r="K477" s="402">
        <v>14</v>
      </c>
      <c r="L477" s="397">
        <v>7</v>
      </c>
      <c r="M477" s="397">
        <v>2</v>
      </c>
      <c r="N477" s="397">
        <v>1</v>
      </c>
      <c r="O477" s="397">
        <v>5</v>
      </c>
      <c r="P477" s="397">
        <v>11</v>
      </c>
      <c r="Q477" s="397">
        <v>0</v>
      </c>
      <c r="R477" s="402">
        <v>0.64290000000000003</v>
      </c>
      <c r="S477" s="394">
        <v>0.85709999999999997</v>
      </c>
      <c r="T477" s="395">
        <v>4.5</v>
      </c>
      <c r="U477" s="395">
        <v>3.2143000000000002</v>
      </c>
      <c r="V477" s="395">
        <v>7.0713999999999997</v>
      </c>
      <c r="W477" s="395">
        <v>0</v>
      </c>
      <c r="X477" s="397" t="s">
        <v>62</v>
      </c>
    </row>
    <row r="478" spans="1:24" hidden="1" x14ac:dyDescent="0.25">
      <c r="A478" s="397" t="s">
        <v>802</v>
      </c>
      <c r="B478" s="397" t="s">
        <v>76</v>
      </c>
      <c r="C478" s="397">
        <v>9</v>
      </c>
      <c r="D478" s="397">
        <v>9</v>
      </c>
      <c r="E478" s="397">
        <v>5</v>
      </c>
      <c r="F478" s="397">
        <v>1</v>
      </c>
      <c r="G478" s="397">
        <v>3</v>
      </c>
      <c r="H478" s="397">
        <v>4</v>
      </c>
      <c r="I478" s="397">
        <v>0</v>
      </c>
      <c r="J478" s="401">
        <v>0.42859999999999998</v>
      </c>
      <c r="K478" s="402">
        <v>70</v>
      </c>
      <c r="L478" s="397">
        <v>46</v>
      </c>
      <c r="M478" s="397">
        <v>21</v>
      </c>
      <c r="N478" s="397">
        <v>20</v>
      </c>
      <c r="O478" s="397">
        <v>11</v>
      </c>
      <c r="P478" s="397">
        <v>74</v>
      </c>
      <c r="Q478" s="397">
        <v>7</v>
      </c>
      <c r="R478" s="402">
        <v>2.5714000000000001</v>
      </c>
      <c r="S478" s="394">
        <v>0.81430000000000002</v>
      </c>
      <c r="T478" s="395">
        <v>5.9142999999999999</v>
      </c>
      <c r="U478" s="395">
        <v>1.4142999999999999</v>
      </c>
      <c r="V478" s="395">
        <v>9.5143000000000004</v>
      </c>
      <c r="W478" s="395">
        <v>0.9</v>
      </c>
      <c r="X478" s="397" t="s">
        <v>62</v>
      </c>
    </row>
    <row r="479" spans="1:24" hidden="1" x14ac:dyDescent="0.25">
      <c r="A479" s="397" t="s">
        <v>469</v>
      </c>
      <c r="B479" s="397" t="s">
        <v>67</v>
      </c>
      <c r="C479" s="397">
        <v>29</v>
      </c>
      <c r="D479" s="397">
        <v>0</v>
      </c>
      <c r="E479" s="397">
        <v>0</v>
      </c>
      <c r="F479" s="397">
        <v>0</v>
      </c>
      <c r="G479" s="397">
        <v>0</v>
      </c>
      <c r="H479" s="397">
        <v>1</v>
      </c>
      <c r="I479" s="397">
        <v>4</v>
      </c>
      <c r="J479" s="401">
        <v>0</v>
      </c>
      <c r="K479" s="402">
        <v>31</v>
      </c>
      <c r="L479" s="397">
        <v>20</v>
      </c>
      <c r="M479" s="397">
        <v>10</v>
      </c>
      <c r="N479" s="397">
        <v>10</v>
      </c>
      <c r="O479" s="397">
        <v>11</v>
      </c>
      <c r="P479" s="397">
        <v>29</v>
      </c>
      <c r="Q479" s="397">
        <v>3</v>
      </c>
      <c r="R479" s="402">
        <v>2.9032</v>
      </c>
      <c r="S479" s="394">
        <v>1</v>
      </c>
      <c r="T479" s="395">
        <v>5.8064999999999998</v>
      </c>
      <c r="U479" s="395">
        <v>3.1934999999999998</v>
      </c>
      <c r="V479" s="395">
        <v>8.4193999999999996</v>
      </c>
      <c r="W479" s="395">
        <v>0.871</v>
      </c>
      <c r="X479" s="397" t="s">
        <v>62</v>
      </c>
    </row>
    <row r="480" spans="1:24" hidden="1" x14ac:dyDescent="0.25">
      <c r="A480" s="397" t="s">
        <v>955</v>
      </c>
      <c r="B480" s="397" t="s">
        <v>146</v>
      </c>
      <c r="C480" s="397">
        <v>27</v>
      </c>
      <c r="D480" s="397">
        <v>0</v>
      </c>
      <c r="E480" s="397">
        <v>0</v>
      </c>
      <c r="F480" s="397">
        <v>0</v>
      </c>
      <c r="G480" s="397">
        <v>2</v>
      </c>
      <c r="H480" s="397">
        <v>2</v>
      </c>
      <c r="I480" s="397">
        <v>0</v>
      </c>
      <c r="J480" s="401">
        <v>0.5</v>
      </c>
      <c r="K480" s="402">
        <v>45.666668000000001</v>
      </c>
      <c r="L480" s="397">
        <v>33</v>
      </c>
      <c r="M480" s="397">
        <v>16</v>
      </c>
      <c r="N480" s="397">
        <v>16</v>
      </c>
      <c r="O480" s="397">
        <v>25</v>
      </c>
      <c r="P480" s="397">
        <v>35</v>
      </c>
      <c r="Q480" s="397">
        <v>5</v>
      </c>
      <c r="R480" s="402">
        <v>3.1533000000000002</v>
      </c>
      <c r="S480" s="394">
        <v>1.2701</v>
      </c>
      <c r="T480" s="395">
        <v>6.5035999999999996</v>
      </c>
      <c r="U480" s="395">
        <v>4.9269999999999996</v>
      </c>
      <c r="V480" s="395">
        <v>6.8978000000000002</v>
      </c>
      <c r="W480" s="395">
        <v>0.98540000000000005</v>
      </c>
      <c r="X480" s="397" t="s">
        <v>62</v>
      </c>
    </row>
    <row r="481" spans="1:24" hidden="1" x14ac:dyDescent="0.25">
      <c r="A481" s="397" t="s">
        <v>635</v>
      </c>
      <c r="B481" s="397" t="s">
        <v>65</v>
      </c>
      <c r="C481" s="397">
        <v>5</v>
      </c>
      <c r="D481" s="397">
        <v>5</v>
      </c>
      <c r="E481" s="397">
        <v>0</v>
      </c>
      <c r="F481" s="397">
        <v>0</v>
      </c>
      <c r="G481" s="397">
        <v>1</v>
      </c>
      <c r="H481" s="397">
        <v>2</v>
      </c>
      <c r="I481" s="397">
        <v>0</v>
      </c>
      <c r="J481" s="401">
        <v>0.33329999999999999</v>
      </c>
      <c r="K481" s="402">
        <v>23</v>
      </c>
      <c r="L481" s="397">
        <v>26</v>
      </c>
      <c r="M481" s="397">
        <v>15</v>
      </c>
      <c r="N481" s="397">
        <v>14</v>
      </c>
      <c r="O481" s="397">
        <v>5</v>
      </c>
      <c r="P481" s="397">
        <v>19</v>
      </c>
      <c r="Q481" s="397">
        <v>4</v>
      </c>
      <c r="R481" s="402">
        <v>5.4782999999999999</v>
      </c>
      <c r="S481" s="394">
        <v>1.3478000000000001</v>
      </c>
      <c r="T481" s="395">
        <v>10.1739</v>
      </c>
      <c r="U481" s="395">
        <v>1.9564999999999999</v>
      </c>
      <c r="V481" s="395">
        <v>7.4348000000000001</v>
      </c>
      <c r="W481" s="395">
        <v>1.5651999999999999</v>
      </c>
      <c r="X481" s="397" t="s">
        <v>62</v>
      </c>
    </row>
    <row r="482" spans="1:24" hidden="1" x14ac:dyDescent="0.25">
      <c r="A482" s="397" t="s">
        <v>581</v>
      </c>
      <c r="B482" s="397" t="s">
        <v>67</v>
      </c>
      <c r="C482" s="397">
        <v>10</v>
      </c>
      <c r="D482" s="397">
        <v>10</v>
      </c>
      <c r="E482" s="397">
        <v>8</v>
      </c>
      <c r="F482" s="397">
        <v>0</v>
      </c>
      <c r="G482" s="397">
        <v>7</v>
      </c>
      <c r="H482" s="397">
        <v>2</v>
      </c>
      <c r="I482" s="397">
        <v>0</v>
      </c>
      <c r="J482" s="401">
        <v>0.77780000000000005</v>
      </c>
      <c r="K482" s="402">
        <v>88</v>
      </c>
      <c r="L482" s="397">
        <v>60</v>
      </c>
      <c r="M482" s="397">
        <v>30</v>
      </c>
      <c r="N482" s="397">
        <v>29</v>
      </c>
      <c r="O482" s="397">
        <v>12</v>
      </c>
      <c r="P482" s="397">
        <v>92</v>
      </c>
      <c r="Q482" s="397">
        <v>13</v>
      </c>
      <c r="R482" s="402">
        <v>2.9659</v>
      </c>
      <c r="S482" s="394">
        <v>0.81820000000000004</v>
      </c>
      <c r="T482" s="395">
        <v>6.1364000000000001</v>
      </c>
      <c r="U482" s="395">
        <v>1.2273000000000001</v>
      </c>
      <c r="V482" s="395">
        <v>9.4091000000000005</v>
      </c>
      <c r="W482" s="395">
        <v>1.3294999999999999</v>
      </c>
      <c r="X482" s="397" t="s">
        <v>62</v>
      </c>
    </row>
    <row r="483" spans="1:24" hidden="1" x14ac:dyDescent="0.25">
      <c r="A483" s="397" t="s">
        <v>431</v>
      </c>
      <c r="B483" s="397" t="s">
        <v>75</v>
      </c>
      <c r="C483" s="397">
        <v>17</v>
      </c>
      <c r="D483" s="397">
        <v>17</v>
      </c>
      <c r="E483" s="397">
        <v>13</v>
      </c>
      <c r="F483" s="397">
        <v>1</v>
      </c>
      <c r="G483" s="397">
        <v>5</v>
      </c>
      <c r="H483" s="397">
        <v>8</v>
      </c>
      <c r="I483" s="397">
        <v>0</v>
      </c>
      <c r="J483" s="401">
        <v>0.3846</v>
      </c>
      <c r="K483" s="402">
        <v>143</v>
      </c>
      <c r="L483" s="397">
        <v>101</v>
      </c>
      <c r="M483" s="397">
        <v>51</v>
      </c>
      <c r="N483" s="397">
        <v>46</v>
      </c>
      <c r="O483" s="397">
        <v>32</v>
      </c>
      <c r="P483" s="397">
        <v>162</v>
      </c>
      <c r="Q483" s="397">
        <v>19</v>
      </c>
      <c r="R483" s="402">
        <v>2.8950999999999998</v>
      </c>
      <c r="S483" s="394">
        <v>0.93010000000000004</v>
      </c>
      <c r="T483" s="395">
        <v>6.3566000000000003</v>
      </c>
      <c r="U483" s="395">
        <v>2.0139999999999998</v>
      </c>
      <c r="V483" s="395">
        <v>10.1958</v>
      </c>
      <c r="W483" s="395">
        <v>1.1958</v>
      </c>
      <c r="X483" s="397" t="s">
        <v>62</v>
      </c>
    </row>
    <row r="484" spans="1:24" hidden="1" x14ac:dyDescent="0.25">
      <c r="A484" s="397" t="s">
        <v>746</v>
      </c>
      <c r="B484" s="397" t="s">
        <v>66</v>
      </c>
      <c r="C484" s="397">
        <v>21</v>
      </c>
      <c r="D484" s="397">
        <v>0</v>
      </c>
      <c r="E484" s="397">
        <v>0</v>
      </c>
      <c r="F484" s="397">
        <v>0</v>
      </c>
      <c r="G484" s="397">
        <v>0</v>
      </c>
      <c r="H484" s="397">
        <v>3</v>
      </c>
      <c r="I484" s="397">
        <v>7</v>
      </c>
      <c r="J484" s="401">
        <v>0</v>
      </c>
      <c r="K484" s="402">
        <v>22.333333</v>
      </c>
      <c r="L484" s="397">
        <v>17</v>
      </c>
      <c r="M484" s="397">
        <v>7</v>
      </c>
      <c r="N484" s="397">
        <v>7</v>
      </c>
      <c r="O484" s="397">
        <v>9</v>
      </c>
      <c r="P484" s="397">
        <v>22</v>
      </c>
      <c r="Q484" s="397">
        <v>2</v>
      </c>
      <c r="R484" s="402">
        <v>2.8209</v>
      </c>
      <c r="S484" s="394">
        <v>1.1641999999999999</v>
      </c>
      <c r="T484" s="395">
        <v>6.8506999999999998</v>
      </c>
      <c r="U484" s="395">
        <v>3.6269</v>
      </c>
      <c r="V484" s="395">
        <v>8.8657000000000004</v>
      </c>
      <c r="W484" s="395">
        <v>0.80600000000000005</v>
      </c>
      <c r="X484" s="397" t="s">
        <v>62</v>
      </c>
    </row>
    <row r="485" spans="1:24" hidden="1" x14ac:dyDescent="0.25">
      <c r="A485" s="397" t="s">
        <v>436</v>
      </c>
      <c r="B485" s="397" t="s">
        <v>166</v>
      </c>
      <c r="C485" s="397">
        <v>27</v>
      </c>
      <c r="D485" s="397">
        <v>0</v>
      </c>
      <c r="E485" s="397">
        <v>0</v>
      </c>
      <c r="F485" s="397">
        <v>0</v>
      </c>
      <c r="G485" s="397">
        <v>1</v>
      </c>
      <c r="H485" s="397">
        <v>5</v>
      </c>
      <c r="I485" s="397">
        <v>16</v>
      </c>
      <c r="J485" s="401">
        <v>0.16669999999999999</v>
      </c>
      <c r="K485" s="402">
        <v>31.333334000000001</v>
      </c>
      <c r="L485" s="397">
        <v>20</v>
      </c>
      <c r="M485" s="397">
        <v>13</v>
      </c>
      <c r="N485" s="397">
        <v>12</v>
      </c>
      <c r="O485" s="397">
        <v>10</v>
      </c>
      <c r="P485" s="397">
        <v>32</v>
      </c>
      <c r="Q485" s="397">
        <v>5</v>
      </c>
      <c r="R485" s="402">
        <v>3.4468000000000001</v>
      </c>
      <c r="S485" s="394">
        <v>0.95740000000000003</v>
      </c>
      <c r="T485" s="395">
        <v>5.7446999999999999</v>
      </c>
      <c r="U485" s="395">
        <v>2.8723000000000001</v>
      </c>
      <c r="V485" s="395">
        <v>9.1914999999999996</v>
      </c>
      <c r="W485" s="395">
        <v>1.4361999999999999</v>
      </c>
      <c r="X485" s="397" t="s">
        <v>62</v>
      </c>
    </row>
    <row r="486" spans="1:24" hidden="1" x14ac:dyDescent="0.25">
      <c r="A486" s="397" t="s">
        <v>604</v>
      </c>
      <c r="B486" s="397" t="s">
        <v>69</v>
      </c>
      <c r="C486" s="397">
        <v>9</v>
      </c>
      <c r="D486" s="397">
        <v>0</v>
      </c>
      <c r="E486" s="397">
        <v>0</v>
      </c>
      <c r="F486" s="397">
        <v>0</v>
      </c>
      <c r="G486" s="397">
        <v>0</v>
      </c>
      <c r="H486" s="397">
        <v>1</v>
      </c>
      <c r="I486" s="397">
        <v>0</v>
      </c>
      <c r="J486" s="401">
        <v>0</v>
      </c>
      <c r="K486" s="402">
        <v>26.666667</v>
      </c>
      <c r="L486" s="397">
        <v>26</v>
      </c>
      <c r="M486" s="397">
        <v>21</v>
      </c>
      <c r="N486" s="397">
        <v>15</v>
      </c>
      <c r="O486" s="397">
        <v>13</v>
      </c>
      <c r="P486" s="397">
        <v>19</v>
      </c>
      <c r="Q486" s="397">
        <v>5</v>
      </c>
      <c r="R486" s="402">
        <v>5.0625</v>
      </c>
      <c r="S486" s="394">
        <v>1.4624999999999999</v>
      </c>
      <c r="T486" s="395">
        <v>8.7750000000000004</v>
      </c>
      <c r="U486" s="395">
        <v>4.3875000000000002</v>
      </c>
      <c r="V486" s="395">
        <v>6.4124999999999996</v>
      </c>
      <c r="W486" s="395">
        <v>1.6875</v>
      </c>
      <c r="X486" s="397" t="s">
        <v>62</v>
      </c>
    </row>
    <row r="487" spans="1:24" hidden="1" x14ac:dyDescent="0.25">
      <c r="A487" s="397" t="s">
        <v>783</v>
      </c>
      <c r="B487" s="397" t="s">
        <v>73</v>
      </c>
      <c r="C487" s="397">
        <v>11</v>
      </c>
      <c r="D487" s="397">
        <v>11</v>
      </c>
      <c r="E487" s="397">
        <v>2</v>
      </c>
      <c r="F487" s="397">
        <v>0</v>
      </c>
      <c r="G487" s="397">
        <v>4</v>
      </c>
      <c r="H487" s="397">
        <v>4</v>
      </c>
      <c r="I487" s="397">
        <v>0</v>
      </c>
      <c r="J487" s="401">
        <v>0.5</v>
      </c>
      <c r="K487" s="402">
        <v>74.666667000000004</v>
      </c>
      <c r="L487" s="397">
        <v>69</v>
      </c>
      <c r="M487" s="397">
        <v>40</v>
      </c>
      <c r="N487" s="397">
        <v>39</v>
      </c>
      <c r="O487" s="397">
        <v>28</v>
      </c>
      <c r="P487" s="397">
        <v>99</v>
      </c>
      <c r="Q487" s="397">
        <v>10</v>
      </c>
      <c r="R487" s="402">
        <v>4.7008999999999999</v>
      </c>
      <c r="S487" s="394">
        <v>1.2990999999999999</v>
      </c>
      <c r="T487" s="395">
        <v>8.3170000000000002</v>
      </c>
      <c r="U487" s="395">
        <v>3.375</v>
      </c>
      <c r="V487" s="395">
        <v>11.933</v>
      </c>
      <c r="W487" s="395">
        <v>1.2054</v>
      </c>
      <c r="X487" s="397" t="s">
        <v>62</v>
      </c>
    </row>
    <row r="488" spans="1:24" hidden="1" x14ac:dyDescent="0.25">
      <c r="A488" s="397" t="s">
        <v>981</v>
      </c>
      <c r="B488" s="397" t="s">
        <v>72</v>
      </c>
      <c r="C488" s="397">
        <v>9</v>
      </c>
      <c r="D488" s="397">
        <v>0</v>
      </c>
      <c r="E488" s="397">
        <v>0</v>
      </c>
      <c r="F488" s="397">
        <v>0</v>
      </c>
      <c r="G488" s="397">
        <v>1</v>
      </c>
      <c r="H488" s="397">
        <v>0</v>
      </c>
      <c r="I488" s="397">
        <v>1</v>
      </c>
      <c r="J488" s="401">
        <v>1</v>
      </c>
      <c r="K488" s="402">
        <v>13.666667</v>
      </c>
      <c r="L488" s="397">
        <v>8</v>
      </c>
      <c r="M488" s="397">
        <v>2</v>
      </c>
      <c r="N488" s="397">
        <v>2</v>
      </c>
      <c r="O488" s="397">
        <v>5</v>
      </c>
      <c r="P488" s="397">
        <v>12</v>
      </c>
      <c r="Q488" s="397">
        <v>1</v>
      </c>
      <c r="R488" s="402">
        <v>1.3170999999999999</v>
      </c>
      <c r="S488" s="394">
        <v>0.95120000000000005</v>
      </c>
      <c r="T488" s="395">
        <v>5.2683</v>
      </c>
      <c r="U488" s="395">
        <v>3.2927</v>
      </c>
      <c r="V488" s="395">
        <v>7.9024000000000001</v>
      </c>
      <c r="W488" s="395">
        <v>0.65849999999999997</v>
      </c>
      <c r="X488" s="397" t="s">
        <v>62</v>
      </c>
    </row>
    <row r="489" spans="1:24" hidden="1" x14ac:dyDescent="0.25">
      <c r="A489" s="397" t="s">
        <v>1829</v>
      </c>
      <c r="B489" s="397" t="s">
        <v>166</v>
      </c>
      <c r="C489" s="397">
        <v>12</v>
      </c>
      <c r="D489" s="397">
        <v>0</v>
      </c>
      <c r="E489" s="397">
        <v>0</v>
      </c>
      <c r="F489" s="397">
        <v>0</v>
      </c>
      <c r="G489" s="397">
        <v>1</v>
      </c>
      <c r="H489" s="397">
        <v>1</v>
      </c>
      <c r="I489" s="397">
        <v>0</v>
      </c>
      <c r="J489" s="401">
        <v>0.5</v>
      </c>
      <c r="K489" s="402">
        <v>10.333333</v>
      </c>
      <c r="L489" s="397">
        <v>4</v>
      </c>
      <c r="M489" s="397">
        <v>2</v>
      </c>
      <c r="N489" s="397">
        <v>2</v>
      </c>
      <c r="O489" s="397">
        <v>1</v>
      </c>
      <c r="P489" s="397">
        <v>8</v>
      </c>
      <c r="Q489" s="397">
        <v>1</v>
      </c>
      <c r="R489" s="402">
        <v>1.7419</v>
      </c>
      <c r="S489" s="394">
        <v>0.4839</v>
      </c>
      <c r="T489" s="395">
        <v>3.4839000000000002</v>
      </c>
      <c r="U489" s="395">
        <v>0.871</v>
      </c>
      <c r="V489" s="395">
        <v>6.9676999999999998</v>
      </c>
      <c r="W489" s="395">
        <v>0.871</v>
      </c>
      <c r="X489" s="397" t="s">
        <v>62</v>
      </c>
    </row>
    <row r="490" spans="1:24" hidden="1" x14ac:dyDescent="0.25">
      <c r="A490" s="397" t="s">
        <v>756</v>
      </c>
      <c r="B490" s="397" t="s">
        <v>66</v>
      </c>
      <c r="C490" s="397">
        <v>5</v>
      </c>
      <c r="D490" s="397">
        <v>5</v>
      </c>
      <c r="E490" s="397">
        <v>2</v>
      </c>
      <c r="F490" s="397">
        <v>0</v>
      </c>
      <c r="G490" s="397">
        <v>0</v>
      </c>
      <c r="H490" s="397">
        <v>4</v>
      </c>
      <c r="I490" s="397">
        <v>0</v>
      </c>
      <c r="J490" s="401">
        <v>0</v>
      </c>
      <c r="K490" s="402">
        <v>39</v>
      </c>
      <c r="L490" s="397">
        <v>41</v>
      </c>
      <c r="M490" s="397">
        <v>20</v>
      </c>
      <c r="N490" s="397">
        <v>20</v>
      </c>
      <c r="O490" s="397">
        <v>7</v>
      </c>
      <c r="P490" s="397">
        <v>41</v>
      </c>
      <c r="Q490" s="397">
        <v>10</v>
      </c>
      <c r="R490" s="402">
        <v>4.6154000000000002</v>
      </c>
      <c r="S490" s="394">
        <v>1.2307999999999999</v>
      </c>
      <c r="T490" s="395">
        <v>9.4614999999999991</v>
      </c>
      <c r="U490" s="395">
        <v>1.6153999999999999</v>
      </c>
      <c r="V490" s="395">
        <v>9.4614999999999991</v>
      </c>
      <c r="W490" s="395">
        <v>2.3077000000000001</v>
      </c>
      <c r="X490" s="397" t="s">
        <v>62</v>
      </c>
    </row>
    <row r="491" spans="1:24" hidden="1" x14ac:dyDescent="0.25">
      <c r="A491" s="397" t="s">
        <v>450</v>
      </c>
      <c r="B491" s="397" t="s">
        <v>75</v>
      </c>
      <c r="C491" s="397">
        <v>13</v>
      </c>
      <c r="D491" s="397">
        <v>13</v>
      </c>
      <c r="E491" s="397">
        <v>2</v>
      </c>
      <c r="F491" s="397">
        <v>1</v>
      </c>
      <c r="G491" s="397">
        <v>4</v>
      </c>
      <c r="H491" s="397">
        <v>6</v>
      </c>
      <c r="I491" s="397">
        <v>0</v>
      </c>
      <c r="J491" s="401">
        <v>0.4</v>
      </c>
      <c r="K491" s="402">
        <v>68.333333999999994</v>
      </c>
      <c r="L491" s="397">
        <v>74</v>
      </c>
      <c r="M491" s="397">
        <v>42</v>
      </c>
      <c r="N491" s="397">
        <v>41</v>
      </c>
      <c r="O491" s="397">
        <v>38</v>
      </c>
      <c r="P491" s="397">
        <v>44</v>
      </c>
      <c r="Q491" s="397">
        <v>9</v>
      </c>
      <c r="R491" s="402">
        <v>5.4</v>
      </c>
      <c r="S491" s="394">
        <v>1.639</v>
      </c>
      <c r="T491" s="395">
        <v>9.7462999999999997</v>
      </c>
      <c r="U491" s="395">
        <v>5.0049000000000001</v>
      </c>
      <c r="V491" s="395">
        <v>5.7950999999999997</v>
      </c>
      <c r="W491" s="395">
        <v>1.1854</v>
      </c>
      <c r="X491" s="397" t="s">
        <v>62</v>
      </c>
    </row>
    <row r="492" spans="1:24" hidden="1" x14ac:dyDescent="0.25">
      <c r="A492" s="397" t="s">
        <v>434</v>
      </c>
      <c r="B492" s="397" t="s">
        <v>66</v>
      </c>
      <c r="C492" s="397">
        <v>8</v>
      </c>
      <c r="D492" s="397">
        <v>8</v>
      </c>
      <c r="E492" s="397">
        <v>4</v>
      </c>
      <c r="F492" s="397">
        <v>0</v>
      </c>
      <c r="G492" s="397">
        <v>2</v>
      </c>
      <c r="H492" s="397">
        <v>5</v>
      </c>
      <c r="I492" s="397">
        <v>0</v>
      </c>
      <c r="J492" s="401">
        <v>0.28570000000000001</v>
      </c>
      <c r="K492" s="402">
        <v>61.000000999999997</v>
      </c>
      <c r="L492" s="397">
        <v>61</v>
      </c>
      <c r="M492" s="397">
        <v>22</v>
      </c>
      <c r="N492" s="397">
        <v>20</v>
      </c>
      <c r="O492" s="397">
        <v>14</v>
      </c>
      <c r="P492" s="397">
        <v>61</v>
      </c>
      <c r="Q492" s="397">
        <v>9</v>
      </c>
      <c r="R492" s="402">
        <v>2.9508000000000001</v>
      </c>
      <c r="S492" s="394">
        <v>1.2295</v>
      </c>
      <c r="T492" s="395">
        <v>9</v>
      </c>
      <c r="U492" s="395">
        <v>2.0655999999999999</v>
      </c>
      <c r="V492" s="395">
        <v>9</v>
      </c>
      <c r="W492" s="395">
        <v>1.3279000000000001</v>
      </c>
      <c r="X492" s="397" t="s">
        <v>62</v>
      </c>
    </row>
    <row r="493" spans="1:24" hidden="1" x14ac:dyDescent="0.25">
      <c r="A493" s="397" t="s">
        <v>549</v>
      </c>
      <c r="B493" s="397" t="s">
        <v>71</v>
      </c>
      <c r="C493" s="397">
        <v>13</v>
      </c>
      <c r="D493" s="397">
        <v>13</v>
      </c>
      <c r="E493" s="397">
        <v>1</v>
      </c>
      <c r="F493" s="397">
        <v>0</v>
      </c>
      <c r="G493" s="397">
        <v>2</v>
      </c>
      <c r="H493" s="397">
        <v>5</v>
      </c>
      <c r="I493" s="397">
        <v>0</v>
      </c>
      <c r="J493" s="401">
        <v>0.28570000000000001</v>
      </c>
      <c r="K493" s="402">
        <v>66.333332999999996</v>
      </c>
      <c r="L493" s="397">
        <v>58</v>
      </c>
      <c r="M493" s="397">
        <v>40</v>
      </c>
      <c r="N493" s="397">
        <v>39</v>
      </c>
      <c r="O493" s="397">
        <v>20</v>
      </c>
      <c r="P493" s="397">
        <v>50</v>
      </c>
      <c r="Q493" s="397">
        <v>13</v>
      </c>
      <c r="R493" s="402">
        <v>5.2915000000000001</v>
      </c>
      <c r="S493" s="394">
        <v>1.1758999999999999</v>
      </c>
      <c r="T493" s="395">
        <v>7.8693</v>
      </c>
      <c r="U493" s="395">
        <v>2.7136</v>
      </c>
      <c r="V493" s="395">
        <v>6.7839</v>
      </c>
      <c r="W493" s="395">
        <v>1.7638</v>
      </c>
      <c r="X493" s="397" t="s">
        <v>62</v>
      </c>
    </row>
    <row r="494" spans="1:24" hidden="1" x14ac:dyDescent="0.25">
      <c r="A494" s="397" t="s">
        <v>483</v>
      </c>
      <c r="B494" s="397" t="s">
        <v>71</v>
      </c>
      <c r="C494" s="397">
        <v>37</v>
      </c>
      <c r="D494" s="397">
        <v>0</v>
      </c>
      <c r="E494" s="397">
        <v>0</v>
      </c>
      <c r="F494" s="397">
        <v>0</v>
      </c>
      <c r="G494" s="397">
        <v>2</v>
      </c>
      <c r="H494" s="397">
        <v>0</v>
      </c>
      <c r="I494" s="397">
        <v>1</v>
      </c>
      <c r="J494" s="401">
        <v>1</v>
      </c>
      <c r="K494" s="402">
        <v>36.333333000000003</v>
      </c>
      <c r="L494" s="397">
        <v>19</v>
      </c>
      <c r="M494" s="397">
        <v>8</v>
      </c>
      <c r="N494" s="397">
        <v>8</v>
      </c>
      <c r="O494" s="397">
        <v>10</v>
      </c>
      <c r="P494" s="397">
        <v>41</v>
      </c>
      <c r="Q494" s="397">
        <v>5</v>
      </c>
      <c r="R494" s="402">
        <v>1.9817</v>
      </c>
      <c r="S494" s="394">
        <v>0.79820000000000002</v>
      </c>
      <c r="T494" s="395">
        <v>4.7064000000000004</v>
      </c>
      <c r="U494" s="395">
        <v>2.4771000000000001</v>
      </c>
      <c r="V494" s="395">
        <v>10.156000000000001</v>
      </c>
      <c r="W494" s="395">
        <v>1.2384999999999999</v>
      </c>
      <c r="X494" s="397" t="s">
        <v>62</v>
      </c>
    </row>
    <row r="495" spans="1:24" hidden="1" x14ac:dyDescent="0.25">
      <c r="A495" s="397" t="s">
        <v>779</v>
      </c>
      <c r="B495" s="397" t="s">
        <v>73</v>
      </c>
      <c r="C495" s="397">
        <v>13</v>
      </c>
      <c r="D495" s="397">
        <v>0</v>
      </c>
      <c r="E495" s="397">
        <v>0</v>
      </c>
      <c r="F495" s="397">
        <v>0</v>
      </c>
      <c r="G495" s="397">
        <v>1</v>
      </c>
      <c r="H495" s="397">
        <v>1</v>
      </c>
      <c r="I495" s="397">
        <v>0</v>
      </c>
      <c r="J495" s="401">
        <v>0.5</v>
      </c>
      <c r="K495" s="402">
        <v>13.333333</v>
      </c>
      <c r="L495" s="397">
        <v>8</v>
      </c>
      <c r="M495" s="397">
        <v>5</v>
      </c>
      <c r="N495" s="397">
        <v>5</v>
      </c>
      <c r="O495" s="397">
        <v>2</v>
      </c>
      <c r="P495" s="397">
        <v>14</v>
      </c>
      <c r="Q495" s="397">
        <v>2</v>
      </c>
      <c r="R495" s="402">
        <v>3.375</v>
      </c>
      <c r="S495" s="394">
        <v>0.75</v>
      </c>
      <c r="T495" s="395">
        <v>5.4</v>
      </c>
      <c r="U495" s="395">
        <v>1.35</v>
      </c>
      <c r="V495" s="395">
        <v>9.4499999999999993</v>
      </c>
      <c r="W495" s="395">
        <v>1.35</v>
      </c>
      <c r="X495" s="397" t="s">
        <v>62</v>
      </c>
    </row>
    <row r="496" spans="1:24" hidden="1" x14ac:dyDescent="0.25">
      <c r="A496" s="397" t="s">
        <v>605</v>
      </c>
      <c r="B496" s="397" t="s">
        <v>69</v>
      </c>
      <c r="C496" s="397">
        <v>24</v>
      </c>
      <c r="D496" s="397">
        <v>0</v>
      </c>
      <c r="E496" s="397">
        <v>0</v>
      </c>
      <c r="F496" s="397">
        <v>0</v>
      </c>
      <c r="G496" s="397">
        <v>1</v>
      </c>
      <c r="H496" s="397">
        <v>2</v>
      </c>
      <c r="I496" s="397">
        <v>0</v>
      </c>
      <c r="J496" s="401">
        <v>0.33329999999999999</v>
      </c>
      <c r="K496" s="402">
        <v>26.666664999999998</v>
      </c>
      <c r="L496" s="397">
        <v>27</v>
      </c>
      <c r="M496" s="397">
        <v>13</v>
      </c>
      <c r="N496" s="397">
        <v>13</v>
      </c>
      <c r="O496" s="397">
        <v>14</v>
      </c>
      <c r="P496" s="397">
        <v>19</v>
      </c>
      <c r="Q496" s="397">
        <v>4</v>
      </c>
      <c r="R496" s="402">
        <v>4.3875000000000002</v>
      </c>
      <c r="S496" s="394">
        <v>1.5375000000000001</v>
      </c>
      <c r="T496" s="395">
        <v>9.1125000000000007</v>
      </c>
      <c r="U496" s="395">
        <v>4.7249999999999996</v>
      </c>
      <c r="V496" s="395">
        <v>6.4124999999999996</v>
      </c>
      <c r="W496" s="395">
        <v>1.35</v>
      </c>
      <c r="X496" s="397" t="s">
        <v>62</v>
      </c>
    </row>
    <row r="497" spans="1:24" hidden="1" x14ac:dyDescent="0.25">
      <c r="A497" s="397" t="s">
        <v>747</v>
      </c>
      <c r="B497" s="397" t="s">
        <v>66</v>
      </c>
      <c r="C497" s="397">
        <v>14</v>
      </c>
      <c r="D497" s="397">
        <v>14</v>
      </c>
      <c r="E497" s="397">
        <v>2</v>
      </c>
      <c r="F497" s="397">
        <v>0</v>
      </c>
      <c r="G497" s="397">
        <v>2</v>
      </c>
      <c r="H497" s="397">
        <v>6</v>
      </c>
      <c r="I497" s="397">
        <v>0</v>
      </c>
      <c r="J497" s="401">
        <v>0.25</v>
      </c>
      <c r="K497" s="402">
        <v>67</v>
      </c>
      <c r="L497" s="397">
        <v>89</v>
      </c>
      <c r="M497" s="397">
        <v>47</v>
      </c>
      <c r="N497" s="397">
        <v>39</v>
      </c>
      <c r="O497" s="397">
        <v>22</v>
      </c>
      <c r="P497" s="397">
        <v>47</v>
      </c>
      <c r="Q497" s="397">
        <v>11</v>
      </c>
      <c r="R497" s="402">
        <v>5.2388000000000003</v>
      </c>
      <c r="S497" s="394">
        <v>1.6567000000000001</v>
      </c>
      <c r="T497" s="395">
        <v>11.9552</v>
      </c>
      <c r="U497" s="395">
        <v>2.9552</v>
      </c>
      <c r="V497" s="395">
        <v>6.3133999999999997</v>
      </c>
      <c r="W497" s="395">
        <v>1.4776</v>
      </c>
      <c r="X497" s="397" t="s">
        <v>62</v>
      </c>
    </row>
    <row r="498" spans="1:24" hidden="1" x14ac:dyDescent="0.25">
      <c r="A498" s="397" t="s">
        <v>957</v>
      </c>
      <c r="B498" s="397" t="s">
        <v>146</v>
      </c>
      <c r="C498" s="397">
        <v>13</v>
      </c>
      <c r="D498" s="397">
        <v>13</v>
      </c>
      <c r="E498" s="397">
        <v>2</v>
      </c>
      <c r="F498" s="397">
        <v>0</v>
      </c>
      <c r="G498" s="397">
        <v>3</v>
      </c>
      <c r="H498" s="397">
        <v>7</v>
      </c>
      <c r="I498" s="397">
        <v>0</v>
      </c>
      <c r="J498" s="401">
        <v>0.3</v>
      </c>
      <c r="K498" s="402">
        <v>90.666667000000004</v>
      </c>
      <c r="L498" s="397">
        <v>87</v>
      </c>
      <c r="M498" s="397">
        <v>44</v>
      </c>
      <c r="N498" s="397">
        <v>44</v>
      </c>
      <c r="O498" s="397">
        <v>27</v>
      </c>
      <c r="P498" s="397">
        <v>76</v>
      </c>
      <c r="Q498" s="397">
        <v>10</v>
      </c>
      <c r="R498" s="402">
        <v>4.3676000000000004</v>
      </c>
      <c r="S498" s="394">
        <v>1.2574000000000001</v>
      </c>
      <c r="T498" s="395">
        <v>8.6359999999999992</v>
      </c>
      <c r="U498" s="395">
        <v>2.6800999999999999</v>
      </c>
      <c r="V498" s="395">
        <v>7.5441000000000003</v>
      </c>
      <c r="W498" s="395">
        <v>0.99260000000000004</v>
      </c>
      <c r="X498" s="397" t="s">
        <v>62</v>
      </c>
    </row>
    <row r="499" spans="1:24" hidden="1" x14ac:dyDescent="0.25">
      <c r="A499" s="397" t="s">
        <v>411</v>
      </c>
      <c r="B499" s="397" t="s">
        <v>72</v>
      </c>
      <c r="C499" s="397">
        <v>15</v>
      </c>
      <c r="D499" s="397">
        <v>15</v>
      </c>
      <c r="E499" s="397">
        <v>5</v>
      </c>
      <c r="F499" s="397">
        <v>1</v>
      </c>
      <c r="G499" s="397">
        <v>7</v>
      </c>
      <c r="H499" s="397">
        <v>4</v>
      </c>
      <c r="I499" s="397">
        <v>0</v>
      </c>
      <c r="J499" s="401">
        <v>0.63639999999999997</v>
      </c>
      <c r="K499" s="402">
        <v>98.666667000000004</v>
      </c>
      <c r="L499" s="397">
        <v>85</v>
      </c>
      <c r="M499" s="397">
        <v>48</v>
      </c>
      <c r="N499" s="397">
        <v>42</v>
      </c>
      <c r="O499" s="397">
        <v>32</v>
      </c>
      <c r="P499" s="397">
        <v>100</v>
      </c>
      <c r="Q499" s="397">
        <v>16</v>
      </c>
      <c r="R499" s="402">
        <v>3.8311000000000002</v>
      </c>
      <c r="S499" s="394">
        <v>1.1858</v>
      </c>
      <c r="T499" s="395">
        <v>7.7534000000000001</v>
      </c>
      <c r="U499" s="395">
        <v>2.9188999999999998</v>
      </c>
      <c r="V499" s="395">
        <v>9.1216000000000008</v>
      </c>
      <c r="W499" s="395">
        <v>1.4595</v>
      </c>
      <c r="X499" s="397" t="s">
        <v>62</v>
      </c>
    </row>
    <row r="500" spans="1:24" hidden="1" x14ac:dyDescent="0.25">
      <c r="A500" s="397" t="s">
        <v>985</v>
      </c>
      <c r="B500" s="397" t="s">
        <v>166</v>
      </c>
      <c r="C500" s="397">
        <v>32</v>
      </c>
      <c r="D500" s="397">
        <v>0</v>
      </c>
      <c r="E500" s="397">
        <v>0</v>
      </c>
      <c r="F500" s="397">
        <v>0</v>
      </c>
      <c r="G500" s="397">
        <v>1</v>
      </c>
      <c r="H500" s="397">
        <v>1</v>
      </c>
      <c r="I500" s="397">
        <v>0</v>
      </c>
      <c r="J500" s="401">
        <v>0.5</v>
      </c>
      <c r="K500" s="402">
        <v>38.666666999999997</v>
      </c>
      <c r="L500" s="397">
        <v>26</v>
      </c>
      <c r="M500" s="397">
        <v>19</v>
      </c>
      <c r="N500" s="397">
        <v>19</v>
      </c>
      <c r="O500" s="397">
        <v>9</v>
      </c>
      <c r="P500" s="397">
        <v>33</v>
      </c>
      <c r="Q500" s="397">
        <v>6</v>
      </c>
      <c r="R500" s="402">
        <v>4.4223999999999997</v>
      </c>
      <c r="S500" s="394">
        <v>0.9052</v>
      </c>
      <c r="T500" s="395">
        <v>6.0517000000000003</v>
      </c>
      <c r="U500" s="395">
        <v>2.0948000000000002</v>
      </c>
      <c r="V500" s="395">
        <v>7.681</v>
      </c>
      <c r="W500" s="395">
        <v>1.3966000000000001</v>
      </c>
      <c r="X500" s="397" t="s">
        <v>62</v>
      </c>
    </row>
    <row r="501" spans="1:24" hidden="1" x14ac:dyDescent="0.25">
      <c r="A501" s="397" t="s">
        <v>480</v>
      </c>
      <c r="B501" s="397" t="s">
        <v>146</v>
      </c>
      <c r="C501" s="397">
        <v>32</v>
      </c>
      <c r="D501" s="397">
        <v>0</v>
      </c>
      <c r="E501" s="397">
        <v>0</v>
      </c>
      <c r="F501" s="397">
        <v>0</v>
      </c>
      <c r="G501" s="397">
        <v>1</v>
      </c>
      <c r="H501" s="397">
        <v>2</v>
      </c>
      <c r="I501" s="397">
        <v>0</v>
      </c>
      <c r="J501" s="401">
        <v>0.33329999999999999</v>
      </c>
      <c r="K501" s="402">
        <v>31.333333</v>
      </c>
      <c r="L501" s="397">
        <v>18</v>
      </c>
      <c r="M501" s="397">
        <v>10</v>
      </c>
      <c r="N501" s="397">
        <v>10</v>
      </c>
      <c r="O501" s="397">
        <v>4</v>
      </c>
      <c r="P501" s="397">
        <v>23</v>
      </c>
      <c r="Q501" s="397">
        <v>5</v>
      </c>
      <c r="R501" s="402">
        <v>2.8723000000000001</v>
      </c>
      <c r="S501" s="394">
        <v>0.70209999999999995</v>
      </c>
      <c r="T501" s="395">
        <v>5.1702000000000004</v>
      </c>
      <c r="U501" s="395">
        <v>1.1489</v>
      </c>
      <c r="V501" s="395">
        <v>6.6063999999999998</v>
      </c>
      <c r="W501" s="395">
        <v>1.4361999999999999</v>
      </c>
      <c r="X501" s="397" t="s">
        <v>62</v>
      </c>
    </row>
    <row r="502" spans="1:24" hidden="1" x14ac:dyDescent="0.25">
      <c r="A502" s="397" t="s">
        <v>391</v>
      </c>
      <c r="B502" s="397" t="s">
        <v>70</v>
      </c>
      <c r="C502" s="397">
        <v>13</v>
      </c>
      <c r="D502" s="397">
        <v>13</v>
      </c>
      <c r="E502" s="397">
        <v>6</v>
      </c>
      <c r="F502" s="397">
        <v>0</v>
      </c>
      <c r="G502" s="397">
        <v>4</v>
      </c>
      <c r="H502" s="397">
        <v>9</v>
      </c>
      <c r="I502" s="397">
        <v>0</v>
      </c>
      <c r="J502" s="401">
        <v>0.30769999999999997</v>
      </c>
      <c r="K502" s="402">
        <v>96.666667000000004</v>
      </c>
      <c r="L502" s="397">
        <v>95</v>
      </c>
      <c r="M502" s="397">
        <v>52</v>
      </c>
      <c r="N502" s="397">
        <v>45</v>
      </c>
      <c r="O502" s="397">
        <v>29</v>
      </c>
      <c r="P502" s="397">
        <v>64</v>
      </c>
      <c r="Q502" s="397">
        <v>15</v>
      </c>
      <c r="R502" s="402">
        <v>4.1897000000000002</v>
      </c>
      <c r="S502" s="394">
        <v>1.2827999999999999</v>
      </c>
      <c r="T502" s="395">
        <v>8.8447999999999993</v>
      </c>
      <c r="U502" s="395">
        <v>2.7</v>
      </c>
      <c r="V502" s="395">
        <v>5.9585999999999997</v>
      </c>
      <c r="W502" s="395">
        <v>1.3966000000000001</v>
      </c>
      <c r="X502" s="397" t="s">
        <v>62</v>
      </c>
    </row>
    <row r="503" spans="1:24" hidden="1" x14ac:dyDescent="0.25">
      <c r="A503" s="397" t="s">
        <v>931</v>
      </c>
      <c r="B503" s="397" t="s">
        <v>72</v>
      </c>
      <c r="C503" s="397">
        <v>12</v>
      </c>
      <c r="D503" s="397">
        <v>0</v>
      </c>
      <c r="E503" s="397">
        <v>0</v>
      </c>
      <c r="F503" s="397">
        <v>0</v>
      </c>
      <c r="G503" s="397">
        <v>1</v>
      </c>
      <c r="H503" s="397">
        <v>2</v>
      </c>
      <c r="I503" s="397">
        <v>0</v>
      </c>
      <c r="J503" s="401">
        <v>0.33329999999999999</v>
      </c>
      <c r="K503" s="402">
        <v>22.333334000000001</v>
      </c>
      <c r="L503" s="397">
        <v>14</v>
      </c>
      <c r="M503" s="397">
        <v>6</v>
      </c>
      <c r="N503" s="397">
        <v>6</v>
      </c>
      <c r="O503" s="397">
        <v>5</v>
      </c>
      <c r="P503" s="397">
        <v>20</v>
      </c>
      <c r="Q503" s="397">
        <v>1</v>
      </c>
      <c r="R503" s="402">
        <v>2.4178999999999999</v>
      </c>
      <c r="S503" s="394">
        <v>0.85070000000000001</v>
      </c>
      <c r="T503" s="395">
        <v>5.6417999999999999</v>
      </c>
      <c r="U503" s="395">
        <v>2.0148999999999999</v>
      </c>
      <c r="V503" s="395">
        <v>8.0596999999999994</v>
      </c>
      <c r="W503" s="395">
        <v>0.40300000000000002</v>
      </c>
      <c r="X503" s="397" t="s">
        <v>62</v>
      </c>
    </row>
    <row r="504" spans="1:24" hidden="1" x14ac:dyDescent="0.25">
      <c r="A504" s="397" t="s">
        <v>550</v>
      </c>
      <c r="B504" s="397" t="s">
        <v>71</v>
      </c>
      <c r="C504" s="397">
        <v>40</v>
      </c>
      <c r="D504" s="397">
        <v>0</v>
      </c>
      <c r="E504" s="397">
        <v>0</v>
      </c>
      <c r="F504" s="397">
        <v>0</v>
      </c>
      <c r="G504" s="397">
        <v>2</v>
      </c>
      <c r="H504" s="397">
        <v>0</v>
      </c>
      <c r="I504" s="397">
        <v>0</v>
      </c>
      <c r="J504" s="401">
        <v>1</v>
      </c>
      <c r="K504" s="402">
        <v>38.666668000000001</v>
      </c>
      <c r="L504" s="397">
        <v>47</v>
      </c>
      <c r="M504" s="397">
        <v>23</v>
      </c>
      <c r="N504" s="397">
        <v>22</v>
      </c>
      <c r="O504" s="397">
        <v>8</v>
      </c>
      <c r="P504" s="397">
        <v>37</v>
      </c>
      <c r="Q504" s="397">
        <v>9</v>
      </c>
      <c r="R504" s="402">
        <v>5.1207000000000003</v>
      </c>
      <c r="S504" s="394">
        <v>1.4224000000000001</v>
      </c>
      <c r="T504" s="395">
        <v>10.9397</v>
      </c>
      <c r="U504" s="395">
        <v>1.8621000000000001</v>
      </c>
      <c r="V504" s="395">
        <v>8.6120999999999999</v>
      </c>
      <c r="W504" s="395">
        <v>2.0948000000000002</v>
      </c>
      <c r="X504" s="397" t="s">
        <v>62</v>
      </c>
    </row>
    <row r="505" spans="1:24" hidden="1" x14ac:dyDescent="0.25">
      <c r="A505" s="397" t="s">
        <v>716</v>
      </c>
      <c r="B505" s="397" t="s">
        <v>70</v>
      </c>
      <c r="C505" s="397">
        <v>12</v>
      </c>
      <c r="D505" s="397">
        <v>0</v>
      </c>
      <c r="E505" s="397">
        <v>0</v>
      </c>
      <c r="F505" s="397">
        <v>0</v>
      </c>
      <c r="G505" s="397">
        <v>1</v>
      </c>
      <c r="H505" s="397">
        <v>1</v>
      </c>
      <c r="I505" s="397">
        <v>0</v>
      </c>
      <c r="J505" s="401">
        <v>0.5</v>
      </c>
      <c r="K505" s="402">
        <v>24.000001000000001</v>
      </c>
      <c r="L505" s="397">
        <v>21</v>
      </c>
      <c r="M505" s="397">
        <v>10</v>
      </c>
      <c r="N505" s="397">
        <v>10</v>
      </c>
      <c r="O505" s="397">
        <v>9</v>
      </c>
      <c r="P505" s="397">
        <v>17</v>
      </c>
      <c r="Q505" s="397">
        <v>3</v>
      </c>
      <c r="R505" s="402">
        <v>3.75</v>
      </c>
      <c r="S505" s="394">
        <v>1.25</v>
      </c>
      <c r="T505" s="395">
        <v>7.875</v>
      </c>
      <c r="U505" s="395">
        <v>3.375</v>
      </c>
      <c r="V505" s="395">
        <v>6.375</v>
      </c>
      <c r="W505" s="395">
        <v>1.125</v>
      </c>
      <c r="X505" s="397" t="s">
        <v>62</v>
      </c>
    </row>
    <row r="506" spans="1:24" hidden="1" x14ac:dyDescent="0.25">
      <c r="A506" s="397" t="s">
        <v>799</v>
      </c>
      <c r="B506" s="397" t="s">
        <v>74</v>
      </c>
      <c r="C506" s="397">
        <v>6</v>
      </c>
      <c r="D506" s="397">
        <v>0</v>
      </c>
      <c r="E506" s="397">
        <v>0</v>
      </c>
      <c r="F506" s="397">
        <v>0</v>
      </c>
      <c r="G506" s="397">
        <v>0</v>
      </c>
      <c r="H506" s="397">
        <v>0</v>
      </c>
      <c r="I506" s="397">
        <v>0</v>
      </c>
      <c r="J506" s="401">
        <v>0</v>
      </c>
      <c r="K506" s="402">
        <v>7.6666670000000003</v>
      </c>
      <c r="L506" s="397">
        <v>8</v>
      </c>
      <c r="M506" s="397">
        <v>7</v>
      </c>
      <c r="N506" s="397">
        <v>7</v>
      </c>
      <c r="O506" s="397">
        <v>3</v>
      </c>
      <c r="P506" s="397">
        <v>9</v>
      </c>
      <c r="Q506" s="397">
        <v>2</v>
      </c>
      <c r="R506" s="402">
        <v>8.2173999999999996</v>
      </c>
      <c r="S506" s="394">
        <v>1.4348000000000001</v>
      </c>
      <c r="T506" s="395">
        <v>9.3912999999999993</v>
      </c>
      <c r="U506" s="395">
        <v>3.5217000000000001</v>
      </c>
      <c r="V506" s="395">
        <v>10.565200000000001</v>
      </c>
      <c r="W506" s="395">
        <v>2.3477999999999999</v>
      </c>
      <c r="X506" s="397" t="s">
        <v>62</v>
      </c>
    </row>
    <row r="507" spans="1:24" hidden="1" x14ac:dyDescent="0.25">
      <c r="A507" s="397" t="s">
        <v>1834</v>
      </c>
      <c r="B507" s="397" t="s">
        <v>76</v>
      </c>
      <c r="C507" s="397">
        <v>10</v>
      </c>
      <c r="D507" s="397">
        <v>0</v>
      </c>
      <c r="E507" s="397">
        <v>0</v>
      </c>
      <c r="F507" s="397">
        <v>0</v>
      </c>
      <c r="G507" s="397">
        <v>1</v>
      </c>
      <c r="H507" s="397">
        <v>0</v>
      </c>
      <c r="I507" s="397">
        <v>1</v>
      </c>
      <c r="J507" s="401">
        <v>1</v>
      </c>
      <c r="K507" s="402">
        <v>8</v>
      </c>
      <c r="L507" s="397">
        <v>7</v>
      </c>
      <c r="M507" s="397">
        <v>6</v>
      </c>
      <c r="N507" s="397">
        <v>6</v>
      </c>
      <c r="O507" s="397">
        <v>4</v>
      </c>
      <c r="P507" s="397">
        <v>9</v>
      </c>
      <c r="Q507" s="397">
        <v>3</v>
      </c>
      <c r="R507" s="402">
        <v>6.75</v>
      </c>
      <c r="S507" s="394">
        <v>1.375</v>
      </c>
      <c r="T507" s="395">
        <v>7.875</v>
      </c>
      <c r="U507" s="395">
        <v>4.5</v>
      </c>
      <c r="V507" s="395">
        <v>10.125</v>
      </c>
      <c r="W507" s="395">
        <v>3.375</v>
      </c>
      <c r="X507" s="397" t="s">
        <v>62</v>
      </c>
    </row>
    <row r="508" spans="1:24" hidden="1" x14ac:dyDescent="0.25">
      <c r="A508" s="397" t="s">
        <v>416</v>
      </c>
      <c r="B508" s="397" t="s">
        <v>69</v>
      </c>
      <c r="C508" s="397">
        <v>18</v>
      </c>
      <c r="D508" s="397">
        <v>0</v>
      </c>
      <c r="E508" s="397">
        <v>0</v>
      </c>
      <c r="F508" s="397">
        <v>0</v>
      </c>
      <c r="G508" s="397">
        <v>0</v>
      </c>
      <c r="H508" s="397">
        <v>1</v>
      </c>
      <c r="I508" s="397">
        <v>14</v>
      </c>
      <c r="J508" s="401">
        <v>0</v>
      </c>
      <c r="K508" s="402">
        <v>20.666667</v>
      </c>
      <c r="L508" s="397">
        <v>11</v>
      </c>
      <c r="M508" s="397">
        <v>5</v>
      </c>
      <c r="N508" s="397">
        <v>5</v>
      </c>
      <c r="O508" s="397">
        <v>5</v>
      </c>
      <c r="P508" s="397">
        <v>28</v>
      </c>
      <c r="Q508" s="397">
        <v>3</v>
      </c>
      <c r="R508" s="402">
        <v>2.1774</v>
      </c>
      <c r="S508" s="394">
        <v>0.7742</v>
      </c>
      <c r="T508" s="395">
        <v>4.7903000000000002</v>
      </c>
      <c r="U508" s="395">
        <v>2.1774</v>
      </c>
      <c r="V508" s="395">
        <v>12.1935</v>
      </c>
      <c r="W508" s="395">
        <v>1.3065</v>
      </c>
      <c r="X508" s="397" t="s">
        <v>62</v>
      </c>
    </row>
    <row r="509" spans="1:24" hidden="1" x14ac:dyDescent="0.25">
      <c r="A509" s="397" t="s">
        <v>906</v>
      </c>
      <c r="B509" s="397" t="s">
        <v>74</v>
      </c>
      <c r="C509" s="397">
        <v>9</v>
      </c>
      <c r="D509" s="397">
        <v>0</v>
      </c>
      <c r="E509" s="397">
        <v>0</v>
      </c>
      <c r="F509" s="397">
        <v>0</v>
      </c>
      <c r="G509" s="397">
        <v>0</v>
      </c>
      <c r="H509" s="397">
        <v>1</v>
      </c>
      <c r="I509" s="397">
        <v>0</v>
      </c>
      <c r="J509" s="401">
        <v>0</v>
      </c>
      <c r="K509" s="402">
        <v>24.000001000000001</v>
      </c>
      <c r="L509" s="397">
        <v>24</v>
      </c>
      <c r="M509" s="397">
        <v>10</v>
      </c>
      <c r="N509" s="397">
        <v>10</v>
      </c>
      <c r="O509" s="397">
        <v>8</v>
      </c>
      <c r="P509" s="397">
        <v>13</v>
      </c>
      <c r="Q509" s="397">
        <v>3</v>
      </c>
      <c r="R509" s="402">
        <v>3.75</v>
      </c>
      <c r="S509" s="394">
        <v>1.3332999999999999</v>
      </c>
      <c r="T509" s="395">
        <v>9</v>
      </c>
      <c r="U509" s="395">
        <v>3</v>
      </c>
      <c r="V509" s="395">
        <v>4.875</v>
      </c>
      <c r="W509" s="395">
        <v>1.125</v>
      </c>
      <c r="X509" s="397" t="s">
        <v>62</v>
      </c>
    </row>
    <row r="510" spans="1:24" hidden="1" x14ac:dyDescent="0.25">
      <c r="A510" s="397" t="s">
        <v>397</v>
      </c>
      <c r="B510" s="397" t="s">
        <v>76</v>
      </c>
      <c r="C510" s="397">
        <v>21</v>
      </c>
      <c r="D510" s="397">
        <v>0</v>
      </c>
      <c r="E510" s="397">
        <v>0</v>
      </c>
      <c r="F510" s="397">
        <v>0</v>
      </c>
      <c r="G510" s="397">
        <v>6</v>
      </c>
      <c r="H510" s="397">
        <v>1</v>
      </c>
      <c r="I510" s="397">
        <v>0</v>
      </c>
      <c r="J510" s="401">
        <v>0.85709999999999997</v>
      </c>
      <c r="K510" s="402">
        <v>55.666666999999997</v>
      </c>
      <c r="L510" s="397">
        <v>49</v>
      </c>
      <c r="M510" s="397">
        <v>32</v>
      </c>
      <c r="N510" s="397">
        <v>29</v>
      </c>
      <c r="O510" s="397">
        <v>22</v>
      </c>
      <c r="P510" s="397">
        <v>46</v>
      </c>
      <c r="Q510" s="397">
        <v>8</v>
      </c>
      <c r="R510" s="402">
        <v>4.6886000000000001</v>
      </c>
      <c r="S510" s="394">
        <v>1.2754000000000001</v>
      </c>
      <c r="T510" s="395">
        <v>7.9222000000000001</v>
      </c>
      <c r="U510" s="395">
        <v>3.5569000000000002</v>
      </c>
      <c r="V510" s="395">
        <v>7.4371</v>
      </c>
      <c r="W510" s="395">
        <v>1.2934000000000001</v>
      </c>
      <c r="X510" s="397" t="s">
        <v>62</v>
      </c>
    </row>
    <row r="511" spans="1:24" hidden="1" x14ac:dyDescent="0.25">
      <c r="A511" s="397" t="s">
        <v>1028</v>
      </c>
      <c r="B511" s="397" t="s">
        <v>65</v>
      </c>
      <c r="C511" s="397">
        <v>27</v>
      </c>
      <c r="D511" s="397">
        <v>1</v>
      </c>
      <c r="E511" s="397">
        <v>0</v>
      </c>
      <c r="F511" s="397">
        <v>0</v>
      </c>
      <c r="G511" s="397">
        <v>1</v>
      </c>
      <c r="H511" s="397">
        <v>3</v>
      </c>
      <c r="I511" s="397">
        <v>0</v>
      </c>
      <c r="J511" s="401">
        <v>0.25</v>
      </c>
      <c r="K511" s="402">
        <v>23.666667</v>
      </c>
      <c r="L511" s="397">
        <v>22</v>
      </c>
      <c r="M511" s="397">
        <v>10</v>
      </c>
      <c r="N511" s="397">
        <v>10</v>
      </c>
      <c r="O511" s="397">
        <v>13</v>
      </c>
      <c r="P511" s="397">
        <v>15</v>
      </c>
      <c r="Q511" s="397">
        <v>5</v>
      </c>
      <c r="R511" s="402">
        <v>3.8028</v>
      </c>
      <c r="S511" s="394">
        <v>1.4789000000000001</v>
      </c>
      <c r="T511" s="395">
        <v>8.3661999999999992</v>
      </c>
      <c r="U511" s="395">
        <v>4.9436999999999998</v>
      </c>
      <c r="V511" s="395">
        <v>5.7042000000000002</v>
      </c>
      <c r="W511" s="395">
        <v>1.9014</v>
      </c>
      <c r="X511" s="397" t="s">
        <v>62</v>
      </c>
    </row>
    <row r="512" spans="1:24" hidden="1" x14ac:dyDescent="0.25">
      <c r="A512" s="397" t="s">
        <v>781</v>
      </c>
      <c r="B512" s="397" t="s">
        <v>65</v>
      </c>
      <c r="C512" s="397">
        <v>3</v>
      </c>
      <c r="D512" s="397">
        <v>0</v>
      </c>
      <c r="E512" s="397">
        <v>0</v>
      </c>
      <c r="F512" s="397">
        <v>0</v>
      </c>
      <c r="G512" s="397">
        <v>0</v>
      </c>
      <c r="H512" s="397">
        <v>0</v>
      </c>
      <c r="I512" s="397">
        <v>0</v>
      </c>
      <c r="J512" s="401">
        <v>0</v>
      </c>
      <c r="K512" s="402">
        <v>2.3333330000000001</v>
      </c>
      <c r="L512" s="397">
        <v>1</v>
      </c>
      <c r="M512" s="397">
        <v>0</v>
      </c>
      <c r="N512" s="397">
        <v>0</v>
      </c>
      <c r="O512" s="397">
        <v>1</v>
      </c>
      <c r="P512" s="397">
        <v>0</v>
      </c>
      <c r="Q512" s="397">
        <v>0</v>
      </c>
      <c r="R512" s="402">
        <v>0</v>
      </c>
      <c r="S512" s="394">
        <v>0.85709999999999997</v>
      </c>
      <c r="T512" s="395">
        <v>3.8571</v>
      </c>
      <c r="U512" s="395">
        <v>3.8571</v>
      </c>
      <c r="V512" s="395">
        <v>0</v>
      </c>
      <c r="W512" s="395">
        <v>0</v>
      </c>
      <c r="X512" s="397" t="s">
        <v>62</v>
      </c>
    </row>
    <row r="513" spans="1:24" hidden="1" x14ac:dyDescent="0.25">
      <c r="A513" s="397" t="s">
        <v>1828</v>
      </c>
      <c r="B513" s="397" t="s">
        <v>73</v>
      </c>
      <c r="C513" s="397">
        <v>4</v>
      </c>
      <c r="D513" s="397">
        <v>0</v>
      </c>
      <c r="E513" s="397">
        <v>0</v>
      </c>
      <c r="F513" s="397">
        <v>0</v>
      </c>
      <c r="G513" s="397">
        <v>1</v>
      </c>
      <c r="H513" s="397">
        <v>0</v>
      </c>
      <c r="I513" s="397">
        <v>0</v>
      </c>
      <c r="J513" s="401">
        <v>1</v>
      </c>
      <c r="K513" s="402">
        <v>9.3333340000000007</v>
      </c>
      <c r="L513" s="397">
        <v>7</v>
      </c>
      <c r="M513" s="397">
        <v>5</v>
      </c>
      <c r="N513" s="397">
        <v>5</v>
      </c>
      <c r="O513" s="397">
        <v>4</v>
      </c>
      <c r="P513" s="397">
        <v>9</v>
      </c>
      <c r="Q513" s="397">
        <v>1</v>
      </c>
      <c r="R513" s="402">
        <v>4.8213999999999997</v>
      </c>
      <c r="S513" s="394">
        <v>1.1786000000000001</v>
      </c>
      <c r="T513" s="395">
        <v>6.75</v>
      </c>
      <c r="U513" s="395">
        <v>3.8571</v>
      </c>
      <c r="V513" s="395">
        <v>8.6785999999999994</v>
      </c>
      <c r="W513" s="395">
        <v>0.96430000000000005</v>
      </c>
      <c r="X513" s="397" t="s">
        <v>62</v>
      </c>
    </row>
    <row r="514" spans="1:24" hidden="1" x14ac:dyDescent="0.25">
      <c r="A514" s="397" t="s">
        <v>689</v>
      </c>
      <c r="B514" s="397" t="s">
        <v>64</v>
      </c>
      <c r="C514" s="397">
        <v>8</v>
      </c>
      <c r="D514" s="397">
        <v>8</v>
      </c>
      <c r="E514" s="397">
        <v>2</v>
      </c>
      <c r="F514" s="397">
        <v>2</v>
      </c>
      <c r="G514" s="397">
        <v>2</v>
      </c>
      <c r="H514" s="397">
        <v>3</v>
      </c>
      <c r="I514" s="397">
        <v>0</v>
      </c>
      <c r="J514" s="401">
        <v>0.4</v>
      </c>
      <c r="K514" s="402">
        <v>37.666668000000001</v>
      </c>
      <c r="L514" s="397">
        <v>38</v>
      </c>
      <c r="M514" s="397">
        <v>27</v>
      </c>
      <c r="N514" s="397">
        <v>25</v>
      </c>
      <c r="O514" s="397">
        <v>16</v>
      </c>
      <c r="P514" s="397">
        <v>31</v>
      </c>
      <c r="Q514" s="397">
        <v>8</v>
      </c>
      <c r="R514" s="402">
        <v>5.9734999999999996</v>
      </c>
      <c r="S514" s="394">
        <v>1.4336</v>
      </c>
      <c r="T514" s="395">
        <v>9.0795999999999992</v>
      </c>
      <c r="U514" s="395">
        <v>3.823</v>
      </c>
      <c r="V514" s="395">
        <v>7.4070999999999998</v>
      </c>
      <c r="W514" s="395">
        <v>1.9115</v>
      </c>
      <c r="X514" s="397" t="s">
        <v>62</v>
      </c>
    </row>
    <row r="515" spans="1:24" hidden="1" x14ac:dyDescent="0.25">
      <c r="A515" s="397" t="s">
        <v>408</v>
      </c>
      <c r="B515" s="397" t="s">
        <v>75</v>
      </c>
      <c r="C515" s="397">
        <v>28</v>
      </c>
      <c r="D515" s="397">
        <v>0</v>
      </c>
      <c r="E515" s="397">
        <v>0</v>
      </c>
      <c r="F515" s="397">
        <v>0</v>
      </c>
      <c r="G515" s="397">
        <v>0</v>
      </c>
      <c r="H515" s="397">
        <v>2</v>
      </c>
      <c r="I515" s="397">
        <v>1</v>
      </c>
      <c r="J515" s="401">
        <v>0</v>
      </c>
      <c r="K515" s="402">
        <v>23.666668000000001</v>
      </c>
      <c r="L515" s="397">
        <v>13</v>
      </c>
      <c r="M515" s="397">
        <v>8</v>
      </c>
      <c r="N515" s="397">
        <v>8</v>
      </c>
      <c r="O515" s="397">
        <v>5</v>
      </c>
      <c r="P515" s="397">
        <v>27</v>
      </c>
      <c r="Q515" s="397">
        <v>3</v>
      </c>
      <c r="R515" s="402">
        <v>3.0423</v>
      </c>
      <c r="S515" s="394">
        <v>0.76060000000000005</v>
      </c>
      <c r="T515" s="395">
        <v>4.9436999999999998</v>
      </c>
      <c r="U515" s="395">
        <v>1.9014</v>
      </c>
      <c r="V515" s="395">
        <v>10.2676</v>
      </c>
      <c r="W515" s="395">
        <v>1.1408</v>
      </c>
      <c r="X515" s="397" t="s">
        <v>62</v>
      </c>
    </row>
    <row r="516" spans="1:24" hidden="1" x14ac:dyDescent="0.25">
      <c r="A516" s="397" t="s">
        <v>829</v>
      </c>
      <c r="B516" s="397" t="s">
        <v>147</v>
      </c>
      <c r="C516" s="397">
        <v>28</v>
      </c>
      <c r="D516" s="397">
        <v>0</v>
      </c>
      <c r="E516" s="397">
        <v>0</v>
      </c>
      <c r="F516" s="397">
        <v>0</v>
      </c>
      <c r="G516" s="397">
        <v>2</v>
      </c>
      <c r="H516" s="397">
        <v>2</v>
      </c>
      <c r="I516" s="397">
        <v>1</v>
      </c>
      <c r="J516" s="401">
        <v>0.5</v>
      </c>
      <c r="K516" s="402">
        <v>25.999998999999999</v>
      </c>
      <c r="L516" s="397">
        <v>15</v>
      </c>
      <c r="M516" s="397">
        <v>10</v>
      </c>
      <c r="N516" s="397">
        <v>10</v>
      </c>
      <c r="O516" s="397">
        <v>10</v>
      </c>
      <c r="P516" s="397">
        <v>17</v>
      </c>
      <c r="Q516" s="397">
        <v>7</v>
      </c>
      <c r="R516" s="402">
        <v>3.4615</v>
      </c>
      <c r="S516" s="394">
        <v>0.96150000000000002</v>
      </c>
      <c r="T516" s="395">
        <v>5.1923000000000004</v>
      </c>
      <c r="U516" s="395">
        <v>3.4615</v>
      </c>
      <c r="V516" s="395">
        <v>5.8845999999999998</v>
      </c>
      <c r="W516" s="395">
        <v>2.4230999999999998</v>
      </c>
      <c r="X516" s="397" t="s">
        <v>62</v>
      </c>
    </row>
    <row r="517" spans="1:24" hidden="1" x14ac:dyDescent="0.25">
      <c r="A517" s="397" t="s">
        <v>743</v>
      </c>
      <c r="B517" s="397" t="s">
        <v>66</v>
      </c>
      <c r="C517" s="397">
        <v>22</v>
      </c>
      <c r="D517" s="397">
        <v>0</v>
      </c>
      <c r="E517" s="397">
        <v>0</v>
      </c>
      <c r="F517" s="397">
        <v>0</v>
      </c>
      <c r="G517" s="397">
        <v>1</v>
      </c>
      <c r="H517" s="397">
        <v>0</v>
      </c>
      <c r="I517" s="397">
        <v>0</v>
      </c>
      <c r="J517" s="401">
        <v>1</v>
      </c>
      <c r="K517" s="402">
        <v>28</v>
      </c>
      <c r="L517" s="397">
        <v>20</v>
      </c>
      <c r="M517" s="397">
        <v>12</v>
      </c>
      <c r="N517" s="397">
        <v>11</v>
      </c>
      <c r="O517" s="397">
        <v>9</v>
      </c>
      <c r="P517" s="397">
        <v>25</v>
      </c>
      <c r="Q517" s="397">
        <v>1</v>
      </c>
      <c r="R517" s="402">
        <v>3.5356999999999998</v>
      </c>
      <c r="S517" s="394">
        <v>1.0357000000000001</v>
      </c>
      <c r="T517" s="395">
        <v>6.4286000000000003</v>
      </c>
      <c r="U517" s="395">
        <v>2.8929</v>
      </c>
      <c r="V517" s="395">
        <v>8.0357000000000003</v>
      </c>
      <c r="W517" s="395">
        <v>0.32140000000000002</v>
      </c>
      <c r="X517" s="397" t="s">
        <v>62</v>
      </c>
    </row>
    <row r="518" spans="1:24" hidden="1" x14ac:dyDescent="0.25">
      <c r="A518" s="397" t="s">
        <v>451</v>
      </c>
      <c r="B518" s="397" t="s">
        <v>70</v>
      </c>
      <c r="C518" s="397">
        <v>16</v>
      </c>
      <c r="D518" s="397">
        <v>16</v>
      </c>
      <c r="E518" s="397">
        <v>6</v>
      </c>
      <c r="F518" s="397">
        <v>0</v>
      </c>
      <c r="G518" s="397">
        <v>6</v>
      </c>
      <c r="H518" s="397">
        <v>7</v>
      </c>
      <c r="I518" s="397">
        <v>0</v>
      </c>
      <c r="J518" s="401">
        <v>0.46150000000000002</v>
      </c>
      <c r="K518" s="402">
        <v>115</v>
      </c>
      <c r="L518" s="397">
        <v>113</v>
      </c>
      <c r="M518" s="397">
        <v>58</v>
      </c>
      <c r="N518" s="397">
        <v>56</v>
      </c>
      <c r="O518" s="397">
        <v>29</v>
      </c>
      <c r="P518" s="397">
        <v>93</v>
      </c>
      <c r="Q518" s="397">
        <v>20</v>
      </c>
      <c r="R518" s="402">
        <v>4.3826000000000001</v>
      </c>
      <c r="S518" s="394">
        <v>1.2347999999999999</v>
      </c>
      <c r="T518" s="395">
        <v>8.8435000000000006</v>
      </c>
      <c r="U518" s="395">
        <v>2.2696000000000001</v>
      </c>
      <c r="V518" s="395">
        <v>7.2782999999999998</v>
      </c>
      <c r="W518" s="395">
        <v>1.5651999999999999</v>
      </c>
      <c r="X518" s="397" t="s">
        <v>62</v>
      </c>
    </row>
    <row r="519" spans="1:24" hidden="1" x14ac:dyDescent="0.25">
      <c r="A519" s="397" t="s">
        <v>478</v>
      </c>
      <c r="B519" s="397" t="s">
        <v>67</v>
      </c>
      <c r="C519" s="397">
        <v>22</v>
      </c>
      <c r="D519" s="397">
        <v>0</v>
      </c>
      <c r="E519" s="397">
        <v>0</v>
      </c>
      <c r="F519" s="397">
        <v>0</v>
      </c>
      <c r="G519" s="397">
        <v>1</v>
      </c>
      <c r="H519" s="397">
        <v>2</v>
      </c>
      <c r="I519" s="397">
        <v>5</v>
      </c>
      <c r="J519" s="401">
        <v>0.33329999999999999</v>
      </c>
      <c r="K519" s="402">
        <v>32.333333000000003</v>
      </c>
      <c r="L519" s="397">
        <v>16</v>
      </c>
      <c r="M519" s="397">
        <v>8</v>
      </c>
      <c r="N519" s="397">
        <v>8</v>
      </c>
      <c r="O519" s="397">
        <v>7</v>
      </c>
      <c r="P519" s="397">
        <v>26</v>
      </c>
      <c r="Q519" s="397">
        <v>4</v>
      </c>
      <c r="R519" s="402">
        <v>2.2267999999999999</v>
      </c>
      <c r="S519" s="394">
        <v>0.71130000000000004</v>
      </c>
      <c r="T519" s="395">
        <v>4.4535999999999998</v>
      </c>
      <c r="U519" s="395">
        <v>1.9484999999999999</v>
      </c>
      <c r="V519" s="395">
        <v>7.2370999999999999</v>
      </c>
      <c r="W519" s="395">
        <v>1.1133999999999999</v>
      </c>
      <c r="X519" s="397" t="s">
        <v>62</v>
      </c>
    </row>
    <row r="520" spans="1:24" hidden="1" x14ac:dyDescent="0.25">
      <c r="A520" s="397" t="s">
        <v>805</v>
      </c>
      <c r="B520" s="397" t="s">
        <v>76</v>
      </c>
      <c r="C520" s="397">
        <v>13</v>
      </c>
      <c r="D520" s="397">
        <v>0</v>
      </c>
      <c r="E520" s="397">
        <v>0</v>
      </c>
      <c r="F520" s="397">
        <v>0</v>
      </c>
      <c r="G520" s="397">
        <v>1</v>
      </c>
      <c r="H520" s="397">
        <v>1</v>
      </c>
      <c r="I520" s="397">
        <v>1</v>
      </c>
      <c r="J520" s="401">
        <v>0.5</v>
      </c>
      <c r="K520" s="402">
        <v>30.666667</v>
      </c>
      <c r="L520" s="397">
        <v>37</v>
      </c>
      <c r="M520" s="397">
        <v>18</v>
      </c>
      <c r="N520" s="397">
        <v>18</v>
      </c>
      <c r="O520" s="397">
        <v>14</v>
      </c>
      <c r="P520" s="397">
        <v>25</v>
      </c>
      <c r="Q520" s="397">
        <v>3</v>
      </c>
      <c r="R520" s="402">
        <v>5.2826000000000004</v>
      </c>
      <c r="S520" s="394">
        <v>1.663</v>
      </c>
      <c r="T520" s="395">
        <v>10.858700000000001</v>
      </c>
      <c r="U520" s="395">
        <v>4.1086999999999998</v>
      </c>
      <c r="V520" s="395">
        <v>7.3369999999999997</v>
      </c>
      <c r="W520" s="395">
        <v>0.88039999999999996</v>
      </c>
      <c r="X520" s="397" t="s">
        <v>62</v>
      </c>
    </row>
    <row r="521" spans="1:24" hidden="1" x14ac:dyDescent="0.25">
      <c r="A521" s="397" t="s">
        <v>467</v>
      </c>
      <c r="B521" s="397" t="s">
        <v>76</v>
      </c>
      <c r="C521" s="397">
        <v>40</v>
      </c>
      <c r="D521" s="397">
        <v>0</v>
      </c>
      <c r="E521" s="397">
        <v>0</v>
      </c>
      <c r="F521" s="397">
        <v>0</v>
      </c>
      <c r="G521" s="397">
        <v>3</v>
      </c>
      <c r="H521" s="397">
        <v>4</v>
      </c>
      <c r="I521" s="397">
        <v>1</v>
      </c>
      <c r="J521" s="401">
        <v>0.42859999999999998</v>
      </c>
      <c r="K521" s="402">
        <v>51.666665999999999</v>
      </c>
      <c r="L521" s="397">
        <v>35</v>
      </c>
      <c r="M521" s="397">
        <v>17</v>
      </c>
      <c r="N521" s="397">
        <v>15</v>
      </c>
      <c r="O521" s="397">
        <v>15</v>
      </c>
      <c r="P521" s="397">
        <v>53</v>
      </c>
      <c r="Q521" s="397">
        <v>2</v>
      </c>
      <c r="R521" s="402">
        <v>2.6128999999999998</v>
      </c>
      <c r="S521" s="394">
        <v>0.9677</v>
      </c>
      <c r="T521" s="395">
        <v>6.0968</v>
      </c>
      <c r="U521" s="395">
        <v>2.6128999999999998</v>
      </c>
      <c r="V521" s="395">
        <v>9.2323000000000004</v>
      </c>
      <c r="W521" s="395">
        <v>0.34839999999999999</v>
      </c>
      <c r="X521" s="397" t="s">
        <v>62</v>
      </c>
    </row>
    <row r="522" spans="1:24" hidden="1" x14ac:dyDescent="0.25">
      <c r="A522" s="397" t="s">
        <v>458</v>
      </c>
      <c r="B522" s="397" t="s">
        <v>72</v>
      </c>
      <c r="C522" s="397">
        <v>15</v>
      </c>
      <c r="D522" s="397">
        <v>15</v>
      </c>
      <c r="E522" s="397">
        <v>5</v>
      </c>
      <c r="F522" s="397">
        <v>2</v>
      </c>
      <c r="G522" s="397">
        <v>5</v>
      </c>
      <c r="H522" s="397">
        <v>4</v>
      </c>
      <c r="I522" s="397">
        <v>0</v>
      </c>
      <c r="J522" s="401">
        <v>0.55559999999999998</v>
      </c>
      <c r="K522" s="402">
        <v>95.000000999999997</v>
      </c>
      <c r="L522" s="397">
        <v>82</v>
      </c>
      <c r="M522" s="397">
        <v>42</v>
      </c>
      <c r="N522" s="397">
        <v>38</v>
      </c>
      <c r="O522" s="397">
        <v>24</v>
      </c>
      <c r="P522" s="397">
        <v>64</v>
      </c>
      <c r="Q522" s="397">
        <v>11</v>
      </c>
      <c r="R522" s="402">
        <v>3.6</v>
      </c>
      <c r="S522" s="394">
        <v>1.1157999999999999</v>
      </c>
      <c r="T522" s="395">
        <v>7.7683999999999997</v>
      </c>
      <c r="U522" s="395">
        <v>2.2736999999999998</v>
      </c>
      <c r="V522" s="395">
        <v>6.0632000000000001</v>
      </c>
      <c r="W522" s="395">
        <v>1.0421</v>
      </c>
      <c r="X522" s="397" t="s">
        <v>62</v>
      </c>
    </row>
    <row r="523" spans="1:24" hidden="1" x14ac:dyDescent="0.25">
      <c r="A523" s="397" t="s">
        <v>839</v>
      </c>
      <c r="B523" s="397" t="s">
        <v>147</v>
      </c>
      <c r="C523" s="397">
        <v>20</v>
      </c>
      <c r="D523" s="397">
        <v>0</v>
      </c>
      <c r="E523" s="397">
        <v>0</v>
      </c>
      <c r="F523" s="397">
        <v>0</v>
      </c>
      <c r="G523" s="397">
        <v>3</v>
      </c>
      <c r="H523" s="397">
        <v>2</v>
      </c>
      <c r="I523" s="397">
        <v>2</v>
      </c>
      <c r="J523" s="401">
        <v>0.6</v>
      </c>
      <c r="K523" s="402">
        <v>20.000001000000001</v>
      </c>
      <c r="L523" s="397">
        <v>22</v>
      </c>
      <c r="M523" s="397">
        <v>13</v>
      </c>
      <c r="N523" s="397">
        <v>13</v>
      </c>
      <c r="O523" s="397">
        <v>8</v>
      </c>
      <c r="P523" s="397">
        <v>13</v>
      </c>
      <c r="Q523" s="397">
        <v>5</v>
      </c>
      <c r="R523" s="402">
        <v>5.85</v>
      </c>
      <c r="S523" s="394">
        <v>1.5</v>
      </c>
      <c r="T523" s="395">
        <v>9.9</v>
      </c>
      <c r="U523" s="395">
        <v>3.6</v>
      </c>
      <c r="V523" s="395">
        <v>5.85</v>
      </c>
      <c r="W523" s="395">
        <v>2.25</v>
      </c>
      <c r="X523" s="397" t="s">
        <v>62</v>
      </c>
    </row>
    <row r="524" spans="1:24" hidden="1" x14ac:dyDescent="0.25">
      <c r="A524" s="397" t="s">
        <v>405</v>
      </c>
      <c r="B524" s="397" t="s">
        <v>166</v>
      </c>
      <c r="C524" s="397">
        <v>15</v>
      </c>
      <c r="D524" s="397">
        <v>15</v>
      </c>
      <c r="E524" s="397">
        <v>12</v>
      </c>
      <c r="F524" s="397">
        <v>1</v>
      </c>
      <c r="G524" s="397">
        <v>6</v>
      </c>
      <c r="H524" s="397">
        <v>8</v>
      </c>
      <c r="I524" s="397">
        <v>0</v>
      </c>
      <c r="J524" s="401">
        <v>0.42859999999999998</v>
      </c>
      <c r="K524" s="402">
        <v>123.333333</v>
      </c>
      <c r="L524" s="397">
        <v>83</v>
      </c>
      <c r="M524" s="397">
        <v>60</v>
      </c>
      <c r="N524" s="397">
        <v>55</v>
      </c>
      <c r="O524" s="397">
        <v>57</v>
      </c>
      <c r="P524" s="397">
        <v>141</v>
      </c>
      <c r="Q524" s="397">
        <v>24</v>
      </c>
      <c r="R524" s="402">
        <v>4.0134999999999996</v>
      </c>
      <c r="S524" s="394">
        <v>1.1351</v>
      </c>
      <c r="T524" s="395">
        <v>6.0568</v>
      </c>
      <c r="U524" s="395">
        <v>4.1595000000000004</v>
      </c>
      <c r="V524" s="395">
        <v>10.289199999999999</v>
      </c>
      <c r="W524" s="395">
        <v>1.7514000000000001</v>
      </c>
      <c r="X524" s="397" t="s">
        <v>62</v>
      </c>
    </row>
    <row r="525" spans="1:24" hidden="1" x14ac:dyDescent="0.25">
      <c r="A525" s="397" t="s">
        <v>935</v>
      </c>
      <c r="B525" s="397" t="s">
        <v>72</v>
      </c>
      <c r="C525" s="397">
        <v>4</v>
      </c>
      <c r="D525" s="397">
        <v>0</v>
      </c>
      <c r="E525" s="397">
        <v>0</v>
      </c>
      <c r="F525" s="397">
        <v>0</v>
      </c>
      <c r="G525" s="397">
        <v>1</v>
      </c>
      <c r="H525" s="397">
        <v>0</v>
      </c>
      <c r="I525" s="397">
        <v>0</v>
      </c>
      <c r="J525" s="401">
        <v>1</v>
      </c>
      <c r="K525" s="402">
        <v>7.3333329999999997</v>
      </c>
      <c r="L525" s="397">
        <v>8</v>
      </c>
      <c r="M525" s="397">
        <v>4</v>
      </c>
      <c r="N525" s="397">
        <v>4</v>
      </c>
      <c r="O525" s="397">
        <v>0</v>
      </c>
      <c r="P525" s="397">
        <v>14</v>
      </c>
      <c r="Q525" s="397">
        <v>3</v>
      </c>
      <c r="R525" s="402">
        <v>4.9090999999999996</v>
      </c>
      <c r="S525" s="394">
        <v>1.0909</v>
      </c>
      <c r="T525" s="395">
        <v>9.8181999999999992</v>
      </c>
      <c r="U525" s="395">
        <v>0</v>
      </c>
      <c r="V525" s="395">
        <v>17.181799999999999</v>
      </c>
      <c r="W525" s="395">
        <v>3.6818</v>
      </c>
      <c r="X525" s="397" t="s">
        <v>62</v>
      </c>
    </row>
    <row r="526" spans="1:24" hidden="1" x14ac:dyDescent="0.25">
      <c r="A526" s="397" t="s">
        <v>984</v>
      </c>
      <c r="B526" s="397" t="s">
        <v>166</v>
      </c>
      <c r="C526" s="397">
        <v>6</v>
      </c>
      <c r="D526" s="397">
        <v>6</v>
      </c>
      <c r="E526" s="397">
        <v>0</v>
      </c>
      <c r="F526" s="397">
        <v>0</v>
      </c>
      <c r="G526" s="397">
        <v>0</v>
      </c>
      <c r="H526" s="397">
        <v>0</v>
      </c>
      <c r="I526" s="397">
        <v>0</v>
      </c>
      <c r="J526" s="401">
        <v>0</v>
      </c>
      <c r="K526" s="402">
        <v>20</v>
      </c>
      <c r="L526" s="397">
        <v>17</v>
      </c>
      <c r="M526" s="397">
        <v>12</v>
      </c>
      <c r="N526" s="397">
        <v>11</v>
      </c>
      <c r="O526" s="397">
        <v>10</v>
      </c>
      <c r="P526" s="397">
        <v>21</v>
      </c>
      <c r="Q526" s="397">
        <v>3</v>
      </c>
      <c r="R526" s="402">
        <v>4.95</v>
      </c>
      <c r="S526" s="394">
        <v>1.35</v>
      </c>
      <c r="T526" s="395">
        <v>7.65</v>
      </c>
      <c r="U526" s="395">
        <v>4.5</v>
      </c>
      <c r="V526" s="395">
        <v>9.4499999999999993</v>
      </c>
      <c r="W526" s="395">
        <v>1.35</v>
      </c>
      <c r="X526" s="397" t="s">
        <v>62</v>
      </c>
    </row>
    <row r="527" spans="1:24" hidden="1" x14ac:dyDescent="0.25">
      <c r="A527" s="397" t="s">
        <v>481</v>
      </c>
      <c r="B527" s="397" t="s">
        <v>74</v>
      </c>
      <c r="C527" s="397">
        <v>2</v>
      </c>
      <c r="D527" s="397">
        <v>2</v>
      </c>
      <c r="E527" s="397">
        <v>1</v>
      </c>
      <c r="F527" s="397">
        <v>0</v>
      </c>
      <c r="G527" s="397">
        <v>1</v>
      </c>
      <c r="H527" s="397">
        <v>1</v>
      </c>
      <c r="I527" s="397">
        <v>0</v>
      </c>
      <c r="J527" s="401">
        <v>0.5</v>
      </c>
      <c r="K527" s="402">
        <v>16.666667</v>
      </c>
      <c r="L527" s="397">
        <v>13</v>
      </c>
      <c r="M527" s="397">
        <v>7</v>
      </c>
      <c r="N527" s="397">
        <v>7</v>
      </c>
      <c r="O527" s="397">
        <v>9</v>
      </c>
      <c r="P527" s="397">
        <v>16</v>
      </c>
      <c r="Q527" s="397">
        <v>1</v>
      </c>
      <c r="R527" s="402">
        <v>3.78</v>
      </c>
      <c r="S527" s="394">
        <v>1.32</v>
      </c>
      <c r="T527" s="395">
        <v>7.02</v>
      </c>
      <c r="U527" s="395">
        <v>4.8600000000000003</v>
      </c>
      <c r="V527" s="395">
        <v>8.64</v>
      </c>
      <c r="W527" s="395">
        <v>0.54</v>
      </c>
      <c r="X527" s="397" t="s">
        <v>62</v>
      </c>
    </row>
    <row r="528" spans="1:24" hidden="1" x14ac:dyDescent="0.25">
      <c r="A528" s="397" t="s">
        <v>1830</v>
      </c>
      <c r="B528" s="397" t="s">
        <v>69</v>
      </c>
      <c r="C528" s="397">
        <v>6</v>
      </c>
      <c r="D528" s="397">
        <v>6</v>
      </c>
      <c r="E528" s="397">
        <v>6</v>
      </c>
      <c r="F528" s="397">
        <v>0</v>
      </c>
      <c r="G528" s="397">
        <v>0</v>
      </c>
      <c r="H528" s="397">
        <v>6</v>
      </c>
      <c r="I528" s="397">
        <v>0</v>
      </c>
      <c r="J528" s="401">
        <v>0</v>
      </c>
      <c r="K528" s="402">
        <v>48.333333000000003</v>
      </c>
      <c r="L528" s="397">
        <v>33</v>
      </c>
      <c r="M528" s="397">
        <v>19</v>
      </c>
      <c r="N528" s="397">
        <v>18</v>
      </c>
      <c r="O528" s="397">
        <v>12</v>
      </c>
      <c r="P528" s="397">
        <v>38</v>
      </c>
      <c r="Q528" s="397">
        <v>8</v>
      </c>
      <c r="R528" s="402">
        <v>3.3517000000000001</v>
      </c>
      <c r="S528" s="394">
        <v>0.93100000000000005</v>
      </c>
      <c r="T528" s="395">
        <v>6.1448</v>
      </c>
      <c r="U528" s="395">
        <v>2.2345000000000002</v>
      </c>
      <c r="V528" s="395">
        <v>7.0758999999999999</v>
      </c>
      <c r="W528" s="395">
        <v>1.4897</v>
      </c>
      <c r="X528" s="397" t="s">
        <v>62</v>
      </c>
    </row>
    <row r="529" spans="1:24" hidden="1" x14ac:dyDescent="0.25">
      <c r="A529" s="397" t="s">
        <v>777</v>
      </c>
      <c r="B529" s="397" t="s">
        <v>65</v>
      </c>
      <c r="C529" s="397">
        <v>8</v>
      </c>
      <c r="D529" s="397">
        <v>0</v>
      </c>
      <c r="E529" s="397">
        <v>0</v>
      </c>
      <c r="F529" s="397">
        <v>0</v>
      </c>
      <c r="G529" s="397">
        <v>0</v>
      </c>
      <c r="H529" s="397">
        <v>0</v>
      </c>
      <c r="I529" s="397">
        <v>0</v>
      </c>
      <c r="J529" s="401">
        <v>0</v>
      </c>
      <c r="K529" s="402">
        <v>8.3333329999999997</v>
      </c>
      <c r="L529" s="397">
        <v>5</v>
      </c>
      <c r="M529" s="397">
        <v>2</v>
      </c>
      <c r="N529" s="397">
        <v>2</v>
      </c>
      <c r="O529" s="397">
        <v>2</v>
      </c>
      <c r="P529" s="397">
        <v>11</v>
      </c>
      <c r="Q529" s="397">
        <v>1</v>
      </c>
      <c r="R529" s="402">
        <v>2.16</v>
      </c>
      <c r="S529" s="394">
        <v>0.84</v>
      </c>
      <c r="T529" s="395">
        <v>5.4</v>
      </c>
      <c r="U529" s="395">
        <v>2.16</v>
      </c>
      <c r="V529" s="395">
        <v>11.88</v>
      </c>
      <c r="W529" s="395">
        <v>1.08</v>
      </c>
      <c r="X529" s="397" t="s">
        <v>62</v>
      </c>
    </row>
    <row r="530" spans="1:24" hidden="1" x14ac:dyDescent="0.25">
      <c r="A530" s="397" t="s">
        <v>1827</v>
      </c>
      <c r="B530" s="397" t="s">
        <v>73</v>
      </c>
      <c r="C530" s="397">
        <v>24</v>
      </c>
      <c r="D530" s="397">
        <v>0</v>
      </c>
      <c r="E530" s="397">
        <v>0</v>
      </c>
      <c r="F530" s="397">
        <v>0</v>
      </c>
      <c r="G530" s="397">
        <v>2</v>
      </c>
      <c r="H530" s="397">
        <v>1</v>
      </c>
      <c r="I530" s="397">
        <v>0</v>
      </c>
      <c r="J530" s="401">
        <v>0.66669999999999996</v>
      </c>
      <c r="K530" s="402">
        <v>26.666667</v>
      </c>
      <c r="L530" s="397">
        <v>19</v>
      </c>
      <c r="M530" s="397">
        <v>6</v>
      </c>
      <c r="N530" s="397">
        <v>6</v>
      </c>
      <c r="O530" s="397">
        <v>11</v>
      </c>
      <c r="P530" s="397">
        <v>22</v>
      </c>
      <c r="Q530" s="397">
        <v>2</v>
      </c>
      <c r="R530" s="402">
        <v>2.0249999999999999</v>
      </c>
      <c r="S530" s="394">
        <v>1.125</v>
      </c>
      <c r="T530" s="395">
        <v>6.4124999999999996</v>
      </c>
      <c r="U530" s="395">
        <v>3.7124999999999999</v>
      </c>
      <c r="V530" s="395">
        <v>7.4249999999999998</v>
      </c>
      <c r="W530" s="395">
        <v>0.67500000000000004</v>
      </c>
      <c r="X530" s="397" t="s">
        <v>62</v>
      </c>
    </row>
    <row r="531" spans="1:24" hidden="1" x14ac:dyDescent="0.25">
      <c r="A531" s="397" t="s">
        <v>682</v>
      </c>
      <c r="B531" s="397" t="s">
        <v>64</v>
      </c>
      <c r="C531" s="397">
        <v>11</v>
      </c>
      <c r="D531" s="397">
        <v>11</v>
      </c>
      <c r="E531" s="397">
        <v>3</v>
      </c>
      <c r="F531" s="397">
        <v>1</v>
      </c>
      <c r="G531" s="397">
        <v>8</v>
      </c>
      <c r="H531" s="397">
        <v>1</v>
      </c>
      <c r="I531" s="397">
        <v>0</v>
      </c>
      <c r="J531" s="401">
        <v>0.88890000000000002</v>
      </c>
      <c r="K531" s="402">
        <v>82.333331999999999</v>
      </c>
      <c r="L531" s="397">
        <v>74</v>
      </c>
      <c r="M531" s="397">
        <v>31</v>
      </c>
      <c r="N531" s="397">
        <v>30</v>
      </c>
      <c r="O531" s="397">
        <v>11</v>
      </c>
      <c r="P531" s="397">
        <v>73</v>
      </c>
      <c r="Q531" s="397">
        <v>10</v>
      </c>
      <c r="R531" s="402">
        <v>3.2793999999999999</v>
      </c>
      <c r="S531" s="394">
        <v>1.0324</v>
      </c>
      <c r="T531" s="395">
        <v>8.0891000000000002</v>
      </c>
      <c r="U531" s="395">
        <v>1.2023999999999999</v>
      </c>
      <c r="V531" s="395">
        <v>7.9798</v>
      </c>
      <c r="W531" s="395">
        <v>1.0931</v>
      </c>
      <c r="X531" s="397" t="s">
        <v>62</v>
      </c>
    </row>
    <row r="532" spans="1:24" hidden="1" x14ac:dyDescent="0.25">
      <c r="A532" s="397" t="s">
        <v>437</v>
      </c>
      <c r="B532" s="397" t="s">
        <v>69</v>
      </c>
      <c r="C532" s="397">
        <v>9</v>
      </c>
      <c r="D532" s="397">
        <v>9</v>
      </c>
      <c r="E532" s="397">
        <v>0</v>
      </c>
      <c r="F532" s="397">
        <v>0</v>
      </c>
      <c r="G532" s="397">
        <v>1</v>
      </c>
      <c r="H532" s="397">
        <v>3</v>
      </c>
      <c r="I532" s="397">
        <v>0</v>
      </c>
      <c r="J532" s="401">
        <v>0.25</v>
      </c>
      <c r="K532" s="402">
        <v>42</v>
      </c>
      <c r="L532" s="397">
        <v>48</v>
      </c>
      <c r="M532" s="397">
        <v>27</v>
      </c>
      <c r="N532" s="397">
        <v>24</v>
      </c>
      <c r="O532" s="397">
        <v>13</v>
      </c>
      <c r="P532" s="397">
        <v>43</v>
      </c>
      <c r="Q532" s="397">
        <v>5</v>
      </c>
      <c r="R532" s="402">
        <v>5.1429</v>
      </c>
      <c r="S532" s="394">
        <v>1.4523999999999999</v>
      </c>
      <c r="T532" s="395">
        <v>10.2857</v>
      </c>
      <c r="U532" s="395">
        <v>2.7856999999999998</v>
      </c>
      <c r="V532" s="395">
        <v>9.2142999999999997</v>
      </c>
      <c r="W532" s="395">
        <v>1.0713999999999999</v>
      </c>
      <c r="X532" s="397" t="s">
        <v>62</v>
      </c>
    </row>
    <row r="533" spans="1:24" hidden="1" x14ac:dyDescent="0.25">
      <c r="A533" s="397" t="s">
        <v>474</v>
      </c>
      <c r="B533" s="397" t="s">
        <v>71</v>
      </c>
      <c r="C533" s="397">
        <v>10</v>
      </c>
      <c r="D533" s="397">
        <v>10</v>
      </c>
      <c r="E533" s="397">
        <v>1</v>
      </c>
      <c r="F533" s="397">
        <v>0</v>
      </c>
      <c r="G533" s="397">
        <v>3</v>
      </c>
      <c r="H533" s="397">
        <v>3</v>
      </c>
      <c r="I533" s="397">
        <v>0</v>
      </c>
      <c r="J533" s="401">
        <v>0.5</v>
      </c>
      <c r="K533" s="402">
        <v>61.999999000000003</v>
      </c>
      <c r="L533" s="397">
        <v>61</v>
      </c>
      <c r="M533" s="397">
        <v>33</v>
      </c>
      <c r="N533" s="397">
        <v>30</v>
      </c>
      <c r="O533" s="397">
        <v>15</v>
      </c>
      <c r="P533" s="397">
        <v>67</v>
      </c>
      <c r="Q533" s="397">
        <v>10</v>
      </c>
      <c r="R533" s="402">
        <v>4.3548</v>
      </c>
      <c r="S533" s="394">
        <v>1.2258</v>
      </c>
      <c r="T533" s="395">
        <v>8.8547999999999991</v>
      </c>
      <c r="U533" s="395">
        <v>2.1774</v>
      </c>
      <c r="V533" s="395">
        <v>9.7257999999999996</v>
      </c>
      <c r="W533" s="395">
        <v>1.4516</v>
      </c>
      <c r="X533" s="397" t="s">
        <v>62</v>
      </c>
    </row>
    <row r="534" spans="1:24" hidden="1" x14ac:dyDescent="0.25">
      <c r="A534" s="397" t="s">
        <v>547</v>
      </c>
      <c r="B534" s="397" t="s">
        <v>71</v>
      </c>
      <c r="C534" s="397">
        <v>28</v>
      </c>
      <c r="D534" s="397">
        <v>0</v>
      </c>
      <c r="E534" s="397">
        <v>0</v>
      </c>
      <c r="F534" s="397">
        <v>0</v>
      </c>
      <c r="G534" s="397">
        <v>3</v>
      </c>
      <c r="H534" s="397">
        <v>1</v>
      </c>
      <c r="I534" s="397">
        <v>1</v>
      </c>
      <c r="J534" s="401">
        <v>0.75</v>
      </c>
      <c r="K534" s="402">
        <v>56.000002000000002</v>
      </c>
      <c r="L534" s="397">
        <v>50</v>
      </c>
      <c r="M534" s="397">
        <v>23</v>
      </c>
      <c r="N534" s="397">
        <v>23</v>
      </c>
      <c r="O534" s="397">
        <v>17</v>
      </c>
      <c r="P534" s="397">
        <v>51</v>
      </c>
      <c r="Q534" s="397">
        <v>6</v>
      </c>
      <c r="R534" s="402">
        <v>3.6964000000000001</v>
      </c>
      <c r="S534" s="394">
        <v>1.1963999999999999</v>
      </c>
      <c r="T534" s="395">
        <v>8.0357000000000003</v>
      </c>
      <c r="U534" s="395">
        <v>2.7321</v>
      </c>
      <c r="V534" s="395">
        <v>8.1964000000000006</v>
      </c>
      <c r="W534" s="395">
        <v>0.96430000000000005</v>
      </c>
      <c r="X534" s="397" t="s">
        <v>62</v>
      </c>
    </row>
    <row r="535" spans="1:24" hidden="1" x14ac:dyDescent="0.25">
      <c r="A535" s="397" t="s">
        <v>656</v>
      </c>
      <c r="B535" s="397" t="s">
        <v>68</v>
      </c>
      <c r="C535" s="397">
        <v>19</v>
      </c>
      <c r="D535" s="397">
        <v>0</v>
      </c>
      <c r="E535" s="397">
        <v>0</v>
      </c>
      <c r="F535" s="397">
        <v>0</v>
      </c>
      <c r="G535" s="397">
        <v>1</v>
      </c>
      <c r="H535" s="397">
        <v>2</v>
      </c>
      <c r="I535" s="397">
        <v>2</v>
      </c>
      <c r="J535" s="401">
        <v>0.33329999999999999</v>
      </c>
      <c r="K535" s="402">
        <v>24.333334000000001</v>
      </c>
      <c r="L535" s="397">
        <v>20</v>
      </c>
      <c r="M535" s="397">
        <v>13</v>
      </c>
      <c r="N535" s="397">
        <v>13</v>
      </c>
      <c r="O535" s="397">
        <v>14</v>
      </c>
      <c r="P535" s="397">
        <v>24</v>
      </c>
      <c r="Q535" s="397">
        <v>4</v>
      </c>
      <c r="R535" s="402">
        <v>4.8082000000000003</v>
      </c>
      <c r="S535" s="394">
        <v>1.3973</v>
      </c>
      <c r="T535" s="395">
        <v>7.3973000000000004</v>
      </c>
      <c r="U535" s="395">
        <v>5.1780999999999997</v>
      </c>
      <c r="V535" s="395">
        <v>8.8766999999999996</v>
      </c>
      <c r="W535" s="395">
        <v>1.4795</v>
      </c>
      <c r="X535" s="397" t="s">
        <v>62</v>
      </c>
    </row>
    <row r="536" spans="1:24" x14ac:dyDescent="0.25">
      <c r="A536" s="397" t="s">
        <v>423</v>
      </c>
      <c r="B536" s="397" t="s">
        <v>146</v>
      </c>
      <c r="C536" s="397">
        <v>34</v>
      </c>
      <c r="D536" s="397">
        <v>33</v>
      </c>
      <c r="E536" s="397">
        <v>18</v>
      </c>
      <c r="F536" s="397">
        <v>4</v>
      </c>
      <c r="G536" s="397">
        <v>21</v>
      </c>
      <c r="H536" s="397">
        <v>6</v>
      </c>
      <c r="I536" s="397">
        <v>1</v>
      </c>
      <c r="J536" s="401">
        <v>0.77780000000000005</v>
      </c>
      <c r="K536" s="402">
        <v>260.33333199999998</v>
      </c>
      <c r="L536" s="397">
        <v>197</v>
      </c>
      <c r="M536" s="397">
        <v>85</v>
      </c>
      <c r="N536" s="397">
        <v>80</v>
      </c>
      <c r="O536" s="397">
        <v>76</v>
      </c>
      <c r="P536" s="397">
        <v>290</v>
      </c>
      <c r="Q536" s="397">
        <v>22</v>
      </c>
      <c r="R536" s="402">
        <v>2.7656999999999998</v>
      </c>
      <c r="S536" s="394">
        <v>1.0487</v>
      </c>
      <c r="T536" s="395">
        <v>6.8105000000000002</v>
      </c>
      <c r="U536" s="395">
        <v>2.6274000000000002</v>
      </c>
      <c r="V536" s="395">
        <v>10.025600000000001</v>
      </c>
      <c r="W536" s="395">
        <v>0.76060000000000005</v>
      </c>
      <c r="X536" s="397" t="s">
        <v>995</v>
      </c>
    </row>
    <row r="537" spans="1:24" x14ac:dyDescent="0.25">
      <c r="A537" s="397" t="s">
        <v>392</v>
      </c>
      <c r="B537" s="397" t="s">
        <v>72</v>
      </c>
      <c r="C537" s="397">
        <v>29</v>
      </c>
      <c r="D537" s="397">
        <v>29</v>
      </c>
      <c r="E537" s="397">
        <v>25</v>
      </c>
      <c r="F537" s="397">
        <v>3</v>
      </c>
      <c r="G537" s="397">
        <v>12</v>
      </c>
      <c r="H537" s="397">
        <v>15</v>
      </c>
      <c r="I537" s="397">
        <v>0</v>
      </c>
      <c r="J537" s="401">
        <v>0.44440000000000002</v>
      </c>
      <c r="K537" s="402">
        <v>248</v>
      </c>
      <c r="L537" s="397">
        <v>161</v>
      </c>
      <c r="M537" s="397">
        <v>91</v>
      </c>
      <c r="N537" s="397">
        <v>78</v>
      </c>
      <c r="O537" s="397">
        <v>80</v>
      </c>
      <c r="P537" s="397">
        <v>273</v>
      </c>
      <c r="Q537" s="397">
        <v>34</v>
      </c>
      <c r="R537" s="402">
        <v>2.8306</v>
      </c>
      <c r="S537" s="394">
        <v>0.9718</v>
      </c>
      <c r="T537" s="395">
        <v>5.8426999999999998</v>
      </c>
      <c r="U537" s="395">
        <v>2.9032</v>
      </c>
      <c r="V537" s="395">
        <v>9.9072999999999993</v>
      </c>
      <c r="W537" s="395">
        <v>1.2339</v>
      </c>
      <c r="X537" s="397" t="s">
        <v>995</v>
      </c>
    </row>
    <row r="538" spans="1:24" x14ac:dyDescent="0.25">
      <c r="A538" s="397" t="s">
        <v>831</v>
      </c>
      <c r="B538" s="397" t="s">
        <v>147</v>
      </c>
      <c r="C538" s="397">
        <v>28</v>
      </c>
      <c r="D538" s="397">
        <v>28</v>
      </c>
      <c r="E538" s="397">
        <v>15</v>
      </c>
      <c r="F538" s="397">
        <v>3</v>
      </c>
      <c r="G538" s="397">
        <v>14</v>
      </c>
      <c r="H538" s="397">
        <v>11</v>
      </c>
      <c r="I538" s="397">
        <v>0</v>
      </c>
      <c r="J538" s="401">
        <v>0.56000000000000005</v>
      </c>
      <c r="K538" s="402">
        <v>222.66666799999999</v>
      </c>
      <c r="L538" s="397">
        <v>178</v>
      </c>
      <c r="M538" s="397">
        <v>76</v>
      </c>
      <c r="N538" s="397">
        <v>76</v>
      </c>
      <c r="O538" s="397">
        <v>59</v>
      </c>
      <c r="P538" s="397">
        <v>278</v>
      </c>
      <c r="Q538" s="397">
        <v>33</v>
      </c>
      <c r="R538" s="402">
        <v>3.0718999999999999</v>
      </c>
      <c r="S538" s="394">
        <v>1.0644</v>
      </c>
      <c r="T538" s="395">
        <v>7.1946000000000003</v>
      </c>
      <c r="U538" s="395">
        <v>2.3847</v>
      </c>
      <c r="V538" s="395">
        <v>11.236499999999999</v>
      </c>
      <c r="W538" s="395">
        <v>1.3338000000000001</v>
      </c>
      <c r="X538" s="397" t="s">
        <v>995</v>
      </c>
    </row>
    <row r="539" spans="1:24" x14ac:dyDescent="0.25">
      <c r="A539" s="397" t="s">
        <v>431</v>
      </c>
      <c r="B539" s="397" t="s">
        <v>75</v>
      </c>
      <c r="C539" s="397">
        <v>31</v>
      </c>
      <c r="D539" s="397">
        <v>31</v>
      </c>
      <c r="E539" s="397">
        <v>14</v>
      </c>
      <c r="F539" s="397">
        <v>1</v>
      </c>
      <c r="G539" s="397">
        <v>9</v>
      </c>
      <c r="H539" s="397">
        <v>12</v>
      </c>
      <c r="I539" s="397">
        <v>0</v>
      </c>
      <c r="J539" s="401">
        <v>0.42859999999999998</v>
      </c>
      <c r="K539" s="402">
        <v>246.000001</v>
      </c>
      <c r="L539" s="397">
        <v>171</v>
      </c>
      <c r="M539" s="397">
        <v>94</v>
      </c>
      <c r="N539" s="397">
        <v>86</v>
      </c>
      <c r="O539" s="397">
        <v>60</v>
      </c>
      <c r="P539" s="397">
        <v>289</v>
      </c>
      <c r="Q539" s="397">
        <v>32</v>
      </c>
      <c r="R539" s="402">
        <v>3.1463000000000001</v>
      </c>
      <c r="S539" s="394">
        <v>0.93899999999999995</v>
      </c>
      <c r="T539" s="395">
        <v>6.2561</v>
      </c>
      <c r="U539" s="395">
        <v>2.1951000000000001</v>
      </c>
      <c r="V539" s="395">
        <v>10.5732</v>
      </c>
      <c r="W539" s="395">
        <v>1.1707000000000001</v>
      </c>
      <c r="X539" s="397" t="s">
        <v>995</v>
      </c>
    </row>
    <row r="540" spans="1:24" x14ac:dyDescent="0.25">
      <c r="A540" s="397" t="s">
        <v>396</v>
      </c>
      <c r="B540" s="397" t="s">
        <v>146</v>
      </c>
      <c r="C540" s="397">
        <v>27</v>
      </c>
      <c r="D540" s="397">
        <v>27</v>
      </c>
      <c r="E540" s="397">
        <v>12</v>
      </c>
      <c r="F540" s="397">
        <v>5</v>
      </c>
      <c r="G540" s="397">
        <v>9</v>
      </c>
      <c r="H540" s="397">
        <v>11</v>
      </c>
      <c r="I540" s="397">
        <v>0</v>
      </c>
      <c r="J540" s="401">
        <v>0.45</v>
      </c>
      <c r="K540" s="402">
        <v>192.33333400000001</v>
      </c>
      <c r="L540" s="397">
        <v>155</v>
      </c>
      <c r="M540" s="397">
        <v>72</v>
      </c>
      <c r="N540" s="397">
        <v>68</v>
      </c>
      <c r="O540" s="397">
        <v>45</v>
      </c>
      <c r="P540" s="397">
        <v>172</v>
      </c>
      <c r="Q540" s="397">
        <v>15</v>
      </c>
      <c r="R540" s="402">
        <v>3.1819999999999999</v>
      </c>
      <c r="S540" s="394">
        <v>1.0399</v>
      </c>
      <c r="T540" s="395">
        <v>7.2530000000000001</v>
      </c>
      <c r="U540" s="395">
        <v>2.1057000000000001</v>
      </c>
      <c r="V540" s="395">
        <v>8.0485000000000007</v>
      </c>
      <c r="W540" s="395">
        <v>0.70189999999999997</v>
      </c>
      <c r="X540" s="397" t="s">
        <v>995</v>
      </c>
    </row>
    <row r="541" spans="1:24" x14ac:dyDescent="0.25">
      <c r="A541" s="397" t="s">
        <v>434</v>
      </c>
      <c r="B541" s="397" t="s">
        <v>66</v>
      </c>
      <c r="C541" s="397">
        <v>22</v>
      </c>
      <c r="D541" s="397">
        <v>22</v>
      </c>
      <c r="E541" s="397">
        <v>12</v>
      </c>
      <c r="F541" s="397">
        <v>1</v>
      </c>
      <c r="G541" s="397">
        <v>7</v>
      </c>
      <c r="H541" s="397">
        <v>11</v>
      </c>
      <c r="I541" s="397">
        <v>0</v>
      </c>
      <c r="J541" s="401">
        <v>0.38890000000000002</v>
      </c>
      <c r="K541" s="402">
        <v>175.33333400000001</v>
      </c>
      <c r="L541" s="397">
        <v>151</v>
      </c>
      <c r="M541" s="397">
        <v>64</v>
      </c>
      <c r="N541" s="397">
        <v>62</v>
      </c>
      <c r="O541" s="397">
        <v>36</v>
      </c>
      <c r="P541" s="397">
        <v>162</v>
      </c>
      <c r="Q541" s="397">
        <v>22</v>
      </c>
      <c r="R541" s="402">
        <v>3.1825000000000001</v>
      </c>
      <c r="S541" s="394">
        <v>1.0665</v>
      </c>
      <c r="T541" s="395">
        <v>7.7510000000000003</v>
      </c>
      <c r="U541" s="395">
        <v>1.8479000000000001</v>
      </c>
      <c r="V541" s="395">
        <v>8.3155999999999999</v>
      </c>
      <c r="W541" s="395">
        <v>1.1293</v>
      </c>
      <c r="X541" s="397" t="s">
        <v>995</v>
      </c>
    </row>
    <row r="542" spans="1:24" x14ac:dyDescent="0.25">
      <c r="A542" s="397" t="s">
        <v>899</v>
      </c>
      <c r="B542" s="397" t="s">
        <v>74</v>
      </c>
      <c r="C542" s="397">
        <v>29</v>
      </c>
      <c r="D542" s="397">
        <v>29</v>
      </c>
      <c r="E542" s="397">
        <v>11</v>
      </c>
      <c r="F542" s="397">
        <v>0</v>
      </c>
      <c r="G542" s="397">
        <v>15</v>
      </c>
      <c r="H542" s="397">
        <v>9</v>
      </c>
      <c r="I542" s="397">
        <v>0</v>
      </c>
      <c r="J542" s="401">
        <v>0.625</v>
      </c>
      <c r="K542" s="402">
        <v>213.999999</v>
      </c>
      <c r="L542" s="397">
        <v>186</v>
      </c>
      <c r="M542" s="397">
        <v>83</v>
      </c>
      <c r="N542" s="397">
        <v>77</v>
      </c>
      <c r="O542" s="397">
        <v>69</v>
      </c>
      <c r="P542" s="397">
        <v>229</v>
      </c>
      <c r="Q542" s="397">
        <v>23</v>
      </c>
      <c r="R542" s="402">
        <v>3.2383000000000002</v>
      </c>
      <c r="S542" s="394">
        <v>1.1916</v>
      </c>
      <c r="T542" s="395">
        <v>7.8224</v>
      </c>
      <c r="U542" s="395">
        <v>2.9018999999999999</v>
      </c>
      <c r="V542" s="395">
        <v>9.6308000000000007</v>
      </c>
      <c r="W542" s="395">
        <v>0.96730000000000005</v>
      </c>
      <c r="X542" s="397" t="s">
        <v>995</v>
      </c>
    </row>
    <row r="543" spans="1:24" x14ac:dyDescent="0.25">
      <c r="A543" s="397" t="s">
        <v>404</v>
      </c>
      <c r="B543" s="397" t="s">
        <v>74</v>
      </c>
      <c r="C543" s="397">
        <v>32</v>
      </c>
      <c r="D543" s="397">
        <v>32</v>
      </c>
      <c r="E543" s="397">
        <v>8</v>
      </c>
      <c r="F543" s="397">
        <v>3</v>
      </c>
      <c r="G543" s="397">
        <v>18</v>
      </c>
      <c r="H543" s="397">
        <v>6</v>
      </c>
      <c r="I543" s="397">
        <v>0</v>
      </c>
      <c r="J543" s="401">
        <v>0.75</v>
      </c>
      <c r="K543" s="402">
        <v>229.33333300000001</v>
      </c>
      <c r="L543" s="397">
        <v>182</v>
      </c>
      <c r="M543" s="397">
        <v>89</v>
      </c>
      <c r="N543" s="397">
        <v>84</v>
      </c>
      <c r="O543" s="397">
        <v>56</v>
      </c>
      <c r="P543" s="397">
        <v>221</v>
      </c>
      <c r="Q543" s="397">
        <v>28</v>
      </c>
      <c r="R543" s="402">
        <v>3.2965</v>
      </c>
      <c r="S543" s="394">
        <v>1.0378000000000001</v>
      </c>
      <c r="T543" s="395">
        <v>7.1424000000000003</v>
      </c>
      <c r="U543" s="395">
        <v>2.1977000000000002</v>
      </c>
      <c r="V543" s="395">
        <v>8.673</v>
      </c>
      <c r="W543" s="395">
        <v>1.0988</v>
      </c>
      <c r="X543" s="397" t="s">
        <v>995</v>
      </c>
    </row>
    <row r="544" spans="1:24" x14ac:dyDescent="0.25">
      <c r="A544" s="397" t="s">
        <v>457</v>
      </c>
      <c r="B544" s="397" t="s">
        <v>64</v>
      </c>
      <c r="C544" s="397">
        <v>24</v>
      </c>
      <c r="D544" s="397">
        <v>24</v>
      </c>
      <c r="E544" s="397">
        <v>16</v>
      </c>
      <c r="F544" s="397">
        <v>2</v>
      </c>
      <c r="G544" s="397">
        <v>10</v>
      </c>
      <c r="H544" s="397">
        <v>12</v>
      </c>
      <c r="I544" s="397">
        <v>0</v>
      </c>
      <c r="J544" s="401">
        <v>0.45454545454545453</v>
      </c>
      <c r="K544" s="402">
        <v>190.66666699999999</v>
      </c>
      <c r="L544" s="397">
        <v>130</v>
      </c>
      <c r="M544" s="397">
        <v>75</v>
      </c>
      <c r="N544" s="397">
        <v>70</v>
      </c>
      <c r="O544" s="397">
        <v>71</v>
      </c>
      <c r="P544" s="397">
        <v>186</v>
      </c>
      <c r="Q544" s="397">
        <v>30</v>
      </c>
      <c r="R544" s="402">
        <v>3.3041957984192383</v>
      </c>
      <c r="S544" s="394">
        <v>1.0541958023528046</v>
      </c>
      <c r="T544" s="395">
        <v>6.1363636256357283</v>
      </c>
      <c r="U544" s="395">
        <v>3.3513985955395129</v>
      </c>
      <c r="V544" s="395">
        <v>8.7797202643711181</v>
      </c>
      <c r="W544" s="395">
        <v>1.416083913608245</v>
      </c>
      <c r="X544" s="397" t="s">
        <v>995</v>
      </c>
    </row>
    <row r="545" spans="1:24" x14ac:dyDescent="0.25">
      <c r="A545" s="397" t="s">
        <v>957</v>
      </c>
      <c r="B545" s="397" t="s">
        <v>146</v>
      </c>
      <c r="C545" s="397">
        <v>24</v>
      </c>
      <c r="D545" s="397">
        <v>24</v>
      </c>
      <c r="E545" s="397">
        <v>11</v>
      </c>
      <c r="F545" s="397">
        <v>2</v>
      </c>
      <c r="G545" s="397">
        <v>9</v>
      </c>
      <c r="H545" s="397">
        <v>12</v>
      </c>
      <c r="I545" s="397">
        <v>0</v>
      </c>
      <c r="J545" s="401">
        <v>0.42859999999999998</v>
      </c>
      <c r="K545" s="402">
        <v>183.66666699999999</v>
      </c>
      <c r="L545" s="397">
        <v>148</v>
      </c>
      <c r="M545" s="397">
        <v>70</v>
      </c>
      <c r="N545" s="397">
        <v>69</v>
      </c>
      <c r="O545" s="397">
        <v>58</v>
      </c>
      <c r="P545" s="397">
        <v>159</v>
      </c>
      <c r="Q545" s="397">
        <v>20</v>
      </c>
      <c r="R545" s="402">
        <v>3.3811</v>
      </c>
      <c r="S545" s="394">
        <v>1.1215999999999999</v>
      </c>
      <c r="T545" s="395">
        <v>7.2523</v>
      </c>
      <c r="U545" s="395">
        <v>2.8420999999999998</v>
      </c>
      <c r="V545" s="395">
        <v>7.7912999999999997</v>
      </c>
      <c r="W545" s="395">
        <v>0.98</v>
      </c>
      <c r="X545" s="397" t="s">
        <v>995</v>
      </c>
    </row>
    <row r="546" spans="1:24" x14ac:dyDescent="0.25">
      <c r="A546" s="397" t="s">
        <v>427</v>
      </c>
      <c r="B546" s="397" t="s">
        <v>69</v>
      </c>
      <c r="C546" s="397">
        <v>30</v>
      </c>
      <c r="D546" s="397">
        <v>30</v>
      </c>
      <c r="E546" s="397">
        <v>6</v>
      </c>
      <c r="F546" s="397">
        <v>2</v>
      </c>
      <c r="G546" s="397">
        <v>15</v>
      </c>
      <c r="H546" s="397">
        <v>11</v>
      </c>
      <c r="I546" s="397">
        <v>0</v>
      </c>
      <c r="J546" s="401">
        <v>0.57689999999999997</v>
      </c>
      <c r="K546" s="402">
        <v>215.66666599999999</v>
      </c>
      <c r="L546" s="397">
        <v>180</v>
      </c>
      <c r="M546" s="397">
        <v>85</v>
      </c>
      <c r="N546" s="397">
        <v>82</v>
      </c>
      <c r="O546" s="397">
        <v>48</v>
      </c>
      <c r="P546" s="397">
        <v>186</v>
      </c>
      <c r="Q546" s="397">
        <v>35</v>
      </c>
      <c r="R546" s="402">
        <v>3.4218999999999999</v>
      </c>
      <c r="S546" s="394">
        <v>1.0571999999999999</v>
      </c>
      <c r="T546" s="395">
        <v>7.5115999999999996</v>
      </c>
      <c r="U546" s="395">
        <v>2.0030999999999999</v>
      </c>
      <c r="V546" s="395">
        <v>7.7619999999999996</v>
      </c>
      <c r="W546" s="395">
        <v>1.4605999999999999</v>
      </c>
      <c r="X546" s="397" t="s">
        <v>995</v>
      </c>
    </row>
    <row r="547" spans="1:24" x14ac:dyDescent="0.25">
      <c r="A547" s="397" t="s">
        <v>983</v>
      </c>
      <c r="B547" s="397" t="s">
        <v>166</v>
      </c>
      <c r="C547" s="397">
        <v>29</v>
      </c>
      <c r="D547" s="397">
        <v>29</v>
      </c>
      <c r="E547" s="397">
        <v>6</v>
      </c>
      <c r="F547" s="397">
        <v>1</v>
      </c>
      <c r="G547" s="397">
        <v>11</v>
      </c>
      <c r="H547" s="397">
        <v>8</v>
      </c>
      <c r="I547" s="397">
        <v>0</v>
      </c>
      <c r="J547" s="401">
        <v>0.57889999999999997</v>
      </c>
      <c r="K547" s="402">
        <v>187.999999</v>
      </c>
      <c r="L547" s="397">
        <v>192</v>
      </c>
      <c r="M547" s="397">
        <v>94</v>
      </c>
      <c r="N547" s="397">
        <v>72</v>
      </c>
      <c r="O547" s="397">
        <v>53</v>
      </c>
      <c r="P547" s="397">
        <v>165</v>
      </c>
      <c r="Q547" s="397">
        <v>30</v>
      </c>
      <c r="R547" s="402">
        <v>3.4468000000000001</v>
      </c>
      <c r="S547" s="394">
        <v>1.3031999999999999</v>
      </c>
      <c r="T547" s="395">
        <v>9.1914999999999996</v>
      </c>
      <c r="U547" s="395">
        <v>2.5371999999999999</v>
      </c>
      <c r="V547" s="395">
        <v>7.8989000000000003</v>
      </c>
      <c r="W547" s="395">
        <v>1.4361999999999999</v>
      </c>
      <c r="X547" s="397" t="s">
        <v>995</v>
      </c>
    </row>
    <row r="548" spans="1:24" x14ac:dyDescent="0.25">
      <c r="A548" s="397" t="s">
        <v>475</v>
      </c>
      <c r="B548" s="397" t="s">
        <v>65</v>
      </c>
      <c r="C548" s="397">
        <v>31</v>
      </c>
      <c r="D548" s="397">
        <v>31</v>
      </c>
      <c r="E548" s="397">
        <v>4</v>
      </c>
      <c r="F548" s="397">
        <v>1</v>
      </c>
      <c r="G548" s="397">
        <v>14</v>
      </c>
      <c r="H548" s="397">
        <v>10</v>
      </c>
      <c r="I548" s="397">
        <v>0</v>
      </c>
      <c r="J548" s="401">
        <v>0.58330000000000004</v>
      </c>
      <c r="K548" s="402">
        <v>200.66666799999999</v>
      </c>
      <c r="L548" s="397">
        <v>168</v>
      </c>
      <c r="M548" s="397">
        <v>81</v>
      </c>
      <c r="N548" s="397">
        <v>78</v>
      </c>
      <c r="O548" s="397">
        <v>50</v>
      </c>
      <c r="P548" s="397">
        <v>205</v>
      </c>
      <c r="Q548" s="397">
        <v>26</v>
      </c>
      <c r="R548" s="402">
        <v>3.4983</v>
      </c>
      <c r="S548" s="394">
        <v>1.0864</v>
      </c>
      <c r="T548" s="395">
        <v>7.5349000000000004</v>
      </c>
      <c r="U548" s="395">
        <v>2.2425000000000002</v>
      </c>
      <c r="V548" s="395">
        <v>9.1943999999999999</v>
      </c>
      <c r="W548" s="395">
        <v>1.1660999999999999</v>
      </c>
      <c r="X548" s="397" t="s">
        <v>995</v>
      </c>
    </row>
    <row r="549" spans="1:24" x14ac:dyDescent="0.25">
      <c r="A549" s="397" t="s">
        <v>802</v>
      </c>
      <c r="B549" s="397" t="s">
        <v>76</v>
      </c>
      <c r="C549" s="397">
        <v>21</v>
      </c>
      <c r="D549" s="397">
        <v>21</v>
      </c>
      <c r="E549" s="397">
        <v>12</v>
      </c>
      <c r="F549" s="397">
        <v>2</v>
      </c>
      <c r="G549" s="397">
        <v>7</v>
      </c>
      <c r="H549" s="397">
        <v>11</v>
      </c>
      <c r="I549" s="397">
        <v>0</v>
      </c>
      <c r="J549" s="401">
        <v>0.38890000000000002</v>
      </c>
      <c r="K549" s="402">
        <v>170</v>
      </c>
      <c r="L549" s="397">
        <v>134</v>
      </c>
      <c r="M549" s="397">
        <v>72</v>
      </c>
      <c r="N549" s="397">
        <v>67</v>
      </c>
      <c r="O549" s="397">
        <v>43</v>
      </c>
      <c r="P549" s="397">
        <v>185</v>
      </c>
      <c r="Q549" s="397">
        <v>20</v>
      </c>
      <c r="R549" s="402">
        <v>3.5470999999999999</v>
      </c>
      <c r="S549" s="394">
        <v>1.0411999999999999</v>
      </c>
      <c r="T549" s="395">
        <v>7.0941000000000001</v>
      </c>
      <c r="U549" s="395">
        <v>2.2765</v>
      </c>
      <c r="V549" s="395">
        <v>9.7941000000000003</v>
      </c>
      <c r="W549" s="395">
        <v>1.0588</v>
      </c>
      <c r="X549" s="397" t="s">
        <v>995</v>
      </c>
    </row>
    <row r="550" spans="1:24" x14ac:dyDescent="0.25">
      <c r="A550" s="397" t="s">
        <v>405</v>
      </c>
      <c r="B550" s="397" t="s">
        <v>166</v>
      </c>
      <c r="C550" s="397">
        <v>32</v>
      </c>
      <c r="D550" s="397">
        <v>32</v>
      </c>
      <c r="E550" s="397">
        <v>26</v>
      </c>
      <c r="F550" s="397">
        <v>3</v>
      </c>
      <c r="G550" s="397">
        <v>15</v>
      </c>
      <c r="H550" s="397">
        <v>14</v>
      </c>
      <c r="I550" s="397">
        <v>0</v>
      </c>
      <c r="J550" s="401">
        <v>0.51719999999999999</v>
      </c>
      <c r="K550" s="402">
        <v>276</v>
      </c>
      <c r="L550" s="397">
        <v>191</v>
      </c>
      <c r="M550" s="397">
        <v>123</v>
      </c>
      <c r="N550" s="397">
        <v>109</v>
      </c>
      <c r="O550" s="397">
        <v>113</v>
      </c>
      <c r="P550" s="397">
        <v>299</v>
      </c>
      <c r="Q550" s="397">
        <v>43</v>
      </c>
      <c r="R550" s="402">
        <v>3.5543</v>
      </c>
      <c r="S550" s="394">
        <v>1.1013999999999999</v>
      </c>
      <c r="T550" s="395">
        <v>6.2282999999999999</v>
      </c>
      <c r="U550" s="395">
        <v>3.6848000000000001</v>
      </c>
      <c r="V550" s="395">
        <v>9.75</v>
      </c>
      <c r="W550" s="395">
        <v>1.4021999999999999</v>
      </c>
      <c r="X550" s="397" t="s">
        <v>995</v>
      </c>
    </row>
    <row r="551" spans="1:24" x14ac:dyDescent="0.25">
      <c r="A551" s="397" t="s">
        <v>391</v>
      </c>
      <c r="B551" s="397" t="s">
        <v>70</v>
      </c>
      <c r="C551" s="397">
        <v>28</v>
      </c>
      <c r="D551" s="397">
        <v>28</v>
      </c>
      <c r="E551" s="397">
        <v>12</v>
      </c>
      <c r="F551" s="397">
        <v>1</v>
      </c>
      <c r="G551" s="397">
        <v>15</v>
      </c>
      <c r="H551" s="397">
        <v>12</v>
      </c>
      <c r="I551" s="397">
        <v>0</v>
      </c>
      <c r="J551" s="401">
        <v>0.55559999999999998</v>
      </c>
      <c r="K551" s="402">
        <v>215.33333400000001</v>
      </c>
      <c r="L551" s="397">
        <v>183</v>
      </c>
      <c r="M551" s="397">
        <v>95</v>
      </c>
      <c r="N551" s="397">
        <v>86</v>
      </c>
      <c r="O551" s="397">
        <v>60</v>
      </c>
      <c r="P551" s="397">
        <v>159</v>
      </c>
      <c r="Q551" s="397">
        <v>34</v>
      </c>
      <c r="R551" s="402">
        <v>3.5943999999999998</v>
      </c>
      <c r="S551" s="394">
        <v>1.1285000000000001</v>
      </c>
      <c r="T551" s="395">
        <v>7.6486000000000001</v>
      </c>
      <c r="U551" s="395">
        <v>2.5076999999999998</v>
      </c>
      <c r="V551" s="395">
        <v>6.6455000000000002</v>
      </c>
      <c r="W551" s="395">
        <v>1.4211</v>
      </c>
      <c r="X551" s="397" t="s">
        <v>995</v>
      </c>
    </row>
    <row r="552" spans="1:24" x14ac:dyDescent="0.25">
      <c r="A552" s="397" t="s">
        <v>685</v>
      </c>
      <c r="B552" s="397" t="s">
        <v>64</v>
      </c>
      <c r="C552" s="397">
        <v>32</v>
      </c>
      <c r="D552" s="397">
        <v>32</v>
      </c>
      <c r="E552" s="397">
        <v>11</v>
      </c>
      <c r="F552" s="397">
        <v>2</v>
      </c>
      <c r="G552" s="397">
        <v>13</v>
      </c>
      <c r="H552" s="397">
        <v>11</v>
      </c>
      <c r="I552" s="397">
        <v>0</v>
      </c>
      <c r="J552" s="401">
        <v>0.54169999999999996</v>
      </c>
      <c r="K552" s="402">
        <v>232</v>
      </c>
      <c r="L552" s="397">
        <v>213</v>
      </c>
      <c r="M552" s="397">
        <v>98</v>
      </c>
      <c r="N552" s="397">
        <v>93</v>
      </c>
      <c r="O552" s="397">
        <v>63</v>
      </c>
      <c r="P552" s="397">
        <v>213</v>
      </c>
      <c r="Q552" s="397">
        <v>30</v>
      </c>
      <c r="R552" s="402">
        <v>3.6078000000000001</v>
      </c>
      <c r="S552" s="394">
        <v>1.1897</v>
      </c>
      <c r="T552" s="395">
        <v>8.2629000000000001</v>
      </c>
      <c r="U552" s="395">
        <v>2.444</v>
      </c>
      <c r="V552" s="395">
        <v>8.2629000000000001</v>
      </c>
      <c r="W552" s="395">
        <v>1.1637999999999999</v>
      </c>
      <c r="X552" s="397" t="s">
        <v>995</v>
      </c>
    </row>
    <row r="553" spans="1:24" x14ac:dyDescent="0.25">
      <c r="A553" s="397" t="s">
        <v>687</v>
      </c>
      <c r="B553" s="397" t="s">
        <v>64</v>
      </c>
      <c r="C553" s="397">
        <v>24</v>
      </c>
      <c r="D553" s="397">
        <v>24</v>
      </c>
      <c r="E553" s="397">
        <v>5</v>
      </c>
      <c r="F553" s="397">
        <v>0</v>
      </c>
      <c r="G553" s="397">
        <v>11</v>
      </c>
      <c r="H553" s="397">
        <v>6</v>
      </c>
      <c r="I553" s="397">
        <v>0</v>
      </c>
      <c r="J553" s="401">
        <v>0.64710000000000001</v>
      </c>
      <c r="K553" s="402">
        <v>164.66666599999999</v>
      </c>
      <c r="L553" s="397">
        <v>145</v>
      </c>
      <c r="M553" s="397">
        <v>71</v>
      </c>
      <c r="N553" s="397">
        <v>67</v>
      </c>
      <c r="O553" s="397">
        <v>63</v>
      </c>
      <c r="P553" s="397">
        <v>157</v>
      </c>
      <c r="Q553" s="397">
        <v>19</v>
      </c>
      <c r="R553" s="402">
        <v>3.6619000000000002</v>
      </c>
      <c r="S553" s="394">
        <v>1.2632000000000001</v>
      </c>
      <c r="T553" s="395">
        <v>7.9250999999999996</v>
      </c>
      <c r="U553" s="395">
        <v>3.4432999999999998</v>
      </c>
      <c r="V553" s="395">
        <v>8.5809999999999995</v>
      </c>
      <c r="W553" s="395">
        <v>1.0385</v>
      </c>
      <c r="X553" s="397" t="s">
        <v>995</v>
      </c>
    </row>
    <row r="554" spans="1:24" x14ac:dyDescent="0.25">
      <c r="A554" s="397" t="s">
        <v>452</v>
      </c>
      <c r="B554" s="397" t="s">
        <v>146</v>
      </c>
      <c r="C554" s="397">
        <v>31</v>
      </c>
      <c r="D554" s="397">
        <v>31</v>
      </c>
      <c r="E554" s="397">
        <v>12</v>
      </c>
      <c r="F554" s="397">
        <v>1</v>
      </c>
      <c r="G554" s="397">
        <v>13</v>
      </c>
      <c r="H554" s="397">
        <v>15</v>
      </c>
      <c r="I554" s="397">
        <v>0</v>
      </c>
      <c r="J554" s="401">
        <v>0.46429999999999999</v>
      </c>
      <c r="K554" s="402">
        <v>215.66666799999999</v>
      </c>
      <c r="L554" s="397">
        <v>181</v>
      </c>
      <c r="M554" s="397">
        <v>100</v>
      </c>
      <c r="N554" s="397">
        <v>88</v>
      </c>
      <c r="O554" s="397">
        <v>81</v>
      </c>
      <c r="P554" s="397">
        <v>191</v>
      </c>
      <c r="Q554" s="397">
        <v>23</v>
      </c>
      <c r="R554" s="402">
        <v>3.6722999999999999</v>
      </c>
      <c r="S554" s="394">
        <v>1.2148000000000001</v>
      </c>
      <c r="T554" s="395">
        <v>7.5533000000000001</v>
      </c>
      <c r="U554" s="395">
        <v>3.3801999999999999</v>
      </c>
      <c r="V554" s="395">
        <v>7.9706000000000001</v>
      </c>
      <c r="W554" s="395">
        <v>0.95979999999999999</v>
      </c>
      <c r="X554" s="397" t="s">
        <v>995</v>
      </c>
    </row>
    <row r="555" spans="1:24" x14ac:dyDescent="0.25">
      <c r="A555" s="397" t="s">
        <v>401</v>
      </c>
      <c r="B555" s="397" t="s">
        <v>72</v>
      </c>
      <c r="C555" s="397">
        <v>24</v>
      </c>
      <c r="D555" s="397">
        <v>24</v>
      </c>
      <c r="E555" s="397">
        <v>11</v>
      </c>
      <c r="F555" s="397">
        <v>2</v>
      </c>
      <c r="G555" s="397">
        <v>13</v>
      </c>
      <c r="H555" s="397">
        <v>6</v>
      </c>
      <c r="I555" s="397">
        <v>0</v>
      </c>
      <c r="J555" s="401">
        <v>0.68420000000000003</v>
      </c>
      <c r="K555" s="402">
        <v>171.33333400000001</v>
      </c>
      <c r="L555" s="397">
        <v>137</v>
      </c>
      <c r="M555" s="397">
        <v>71</v>
      </c>
      <c r="N555" s="397">
        <v>70</v>
      </c>
      <c r="O555" s="397">
        <v>46</v>
      </c>
      <c r="P555" s="397">
        <v>184</v>
      </c>
      <c r="Q555" s="397">
        <v>31</v>
      </c>
      <c r="R555" s="402">
        <v>3.677</v>
      </c>
      <c r="S555" s="394">
        <v>1.0681</v>
      </c>
      <c r="T555" s="395">
        <v>7.1965000000000003</v>
      </c>
      <c r="U555" s="395">
        <v>2.4163000000000001</v>
      </c>
      <c r="V555" s="395">
        <v>9.6654</v>
      </c>
      <c r="W555" s="395">
        <v>1.6284000000000001</v>
      </c>
      <c r="X555" s="397" t="s">
        <v>995</v>
      </c>
    </row>
    <row r="556" spans="1:24" x14ac:dyDescent="0.25">
      <c r="A556" s="397" t="s">
        <v>652</v>
      </c>
      <c r="B556" s="397" t="s">
        <v>68</v>
      </c>
      <c r="C556" s="397">
        <v>22</v>
      </c>
      <c r="D556" s="397">
        <v>22</v>
      </c>
      <c r="E556" s="397">
        <v>11</v>
      </c>
      <c r="F556" s="397">
        <v>4</v>
      </c>
      <c r="G556" s="397">
        <v>9</v>
      </c>
      <c r="H556" s="397">
        <v>10</v>
      </c>
      <c r="I556" s="397">
        <v>0</v>
      </c>
      <c r="J556" s="401">
        <v>0.47370000000000001</v>
      </c>
      <c r="K556" s="402">
        <v>167.000001</v>
      </c>
      <c r="L556" s="397">
        <v>135</v>
      </c>
      <c r="M556" s="397">
        <v>72</v>
      </c>
      <c r="N556" s="397">
        <v>69</v>
      </c>
      <c r="O556" s="397">
        <v>58</v>
      </c>
      <c r="P556" s="397">
        <v>157</v>
      </c>
      <c r="Q556" s="397">
        <v>20</v>
      </c>
      <c r="R556" s="402">
        <v>3.7185999999999999</v>
      </c>
      <c r="S556" s="394">
        <v>1.1556999999999999</v>
      </c>
      <c r="T556" s="395">
        <v>7.2754000000000003</v>
      </c>
      <c r="U556" s="395">
        <v>3.1257000000000001</v>
      </c>
      <c r="V556" s="395">
        <v>8.4611000000000001</v>
      </c>
      <c r="W556" s="395">
        <v>1.0778000000000001</v>
      </c>
      <c r="X556" s="397" t="s">
        <v>995</v>
      </c>
    </row>
    <row r="557" spans="1:24" x14ac:dyDescent="0.25">
      <c r="A557" s="397" t="s">
        <v>458</v>
      </c>
      <c r="B557" s="397" t="s">
        <v>72</v>
      </c>
      <c r="C557" s="397">
        <v>33</v>
      </c>
      <c r="D557" s="397">
        <v>33</v>
      </c>
      <c r="E557" s="397">
        <v>13</v>
      </c>
      <c r="F557" s="397">
        <v>2</v>
      </c>
      <c r="G557" s="397">
        <v>12</v>
      </c>
      <c r="H557" s="397">
        <v>11</v>
      </c>
      <c r="I557" s="397">
        <v>0</v>
      </c>
      <c r="J557" s="401">
        <v>0.52170000000000005</v>
      </c>
      <c r="K557" s="402">
        <v>234.66666799999999</v>
      </c>
      <c r="L557" s="397">
        <v>210</v>
      </c>
      <c r="M557" s="397">
        <v>109</v>
      </c>
      <c r="N557" s="397">
        <v>98</v>
      </c>
      <c r="O557" s="397">
        <v>60</v>
      </c>
      <c r="P557" s="397">
        <v>184</v>
      </c>
      <c r="Q557" s="397">
        <v>20</v>
      </c>
      <c r="R557" s="402">
        <v>3.7585000000000002</v>
      </c>
      <c r="S557" s="394">
        <v>1.1506000000000001</v>
      </c>
      <c r="T557" s="395">
        <v>8.0540000000000003</v>
      </c>
      <c r="U557" s="395">
        <v>2.3010999999999999</v>
      </c>
      <c r="V557" s="395">
        <v>7.0568</v>
      </c>
      <c r="W557" s="395">
        <v>0.76700000000000002</v>
      </c>
      <c r="X557" s="397" t="s">
        <v>995</v>
      </c>
    </row>
    <row r="558" spans="1:24" x14ac:dyDescent="0.25">
      <c r="A558" s="397" t="s">
        <v>869</v>
      </c>
      <c r="B558" s="397" t="s">
        <v>75</v>
      </c>
      <c r="C558" s="397">
        <v>28</v>
      </c>
      <c r="D558" s="397">
        <v>28</v>
      </c>
      <c r="E558" s="397">
        <v>5</v>
      </c>
      <c r="F558" s="397">
        <v>1</v>
      </c>
      <c r="G558" s="397">
        <v>10</v>
      </c>
      <c r="H558" s="397">
        <v>12</v>
      </c>
      <c r="I558" s="397">
        <v>0</v>
      </c>
      <c r="J558" s="401">
        <v>0.45450000000000002</v>
      </c>
      <c r="K558" s="402">
        <v>175.66666499999999</v>
      </c>
      <c r="L558" s="397">
        <v>156</v>
      </c>
      <c r="M558" s="397">
        <v>85</v>
      </c>
      <c r="N558" s="397">
        <v>75</v>
      </c>
      <c r="O558" s="397">
        <v>66</v>
      </c>
      <c r="P558" s="397">
        <v>201</v>
      </c>
      <c r="Q558" s="397">
        <v>28</v>
      </c>
      <c r="R558" s="402">
        <v>3.8424999999999998</v>
      </c>
      <c r="S558" s="394">
        <v>1.2638</v>
      </c>
      <c r="T558" s="395">
        <v>7.9923999999999999</v>
      </c>
      <c r="U558" s="395">
        <v>3.3814000000000002</v>
      </c>
      <c r="V558" s="395">
        <v>10.2979</v>
      </c>
      <c r="W558" s="395">
        <v>1.4345000000000001</v>
      </c>
      <c r="X558" s="397" t="s">
        <v>995</v>
      </c>
    </row>
    <row r="559" spans="1:24" x14ac:dyDescent="0.25">
      <c r="A559" s="397" t="s">
        <v>398</v>
      </c>
      <c r="B559" s="397" t="s">
        <v>74</v>
      </c>
      <c r="C559" s="397">
        <v>32</v>
      </c>
      <c r="D559" s="397">
        <v>32</v>
      </c>
      <c r="E559" s="397">
        <v>11</v>
      </c>
      <c r="F559" s="397">
        <v>3</v>
      </c>
      <c r="G559" s="397">
        <v>15</v>
      </c>
      <c r="H559" s="397">
        <v>8</v>
      </c>
      <c r="I559" s="397">
        <v>0</v>
      </c>
      <c r="J559" s="401">
        <v>0.6522</v>
      </c>
      <c r="K559" s="402">
        <v>225</v>
      </c>
      <c r="L559" s="397">
        <v>201</v>
      </c>
      <c r="M559" s="397">
        <v>107</v>
      </c>
      <c r="N559" s="397">
        <v>99</v>
      </c>
      <c r="O559" s="397">
        <v>70</v>
      </c>
      <c r="P559" s="397">
        <v>307</v>
      </c>
      <c r="Q559" s="397">
        <v>33</v>
      </c>
      <c r="R559" s="402">
        <v>3.96</v>
      </c>
      <c r="S559" s="394">
        <v>1.2043999999999999</v>
      </c>
      <c r="T559" s="395">
        <v>8.0399999999999991</v>
      </c>
      <c r="U559" s="395">
        <v>2.8</v>
      </c>
      <c r="V559" s="395">
        <v>12.28</v>
      </c>
      <c r="W559" s="395">
        <v>1.32</v>
      </c>
      <c r="X559" s="397" t="s">
        <v>995</v>
      </c>
    </row>
    <row r="560" spans="1:24" x14ac:dyDescent="0.25">
      <c r="A560" s="397" t="s">
        <v>479</v>
      </c>
      <c r="B560" s="397" t="s">
        <v>71</v>
      </c>
      <c r="C560" s="397">
        <v>25</v>
      </c>
      <c r="D560" s="397">
        <v>25</v>
      </c>
      <c r="E560" s="397">
        <v>6</v>
      </c>
      <c r="F560" s="397">
        <v>0</v>
      </c>
      <c r="G560" s="397">
        <v>10</v>
      </c>
      <c r="H560" s="397">
        <v>8</v>
      </c>
      <c r="I560" s="397">
        <v>0</v>
      </c>
      <c r="J560" s="401">
        <v>0.55559999999999998</v>
      </c>
      <c r="K560" s="402">
        <v>177</v>
      </c>
      <c r="L560" s="397">
        <v>167</v>
      </c>
      <c r="M560" s="397">
        <v>83</v>
      </c>
      <c r="N560" s="397">
        <v>78</v>
      </c>
      <c r="O560" s="397">
        <v>55</v>
      </c>
      <c r="P560" s="397">
        <v>150</v>
      </c>
      <c r="Q560" s="397">
        <v>22</v>
      </c>
      <c r="R560" s="402">
        <v>3.9661</v>
      </c>
      <c r="S560" s="394">
        <v>1.2542</v>
      </c>
      <c r="T560" s="395">
        <v>8.4915000000000003</v>
      </c>
      <c r="U560" s="395">
        <v>2.7966000000000002</v>
      </c>
      <c r="V560" s="395">
        <v>7.6271000000000004</v>
      </c>
      <c r="W560" s="395">
        <v>1.1186</v>
      </c>
      <c r="X560" s="397" t="s">
        <v>995</v>
      </c>
    </row>
    <row r="561" spans="1:24" x14ac:dyDescent="0.25">
      <c r="A561" s="397" t="s">
        <v>393</v>
      </c>
      <c r="B561" s="397" t="s">
        <v>67</v>
      </c>
      <c r="C561" s="397">
        <v>31</v>
      </c>
      <c r="D561" s="397">
        <v>31</v>
      </c>
      <c r="E561" s="397">
        <v>11</v>
      </c>
      <c r="F561" s="397">
        <v>4</v>
      </c>
      <c r="G561" s="397">
        <v>16</v>
      </c>
      <c r="H561" s="397">
        <v>13</v>
      </c>
      <c r="I561" s="397">
        <v>0</v>
      </c>
      <c r="J561" s="401">
        <v>0.55169999999999997</v>
      </c>
      <c r="K561" s="402">
        <v>220.66666799999999</v>
      </c>
      <c r="L561" s="397">
        <v>199</v>
      </c>
      <c r="M561" s="397">
        <v>104</v>
      </c>
      <c r="N561" s="397">
        <v>98</v>
      </c>
      <c r="O561" s="397">
        <v>53</v>
      </c>
      <c r="P561" s="397">
        <v>222</v>
      </c>
      <c r="Q561" s="397">
        <v>36</v>
      </c>
      <c r="R561" s="402">
        <v>3.9969999999999999</v>
      </c>
      <c r="S561" s="394">
        <v>1.1419999999999999</v>
      </c>
      <c r="T561" s="395">
        <v>8.1163000000000007</v>
      </c>
      <c r="U561" s="395">
        <v>2.1616</v>
      </c>
      <c r="V561" s="395">
        <v>9.0543999999999993</v>
      </c>
      <c r="W561" s="395">
        <v>1.4682999999999999</v>
      </c>
      <c r="X561" s="397" t="s">
        <v>995</v>
      </c>
    </row>
    <row r="562" spans="1:24" x14ac:dyDescent="0.25">
      <c r="A562" s="397" t="s">
        <v>581</v>
      </c>
      <c r="B562" s="397" t="s">
        <v>67</v>
      </c>
      <c r="C562" s="397">
        <v>23</v>
      </c>
      <c r="D562" s="397">
        <v>23</v>
      </c>
      <c r="E562" s="397">
        <v>18</v>
      </c>
      <c r="F562" s="397">
        <v>0</v>
      </c>
      <c r="G562" s="397">
        <v>12</v>
      </c>
      <c r="H562" s="397">
        <v>8</v>
      </c>
      <c r="I562" s="397">
        <v>0</v>
      </c>
      <c r="J562" s="401">
        <v>0.6</v>
      </c>
      <c r="K562" s="402">
        <v>197.33333400000001</v>
      </c>
      <c r="L562" s="397">
        <v>150</v>
      </c>
      <c r="M562" s="397">
        <v>96</v>
      </c>
      <c r="N562" s="397">
        <v>89</v>
      </c>
      <c r="O562" s="397">
        <v>50</v>
      </c>
      <c r="P562" s="397">
        <v>219</v>
      </c>
      <c r="Q562" s="397">
        <v>40</v>
      </c>
      <c r="R562" s="402">
        <v>4.0590999999999999</v>
      </c>
      <c r="S562" s="394">
        <v>1.0135000000000001</v>
      </c>
      <c r="T562" s="395">
        <v>6.8411999999999997</v>
      </c>
      <c r="U562" s="395">
        <v>2.2804000000000002</v>
      </c>
      <c r="V562" s="395">
        <v>9.9882000000000009</v>
      </c>
      <c r="W562" s="395">
        <v>1.8243</v>
      </c>
      <c r="X562" s="397" t="s">
        <v>995</v>
      </c>
    </row>
    <row r="563" spans="1:24" x14ac:dyDescent="0.25">
      <c r="A563" s="397" t="s">
        <v>433</v>
      </c>
      <c r="B563" s="397" t="s">
        <v>67</v>
      </c>
      <c r="C563" s="397">
        <v>22</v>
      </c>
      <c r="D563" s="397">
        <v>22</v>
      </c>
      <c r="E563" s="397">
        <v>12</v>
      </c>
      <c r="F563" s="397">
        <v>2</v>
      </c>
      <c r="G563" s="397">
        <v>13</v>
      </c>
      <c r="H563" s="397">
        <v>7</v>
      </c>
      <c r="I563" s="397">
        <v>0</v>
      </c>
      <c r="J563" s="401">
        <v>0.65</v>
      </c>
      <c r="K563" s="402">
        <v>167.66666699999999</v>
      </c>
      <c r="L563" s="397">
        <v>154</v>
      </c>
      <c r="M563" s="397">
        <v>76</v>
      </c>
      <c r="N563" s="397">
        <v>76</v>
      </c>
      <c r="O563" s="397">
        <v>48</v>
      </c>
      <c r="P563" s="397">
        <v>173</v>
      </c>
      <c r="Q563" s="397">
        <v>27</v>
      </c>
      <c r="R563" s="402">
        <v>4.0795000000000003</v>
      </c>
      <c r="S563" s="394">
        <v>1.2048000000000001</v>
      </c>
      <c r="T563" s="395">
        <v>8.2664000000000009</v>
      </c>
      <c r="U563" s="395">
        <v>2.5764999999999998</v>
      </c>
      <c r="V563" s="395">
        <v>9.2863000000000007</v>
      </c>
      <c r="W563" s="395">
        <v>1.4493</v>
      </c>
      <c r="X563" s="397" t="s">
        <v>995</v>
      </c>
    </row>
    <row r="564" spans="1:24" x14ac:dyDescent="0.25">
      <c r="A564" s="397" t="s">
        <v>409</v>
      </c>
      <c r="B564" s="397" t="s">
        <v>76</v>
      </c>
      <c r="C564" s="397">
        <v>32</v>
      </c>
      <c r="D564" s="397">
        <v>32</v>
      </c>
      <c r="E564" s="397">
        <v>7</v>
      </c>
      <c r="F564" s="397">
        <v>2</v>
      </c>
      <c r="G564" s="397">
        <v>11</v>
      </c>
      <c r="H564" s="397">
        <v>11</v>
      </c>
      <c r="I564" s="397">
        <v>0</v>
      </c>
      <c r="J564" s="401">
        <v>0.5</v>
      </c>
      <c r="K564" s="402">
        <v>189.66666599999999</v>
      </c>
      <c r="L564" s="397">
        <v>191</v>
      </c>
      <c r="M564" s="397">
        <v>90</v>
      </c>
      <c r="N564" s="397">
        <v>86</v>
      </c>
      <c r="O564" s="397">
        <v>53</v>
      </c>
      <c r="P564" s="397">
        <v>179</v>
      </c>
      <c r="Q564" s="397">
        <v>28</v>
      </c>
      <c r="R564" s="402">
        <v>4.0808</v>
      </c>
      <c r="S564" s="394">
        <v>1.2865</v>
      </c>
      <c r="T564" s="395">
        <v>9.0632999999999999</v>
      </c>
      <c r="U564" s="395">
        <v>2.5148999999999999</v>
      </c>
      <c r="V564" s="395">
        <v>8.4938000000000002</v>
      </c>
      <c r="W564" s="395">
        <v>1.3286</v>
      </c>
      <c r="X564" s="397" t="s">
        <v>995</v>
      </c>
    </row>
    <row r="565" spans="1:24" x14ac:dyDescent="0.25">
      <c r="A565" s="397" t="s">
        <v>446</v>
      </c>
      <c r="B565" s="397" t="s">
        <v>70</v>
      </c>
      <c r="C565" s="397">
        <v>33</v>
      </c>
      <c r="D565" s="397">
        <v>33</v>
      </c>
      <c r="E565" s="397">
        <v>11</v>
      </c>
      <c r="F565" s="397">
        <v>2</v>
      </c>
      <c r="G565" s="397">
        <v>12</v>
      </c>
      <c r="H565" s="397">
        <v>13</v>
      </c>
      <c r="I565" s="397">
        <v>0</v>
      </c>
      <c r="J565" s="401">
        <v>0.48</v>
      </c>
      <c r="K565" s="402">
        <v>246.33333400000001</v>
      </c>
      <c r="L565" s="397">
        <v>218</v>
      </c>
      <c r="M565" s="397">
        <v>117</v>
      </c>
      <c r="N565" s="397">
        <v>112</v>
      </c>
      <c r="O565" s="397">
        <v>89</v>
      </c>
      <c r="P565" s="397">
        <v>296</v>
      </c>
      <c r="Q565" s="397">
        <v>35</v>
      </c>
      <c r="R565" s="402">
        <v>4.0919999999999996</v>
      </c>
      <c r="S565" s="394">
        <v>1.2463</v>
      </c>
      <c r="T565" s="395">
        <v>7.9648000000000003</v>
      </c>
      <c r="U565" s="395">
        <v>3.2517</v>
      </c>
      <c r="V565" s="395">
        <v>10.8146</v>
      </c>
      <c r="W565" s="395">
        <v>1.2787999999999999</v>
      </c>
      <c r="X565" s="397" t="s">
        <v>995</v>
      </c>
    </row>
    <row r="566" spans="1:24" x14ac:dyDescent="0.25">
      <c r="A566" s="397" t="s">
        <v>435</v>
      </c>
      <c r="B566" s="397" t="s">
        <v>67</v>
      </c>
      <c r="C566" s="397">
        <v>32</v>
      </c>
      <c r="D566" s="397">
        <v>32</v>
      </c>
      <c r="E566" s="397">
        <v>10</v>
      </c>
      <c r="F566" s="397">
        <v>3</v>
      </c>
      <c r="G566" s="397">
        <v>14</v>
      </c>
      <c r="H566" s="397">
        <v>9</v>
      </c>
      <c r="I566" s="397">
        <v>0</v>
      </c>
      <c r="J566" s="401">
        <v>0.60870000000000002</v>
      </c>
      <c r="K566" s="402">
        <v>222</v>
      </c>
      <c r="L566" s="397">
        <v>195</v>
      </c>
      <c r="M566" s="397">
        <v>111</v>
      </c>
      <c r="N566" s="397">
        <v>104</v>
      </c>
      <c r="O566" s="397">
        <v>54</v>
      </c>
      <c r="P566" s="397">
        <v>222</v>
      </c>
      <c r="Q566" s="397">
        <v>31</v>
      </c>
      <c r="R566" s="402">
        <v>4.2161999999999997</v>
      </c>
      <c r="S566" s="394">
        <v>1.1215999999999999</v>
      </c>
      <c r="T566" s="395">
        <v>7.9054000000000002</v>
      </c>
      <c r="U566" s="395">
        <v>2.1892</v>
      </c>
      <c r="V566" s="395">
        <v>9</v>
      </c>
      <c r="W566" s="395">
        <v>1.2567999999999999</v>
      </c>
      <c r="X566" s="397" t="s">
        <v>995</v>
      </c>
    </row>
    <row r="567" spans="1:24" x14ac:dyDescent="0.25">
      <c r="A567" s="397" t="s">
        <v>451</v>
      </c>
      <c r="B567" s="397" t="s">
        <v>70</v>
      </c>
      <c r="C567" s="397">
        <v>29</v>
      </c>
      <c r="D567" s="397">
        <v>29</v>
      </c>
      <c r="E567" s="397">
        <v>13</v>
      </c>
      <c r="F567" s="397">
        <v>0</v>
      </c>
      <c r="G567" s="397">
        <v>12</v>
      </c>
      <c r="H567" s="397">
        <v>11</v>
      </c>
      <c r="I567" s="397">
        <v>0</v>
      </c>
      <c r="J567" s="401">
        <v>0.52170000000000005</v>
      </c>
      <c r="K567" s="402">
        <v>219.33333400000001</v>
      </c>
      <c r="L567" s="397">
        <v>210</v>
      </c>
      <c r="M567" s="397">
        <v>105</v>
      </c>
      <c r="N567" s="397">
        <v>103</v>
      </c>
      <c r="O567" s="397">
        <v>61</v>
      </c>
      <c r="P567" s="397">
        <v>179</v>
      </c>
      <c r="Q567" s="397">
        <v>35</v>
      </c>
      <c r="R567" s="402">
        <v>4.2263999999999999</v>
      </c>
      <c r="S567" s="394">
        <v>1.2356</v>
      </c>
      <c r="T567" s="395">
        <v>8.6170000000000009</v>
      </c>
      <c r="U567" s="395">
        <v>2.5030000000000001</v>
      </c>
      <c r="V567" s="395">
        <v>7.3449999999999998</v>
      </c>
      <c r="W567" s="395">
        <v>1.4361999999999999</v>
      </c>
      <c r="X567" s="397" t="s">
        <v>995</v>
      </c>
    </row>
    <row r="568" spans="1:24" x14ac:dyDescent="0.25">
      <c r="A568" s="397" t="s">
        <v>424</v>
      </c>
      <c r="B568" s="397" t="s">
        <v>64</v>
      </c>
      <c r="C568" s="397">
        <v>31</v>
      </c>
      <c r="D568" s="397">
        <v>31</v>
      </c>
      <c r="E568" s="397">
        <v>9</v>
      </c>
      <c r="F568" s="397">
        <v>3</v>
      </c>
      <c r="G568" s="397">
        <v>13</v>
      </c>
      <c r="H568" s="397">
        <v>15</v>
      </c>
      <c r="I568" s="397">
        <v>0</v>
      </c>
      <c r="J568" s="401">
        <v>0.46429999999999999</v>
      </c>
      <c r="K568" s="402">
        <v>230.66666699999999</v>
      </c>
      <c r="L568" s="397">
        <v>194</v>
      </c>
      <c r="M568" s="397">
        <v>110</v>
      </c>
      <c r="N568" s="397">
        <v>109</v>
      </c>
      <c r="O568" s="397">
        <v>86</v>
      </c>
      <c r="P568" s="397">
        <v>281</v>
      </c>
      <c r="Q568" s="397">
        <v>28</v>
      </c>
      <c r="R568" s="402">
        <v>4.2529000000000003</v>
      </c>
      <c r="S568" s="394">
        <v>1.2139</v>
      </c>
      <c r="T568" s="395">
        <v>7.5693999999999999</v>
      </c>
      <c r="U568" s="395">
        <v>3.3555000000000001</v>
      </c>
      <c r="V568" s="395">
        <v>10.963900000000001</v>
      </c>
      <c r="W568" s="395">
        <v>1.0925</v>
      </c>
      <c r="X568" s="397" t="s">
        <v>995</v>
      </c>
    </row>
    <row r="569" spans="1:24" x14ac:dyDescent="0.25">
      <c r="A569" s="397" t="s">
        <v>420</v>
      </c>
      <c r="B569" s="397" t="s">
        <v>66</v>
      </c>
      <c r="C569" s="397">
        <v>29</v>
      </c>
      <c r="D569" s="397">
        <v>29</v>
      </c>
      <c r="E569" s="397">
        <v>17</v>
      </c>
      <c r="F569" s="397">
        <v>0</v>
      </c>
      <c r="G569" s="397">
        <v>8</v>
      </c>
      <c r="H569" s="397">
        <v>19</v>
      </c>
      <c r="I569" s="397">
        <v>0</v>
      </c>
      <c r="J569" s="401">
        <v>0.29630000000000001</v>
      </c>
      <c r="K569" s="402">
        <v>212.999999</v>
      </c>
      <c r="L569" s="397">
        <v>204</v>
      </c>
      <c r="M569" s="397">
        <v>111</v>
      </c>
      <c r="N569" s="397">
        <v>103</v>
      </c>
      <c r="O569" s="397">
        <v>67</v>
      </c>
      <c r="P569" s="397">
        <v>188</v>
      </c>
      <c r="Q569" s="397">
        <v>35</v>
      </c>
      <c r="R569" s="402">
        <v>4.3521000000000001</v>
      </c>
      <c r="S569" s="394">
        <v>1.2723</v>
      </c>
      <c r="T569" s="395">
        <v>8.6196999999999999</v>
      </c>
      <c r="U569" s="395">
        <v>2.831</v>
      </c>
      <c r="V569" s="395">
        <v>7.9436999999999998</v>
      </c>
      <c r="W569" s="395">
        <v>1.4789000000000001</v>
      </c>
      <c r="X569" s="397" t="s">
        <v>995</v>
      </c>
    </row>
    <row r="570" spans="1:24" x14ac:dyDescent="0.25">
      <c r="A570" s="397" t="s">
        <v>411</v>
      </c>
      <c r="B570" s="397" t="s">
        <v>72</v>
      </c>
      <c r="C570" s="397">
        <v>27</v>
      </c>
      <c r="D570" s="397">
        <v>27</v>
      </c>
      <c r="E570" s="397">
        <v>9</v>
      </c>
      <c r="F570" s="397">
        <v>1</v>
      </c>
      <c r="G570" s="397">
        <v>12</v>
      </c>
      <c r="H570" s="397">
        <v>8</v>
      </c>
      <c r="I570" s="397">
        <v>0</v>
      </c>
      <c r="J570" s="401">
        <v>0.6</v>
      </c>
      <c r="K570" s="402">
        <v>193.66666699999999</v>
      </c>
      <c r="L570" s="397">
        <v>183</v>
      </c>
      <c r="M570" s="397">
        <v>101</v>
      </c>
      <c r="N570" s="397">
        <v>94</v>
      </c>
      <c r="O570" s="397">
        <v>60</v>
      </c>
      <c r="P570" s="397">
        <v>180</v>
      </c>
      <c r="Q570" s="397">
        <v>33</v>
      </c>
      <c r="R570" s="402">
        <v>4.3682999999999996</v>
      </c>
      <c r="S570" s="394">
        <v>1.2546999999999999</v>
      </c>
      <c r="T570" s="395">
        <v>8.5043000000000006</v>
      </c>
      <c r="U570" s="395">
        <v>2.7883</v>
      </c>
      <c r="V570" s="395">
        <v>8.3649000000000004</v>
      </c>
      <c r="W570" s="395">
        <v>1.5336000000000001</v>
      </c>
      <c r="X570" s="397" t="s">
        <v>995</v>
      </c>
    </row>
    <row r="571" spans="1:24" x14ac:dyDescent="0.25">
      <c r="A571" s="397" t="s">
        <v>400</v>
      </c>
      <c r="B571" s="397" t="s">
        <v>147</v>
      </c>
      <c r="C571" s="397">
        <v>32</v>
      </c>
      <c r="D571" s="397">
        <v>32</v>
      </c>
      <c r="E571" s="397">
        <v>6</v>
      </c>
      <c r="F571" s="397">
        <v>3</v>
      </c>
      <c r="G571" s="397">
        <v>6</v>
      </c>
      <c r="H571" s="397">
        <v>16</v>
      </c>
      <c r="I571" s="397">
        <v>0</v>
      </c>
      <c r="J571" s="401">
        <v>0.2727</v>
      </c>
      <c r="K571" s="402">
        <v>187.66666699999999</v>
      </c>
      <c r="L571" s="397">
        <v>197</v>
      </c>
      <c r="M571" s="397">
        <v>100</v>
      </c>
      <c r="N571" s="397">
        <v>94</v>
      </c>
      <c r="O571" s="397">
        <v>74</v>
      </c>
      <c r="P571" s="397">
        <v>191</v>
      </c>
      <c r="Q571" s="397">
        <v>25</v>
      </c>
      <c r="R571" s="402">
        <v>4.508</v>
      </c>
      <c r="S571" s="394">
        <v>1.444</v>
      </c>
      <c r="T571" s="395">
        <v>9.4475999999999996</v>
      </c>
      <c r="U571" s="395">
        <v>3.5488</v>
      </c>
      <c r="V571" s="395">
        <v>9.1599000000000004</v>
      </c>
      <c r="W571" s="395">
        <v>1.1989000000000001</v>
      </c>
      <c r="X571" s="397" t="s">
        <v>995</v>
      </c>
    </row>
    <row r="572" spans="1:24" x14ac:dyDescent="0.25">
      <c r="A572" s="397" t="s">
        <v>900</v>
      </c>
      <c r="B572" s="397" t="s">
        <v>74</v>
      </c>
      <c r="C572" s="397">
        <v>28</v>
      </c>
      <c r="D572" s="397">
        <v>28</v>
      </c>
      <c r="E572" s="397">
        <v>12</v>
      </c>
      <c r="F572" s="397">
        <v>1</v>
      </c>
      <c r="G572" s="397">
        <v>13</v>
      </c>
      <c r="H572" s="397">
        <v>11</v>
      </c>
      <c r="I572" s="397">
        <v>0</v>
      </c>
      <c r="J572" s="401">
        <v>0.54169999999999996</v>
      </c>
      <c r="K572" s="402">
        <v>198.66666599999999</v>
      </c>
      <c r="L572" s="397">
        <v>181</v>
      </c>
      <c r="M572" s="397">
        <v>104</v>
      </c>
      <c r="N572" s="397">
        <v>100</v>
      </c>
      <c r="O572" s="397">
        <v>62</v>
      </c>
      <c r="P572" s="397">
        <v>145</v>
      </c>
      <c r="Q572" s="397">
        <v>33</v>
      </c>
      <c r="R572" s="402">
        <v>4.5301999999999998</v>
      </c>
      <c r="S572" s="394">
        <v>1.2232000000000001</v>
      </c>
      <c r="T572" s="395">
        <v>8.1997</v>
      </c>
      <c r="U572" s="395">
        <v>2.8087</v>
      </c>
      <c r="V572" s="395">
        <v>6.5688000000000004</v>
      </c>
      <c r="W572" s="395">
        <v>1.4950000000000001</v>
      </c>
      <c r="X572" s="397" t="s">
        <v>995</v>
      </c>
    </row>
    <row r="573" spans="1:24" x14ac:dyDescent="0.25">
      <c r="A573" s="397" t="s">
        <v>395</v>
      </c>
      <c r="B573" s="397" t="s">
        <v>76</v>
      </c>
      <c r="C573" s="397">
        <v>32</v>
      </c>
      <c r="D573" s="397">
        <v>32</v>
      </c>
      <c r="E573" s="397">
        <v>17</v>
      </c>
      <c r="F573" s="397">
        <v>3</v>
      </c>
      <c r="G573" s="397">
        <v>10</v>
      </c>
      <c r="H573" s="397">
        <v>18</v>
      </c>
      <c r="I573" s="397">
        <v>0</v>
      </c>
      <c r="J573" s="401">
        <v>0.35709999999999997</v>
      </c>
      <c r="K573" s="402">
        <v>254</v>
      </c>
      <c r="L573" s="397">
        <v>231</v>
      </c>
      <c r="M573" s="397">
        <v>137</v>
      </c>
      <c r="N573" s="397">
        <v>131</v>
      </c>
      <c r="O573" s="397">
        <v>91</v>
      </c>
      <c r="P573" s="397">
        <v>234</v>
      </c>
      <c r="Q573" s="397">
        <v>34</v>
      </c>
      <c r="R573" s="402">
        <v>4.6417000000000002</v>
      </c>
      <c r="S573" s="394">
        <v>1.2677</v>
      </c>
      <c r="T573" s="395">
        <v>8.1850000000000005</v>
      </c>
      <c r="U573" s="395">
        <v>3.2244000000000002</v>
      </c>
      <c r="V573" s="395">
        <v>8.2912999999999997</v>
      </c>
      <c r="W573" s="395">
        <v>1.2047000000000001</v>
      </c>
      <c r="X573" s="397" t="s">
        <v>995</v>
      </c>
    </row>
    <row r="574" spans="1:24" x14ac:dyDescent="0.25">
      <c r="A574" s="397" t="s">
        <v>448</v>
      </c>
      <c r="B574" s="397" t="s">
        <v>69</v>
      </c>
      <c r="C574" s="397">
        <v>30</v>
      </c>
      <c r="D574" s="397">
        <v>30</v>
      </c>
      <c r="E574" s="397">
        <v>5</v>
      </c>
      <c r="F574" s="397">
        <v>0</v>
      </c>
      <c r="G574" s="397">
        <v>11</v>
      </c>
      <c r="H574" s="397">
        <v>12</v>
      </c>
      <c r="I574" s="397">
        <v>0</v>
      </c>
      <c r="J574" s="401">
        <v>0.4783</v>
      </c>
      <c r="K574" s="402">
        <v>187.33333400000001</v>
      </c>
      <c r="L574" s="397">
        <v>188</v>
      </c>
      <c r="M574" s="397">
        <v>110</v>
      </c>
      <c r="N574" s="397">
        <v>98</v>
      </c>
      <c r="O574" s="397">
        <v>76</v>
      </c>
      <c r="P574" s="397">
        <v>194</v>
      </c>
      <c r="Q574" s="397">
        <v>29</v>
      </c>
      <c r="R574" s="402">
        <v>4.7081999999999997</v>
      </c>
      <c r="S574" s="394">
        <v>1.4093</v>
      </c>
      <c r="T574" s="395">
        <v>9.032</v>
      </c>
      <c r="U574" s="395">
        <v>3.6511999999999998</v>
      </c>
      <c r="V574" s="395">
        <v>9.3202999999999996</v>
      </c>
      <c r="W574" s="395">
        <v>1.3932</v>
      </c>
      <c r="X574" s="397" t="s">
        <v>995</v>
      </c>
    </row>
    <row r="575" spans="1:24" x14ac:dyDescent="0.25">
      <c r="A575" s="397" t="s">
        <v>832</v>
      </c>
      <c r="B575" s="397" t="s">
        <v>147</v>
      </c>
      <c r="C575" s="397">
        <v>32</v>
      </c>
      <c r="D575" s="397">
        <v>32</v>
      </c>
      <c r="E575" s="397">
        <v>7</v>
      </c>
      <c r="F575" s="397">
        <v>0</v>
      </c>
      <c r="G575" s="397">
        <v>12</v>
      </c>
      <c r="H575" s="397">
        <v>14</v>
      </c>
      <c r="I575" s="397">
        <v>0</v>
      </c>
      <c r="J575" s="401">
        <v>0.46150000000000002</v>
      </c>
      <c r="K575" s="402">
        <v>224.33333400000001</v>
      </c>
      <c r="L575" s="397">
        <v>230</v>
      </c>
      <c r="M575" s="397">
        <v>123</v>
      </c>
      <c r="N575" s="397">
        <v>119</v>
      </c>
      <c r="O575" s="397">
        <v>70</v>
      </c>
      <c r="P575" s="397">
        <v>156</v>
      </c>
      <c r="Q575" s="397">
        <v>42</v>
      </c>
      <c r="R575" s="402">
        <v>4.7740999999999998</v>
      </c>
      <c r="S575" s="394">
        <v>1.3372999999999999</v>
      </c>
      <c r="T575" s="395">
        <v>9.2272999999999996</v>
      </c>
      <c r="U575" s="395">
        <v>2.8083</v>
      </c>
      <c r="V575" s="395">
        <v>6.2584999999999997</v>
      </c>
      <c r="W575" s="395">
        <v>1.6850000000000001</v>
      </c>
      <c r="X575" s="397" t="s">
        <v>995</v>
      </c>
    </row>
    <row r="576" spans="1:24" x14ac:dyDescent="0.25">
      <c r="A576" s="397" t="s">
        <v>402</v>
      </c>
      <c r="B576" s="397" t="s">
        <v>166</v>
      </c>
      <c r="C576" s="397">
        <v>29</v>
      </c>
      <c r="D576" s="397">
        <v>29</v>
      </c>
      <c r="E576" s="397">
        <v>11</v>
      </c>
      <c r="F576" s="397">
        <v>4</v>
      </c>
      <c r="G576" s="397">
        <v>9</v>
      </c>
      <c r="H576" s="397">
        <v>13</v>
      </c>
      <c r="I576" s="397">
        <v>0</v>
      </c>
      <c r="J576" s="401">
        <v>0.40910000000000002</v>
      </c>
      <c r="K576" s="402">
        <v>200.66666599999999</v>
      </c>
      <c r="L576" s="397">
        <v>230</v>
      </c>
      <c r="M576" s="397">
        <v>115</v>
      </c>
      <c r="N576" s="397">
        <v>108</v>
      </c>
      <c r="O576" s="397">
        <v>51</v>
      </c>
      <c r="P576" s="397">
        <v>181</v>
      </c>
      <c r="Q576" s="397">
        <v>22</v>
      </c>
      <c r="R576" s="402">
        <v>4.8438999999999997</v>
      </c>
      <c r="S576" s="394">
        <v>1.4003000000000001</v>
      </c>
      <c r="T576" s="395">
        <v>10.3156</v>
      </c>
      <c r="U576" s="395">
        <v>2.2873999999999999</v>
      </c>
      <c r="V576" s="395">
        <v>8.1179000000000006</v>
      </c>
      <c r="W576" s="395">
        <v>0.98670000000000002</v>
      </c>
      <c r="X576" s="397" t="s">
        <v>995</v>
      </c>
    </row>
    <row r="577" spans="1:24" x14ac:dyDescent="0.25">
      <c r="A577" s="397" t="s">
        <v>780</v>
      </c>
      <c r="B577" s="397" t="s">
        <v>73</v>
      </c>
      <c r="C577" s="397">
        <v>30</v>
      </c>
      <c r="D577" s="397">
        <v>30</v>
      </c>
      <c r="E577" s="397">
        <v>11</v>
      </c>
      <c r="F577" s="397">
        <v>2</v>
      </c>
      <c r="G577" s="397">
        <v>9</v>
      </c>
      <c r="H577" s="397">
        <v>11</v>
      </c>
      <c r="I577" s="397">
        <v>0</v>
      </c>
      <c r="J577" s="401">
        <v>0.45</v>
      </c>
      <c r="K577" s="402">
        <v>203.33333400000001</v>
      </c>
      <c r="L577" s="397">
        <v>213</v>
      </c>
      <c r="M577" s="397">
        <v>114</v>
      </c>
      <c r="N577" s="397">
        <v>110</v>
      </c>
      <c r="O577" s="397">
        <v>69</v>
      </c>
      <c r="P577" s="397">
        <v>177</v>
      </c>
      <c r="Q577" s="397">
        <v>28</v>
      </c>
      <c r="R577" s="402">
        <v>4.8689</v>
      </c>
      <c r="S577" s="394">
        <v>1.3869</v>
      </c>
      <c r="T577" s="395">
        <v>9.4278999999999993</v>
      </c>
      <c r="U577" s="395">
        <v>3.0541</v>
      </c>
      <c r="V577" s="395">
        <v>7.8343999999999996</v>
      </c>
      <c r="W577" s="395">
        <v>1.2393000000000001</v>
      </c>
      <c r="X577" s="397" t="s">
        <v>995</v>
      </c>
    </row>
    <row r="578" spans="1:24" x14ac:dyDescent="0.25">
      <c r="A578" s="397" t="s">
        <v>407</v>
      </c>
      <c r="B578" s="397" t="s">
        <v>73</v>
      </c>
      <c r="C578" s="397">
        <v>32</v>
      </c>
      <c r="D578" s="397">
        <v>32</v>
      </c>
      <c r="E578" s="397">
        <v>9</v>
      </c>
      <c r="F578" s="397">
        <v>1</v>
      </c>
      <c r="G578" s="397">
        <v>15</v>
      </c>
      <c r="H578" s="397">
        <v>11</v>
      </c>
      <c r="I578" s="397">
        <v>0</v>
      </c>
      <c r="J578" s="401">
        <v>0.57689999999999997</v>
      </c>
      <c r="K578" s="402">
        <v>206.33333500000001</v>
      </c>
      <c r="L578" s="397">
        <v>207</v>
      </c>
      <c r="M578" s="397">
        <v>117</v>
      </c>
      <c r="N578" s="397">
        <v>112</v>
      </c>
      <c r="O578" s="397">
        <v>70</v>
      </c>
      <c r="P578" s="397">
        <v>216</v>
      </c>
      <c r="Q578" s="397">
        <v>36</v>
      </c>
      <c r="R578" s="402">
        <v>4.8853</v>
      </c>
      <c r="S578" s="394">
        <v>1.3425</v>
      </c>
      <c r="T578" s="395">
        <v>9.0290999999999997</v>
      </c>
      <c r="U578" s="395">
        <v>3.0533000000000001</v>
      </c>
      <c r="V578" s="395">
        <v>9.4215999999999998</v>
      </c>
      <c r="W578" s="395">
        <v>1.5703</v>
      </c>
      <c r="X578" s="397" t="s">
        <v>995</v>
      </c>
    </row>
    <row r="579" spans="1:24" x14ac:dyDescent="0.25">
      <c r="A579" s="397" t="s">
        <v>447</v>
      </c>
      <c r="B579" s="397" t="s">
        <v>70</v>
      </c>
      <c r="C579" s="397">
        <v>33</v>
      </c>
      <c r="D579" s="397">
        <v>33</v>
      </c>
      <c r="E579" s="397">
        <v>12</v>
      </c>
      <c r="F579" s="397">
        <v>1</v>
      </c>
      <c r="G579" s="397">
        <v>12</v>
      </c>
      <c r="H579" s="397">
        <v>14</v>
      </c>
      <c r="I579" s="397">
        <v>0</v>
      </c>
      <c r="J579" s="401">
        <v>0.46153846153846156</v>
      </c>
      <c r="K579" s="402">
        <v>238.33333199999998</v>
      </c>
      <c r="L579" s="397">
        <v>236</v>
      </c>
      <c r="M579" s="397">
        <v>136</v>
      </c>
      <c r="N579" s="397">
        <v>130</v>
      </c>
      <c r="O579" s="397">
        <v>81</v>
      </c>
      <c r="P579" s="397">
        <v>203</v>
      </c>
      <c r="Q579" s="397">
        <v>47</v>
      </c>
      <c r="R579" s="402">
        <v>4.9090909365543549</v>
      </c>
      <c r="S579" s="394">
        <v>1.3300699375108809</v>
      </c>
      <c r="T579" s="395">
        <v>8.9118881617448302</v>
      </c>
      <c r="U579" s="395">
        <v>3.0587412758530981</v>
      </c>
      <c r="V579" s="395">
        <v>7.6657343086194931</v>
      </c>
      <c r="W579" s="395">
        <v>1.7748251847542669</v>
      </c>
      <c r="X579" s="397" t="s">
        <v>995</v>
      </c>
    </row>
    <row r="580" spans="1:24" x14ac:dyDescent="0.25">
      <c r="A580" s="397" t="s">
        <v>490</v>
      </c>
      <c r="B580" s="397" t="s">
        <v>69</v>
      </c>
      <c r="C580" s="397">
        <v>27</v>
      </c>
      <c r="D580" s="397">
        <v>27</v>
      </c>
      <c r="E580" s="397">
        <v>8</v>
      </c>
      <c r="F580" s="397">
        <v>2</v>
      </c>
      <c r="G580" s="397">
        <v>10</v>
      </c>
      <c r="H580" s="397">
        <v>11</v>
      </c>
      <c r="I580" s="397">
        <v>0</v>
      </c>
      <c r="J580" s="401">
        <v>0.47620000000000001</v>
      </c>
      <c r="K580" s="402">
        <v>182.66666699999999</v>
      </c>
      <c r="L580" s="397">
        <v>186</v>
      </c>
      <c r="M580" s="397">
        <v>103</v>
      </c>
      <c r="N580" s="397">
        <v>100</v>
      </c>
      <c r="O580" s="397">
        <v>63</v>
      </c>
      <c r="P580" s="397">
        <v>173</v>
      </c>
      <c r="Q580" s="397">
        <v>33</v>
      </c>
      <c r="R580" s="402">
        <v>4.9269999999999996</v>
      </c>
      <c r="S580" s="394">
        <v>1.3631</v>
      </c>
      <c r="T580" s="395">
        <v>9.1641999999999992</v>
      </c>
      <c r="U580" s="395">
        <v>3.1040000000000001</v>
      </c>
      <c r="V580" s="395">
        <v>8.5236999999999998</v>
      </c>
      <c r="W580" s="395">
        <v>1.6258999999999999</v>
      </c>
      <c r="X580" s="397" t="s">
        <v>995</v>
      </c>
    </row>
    <row r="581" spans="1:24" x14ac:dyDescent="0.25">
      <c r="A581" s="397" t="s">
        <v>426</v>
      </c>
      <c r="B581" s="397" t="s">
        <v>74</v>
      </c>
      <c r="C581" s="397">
        <v>30</v>
      </c>
      <c r="D581" s="397">
        <v>30</v>
      </c>
      <c r="E581" s="397">
        <v>10</v>
      </c>
      <c r="F581" s="397">
        <v>2</v>
      </c>
      <c r="G581" s="397">
        <v>14</v>
      </c>
      <c r="H581" s="397">
        <v>9</v>
      </c>
      <c r="I581" s="397">
        <v>0</v>
      </c>
      <c r="J581" s="401">
        <v>0.60870000000000002</v>
      </c>
      <c r="K581" s="402">
        <v>193</v>
      </c>
      <c r="L581" s="397">
        <v>177</v>
      </c>
      <c r="M581" s="397">
        <v>111</v>
      </c>
      <c r="N581" s="397">
        <v>106</v>
      </c>
      <c r="O581" s="397">
        <v>63</v>
      </c>
      <c r="P581" s="397">
        <v>219</v>
      </c>
      <c r="Q581" s="397">
        <v>36</v>
      </c>
      <c r="R581" s="402">
        <v>4.9429999999999996</v>
      </c>
      <c r="S581" s="394">
        <v>1.2435</v>
      </c>
      <c r="T581" s="395">
        <v>8.2538999999999998</v>
      </c>
      <c r="U581" s="395">
        <v>2.9378000000000002</v>
      </c>
      <c r="V581" s="395">
        <v>10.212400000000001</v>
      </c>
      <c r="W581" s="395">
        <v>1.6788000000000001</v>
      </c>
      <c r="X581" s="397" t="s">
        <v>995</v>
      </c>
    </row>
    <row r="582" spans="1:24" x14ac:dyDescent="0.25">
      <c r="A582" s="397" t="s">
        <v>428</v>
      </c>
      <c r="B582" s="397" t="s">
        <v>75</v>
      </c>
      <c r="C582" s="397">
        <v>33</v>
      </c>
      <c r="D582" s="397">
        <v>33</v>
      </c>
      <c r="E582" s="397">
        <v>6</v>
      </c>
      <c r="F582" s="397">
        <v>1</v>
      </c>
      <c r="G582" s="397">
        <v>10</v>
      </c>
      <c r="H582" s="397">
        <v>16</v>
      </c>
      <c r="I582" s="397">
        <v>0</v>
      </c>
      <c r="J582" s="401">
        <v>0.3846</v>
      </c>
      <c r="K582" s="402">
        <v>215.00000199999999</v>
      </c>
      <c r="L582" s="397">
        <v>209</v>
      </c>
      <c r="M582" s="397">
        <v>124</v>
      </c>
      <c r="N582" s="397">
        <v>120</v>
      </c>
      <c r="O582" s="397">
        <v>53</v>
      </c>
      <c r="P582" s="397">
        <v>178</v>
      </c>
      <c r="Q582" s="397">
        <v>32</v>
      </c>
      <c r="R582" s="402">
        <v>5.0232999999999999</v>
      </c>
      <c r="S582" s="394">
        <v>1.2185999999999999</v>
      </c>
      <c r="T582" s="395">
        <v>8.7487999999999992</v>
      </c>
      <c r="U582" s="395">
        <v>2.2185999999999999</v>
      </c>
      <c r="V582" s="395">
        <v>7.4512</v>
      </c>
      <c r="W582" s="395">
        <v>1.3394999999999999</v>
      </c>
      <c r="X582" s="397" t="s">
        <v>995</v>
      </c>
    </row>
    <row r="583" spans="1:24" x14ac:dyDescent="0.25">
      <c r="A583" s="397" t="s">
        <v>459</v>
      </c>
      <c r="B583" s="397" t="s">
        <v>73</v>
      </c>
      <c r="C583" s="397">
        <v>30</v>
      </c>
      <c r="D583" s="397">
        <v>30</v>
      </c>
      <c r="E583" s="397">
        <v>7</v>
      </c>
      <c r="F583" s="397">
        <v>2</v>
      </c>
      <c r="G583" s="397">
        <v>11</v>
      </c>
      <c r="H583" s="397">
        <v>10</v>
      </c>
      <c r="I583" s="397">
        <v>0</v>
      </c>
      <c r="J583" s="401">
        <v>0.52380000000000004</v>
      </c>
      <c r="K583" s="402">
        <v>188.66666699999999</v>
      </c>
      <c r="L583" s="397">
        <v>201</v>
      </c>
      <c r="M583" s="397">
        <v>110</v>
      </c>
      <c r="N583" s="397">
        <v>107</v>
      </c>
      <c r="O583" s="397">
        <v>57</v>
      </c>
      <c r="P583" s="397">
        <v>201</v>
      </c>
      <c r="Q583" s="397">
        <v>33</v>
      </c>
      <c r="R583" s="402">
        <v>5.1041999999999996</v>
      </c>
      <c r="S583" s="394">
        <v>1.3674999999999999</v>
      </c>
      <c r="T583" s="395">
        <v>9.5883000000000003</v>
      </c>
      <c r="U583" s="395">
        <v>2.7191000000000001</v>
      </c>
      <c r="V583" s="395">
        <v>9.5883000000000003</v>
      </c>
      <c r="W583" s="395">
        <v>1.5742</v>
      </c>
      <c r="X583" s="397" t="s">
        <v>995</v>
      </c>
    </row>
    <row r="584" spans="1:24" x14ac:dyDescent="0.25">
      <c r="A584" s="397" t="s">
        <v>491</v>
      </c>
      <c r="B584" s="397" t="s">
        <v>68</v>
      </c>
      <c r="C584" s="397">
        <v>30</v>
      </c>
      <c r="D584" s="397">
        <v>30</v>
      </c>
      <c r="E584" s="397">
        <v>3</v>
      </c>
      <c r="F584" s="397">
        <v>1</v>
      </c>
      <c r="G584" s="397">
        <v>8</v>
      </c>
      <c r="H584" s="397">
        <v>11</v>
      </c>
      <c r="I584" s="397">
        <v>0</v>
      </c>
      <c r="J584" s="401">
        <v>0.42109999999999997</v>
      </c>
      <c r="K584" s="402">
        <v>162.66666599999999</v>
      </c>
      <c r="L584" s="397">
        <v>188</v>
      </c>
      <c r="M584" s="397">
        <v>100</v>
      </c>
      <c r="N584" s="397">
        <v>95</v>
      </c>
      <c r="O584" s="397">
        <v>44</v>
      </c>
      <c r="P584" s="397">
        <v>141</v>
      </c>
      <c r="Q584" s="397">
        <v>28</v>
      </c>
      <c r="R584" s="402">
        <v>5.2561</v>
      </c>
      <c r="S584" s="394">
        <v>1.4261999999999999</v>
      </c>
      <c r="T584" s="395">
        <v>10.4016</v>
      </c>
      <c r="U584" s="395">
        <v>2.4344000000000001</v>
      </c>
      <c r="V584" s="395">
        <v>7.8011999999999997</v>
      </c>
      <c r="W584" s="395">
        <v>1.5491999999999999</v>
      </c>
      <c r="X584" s="397" t="s">
        <v>995</v>
      </c>
    </row>
    <row r="585" spans="1:24" x14ac:dyDescent="0.25">
      <c r="A585" s="397" t="s">
        <v>449</v>
      </c>
      <c r="B585" s="397" t="s">
        <v>68</v>
      </c>
      <c r="C585" s="397">
        <v>26</v>
      </c>
      <c r="D585" s="397">
        <v>26</v>
      </c>
      <c r="E585" s="397">
        <v>14</v>
      </c>
      <c r="F585" s="397">
        <v>1</v>
      </c>
      <c r="G585" s="397">
        <v>10</v>
      </c>
      <c r="H585" s="397">
        <v>12</v>
      </c>
      <c r="I585" s="397">
        <v>0</v>
      </c>
      <c r="J585" s="401">
        <v>0.45450000000000002</v>
      </c>
      <c r="K585" s="402">
        <v>197</v>
      </c>
      <c r="L585" s="397">
        <v>196</v>
      </c>
      <c r="M585" s="397">
        <v>118</v>
      </c>
      <c r="N585" s="397">
        <v>116</v>
      </c>
      <c r="O585" s="397">
        <v>65</v>
      </c>
      <c r="P585" s="397">
        <v>207</v>
      </c>
      <c r="Q585" s="397">
        <v>37</v>
      </c>
      <c r="R585" s="402">
        <v>5.2995000000000001</v>
      </c>
      <c r="S585" s="394">
        <v>1.3249</v>
      </c>
      <c r="T585" s="395">
        <v>8.9542999999999999</v>
      </c>
      <c r="U585" s="395">
        <v>2.9695</v>
      </c>
      <c r="V585" s="395">
        <v>9.4568999999999992</v>
      </c>
      <c r="W585" s="395">
        <v>1.6903999999999999</v>
      </c>
      <c r="X585" s="397" t="s">
        <v>995</v>
      </c>
    </row>
    <row r="586" spans="1:24" x14ac:dyDescent="0.25">
      <c r="A586" s="397" t="s">
        <v>807</v>
      </c>
      <c r="B586" s="397" t="s">
        <v>76</v>
      </c>
      <c r="C586" s="397">
        <v>33</v>
      </c>
      <c r="D586" s="397">
        <v>33</v>
      </c>
      <c r="E586" s="397">
        <v>7</v>
      </c>
      <c r="F586" s="397">
        <v>2</v>
      </c>
      <c r="G586" s="397">
        <v>5</v>
      </c>
      <c r="H586" s="397">
        <v>15</v>
      </c>
      <c r="I586" s="397">
        <v>0</v>
      </c>
      <c r="J586" s="401">
        <v>0.25</v>
      </c>
      <c r="K586" s="402">
        <v>182.33333200000001</v>
      </c>
      <c r="L586" s="397">
        <v>193</v>
      </c>
      <c r="M586" s="397">
        <v>121</v>
      </c>
      <c r="N586" s="397">
        <v>112</v>
      </c>
      <c r="O586" s="397">
        <v>69</v>
      </c>
      <c r="P586" s="397">
        <v>173</v>
      </c>
      <c r="Q586" s="397">
        <v>32</v>
      </c>
      <c r="R586" s="402">
        <v>5.5282999999999998</v>
      </c>
      <c r="S586" s="394">
        <v>1.4369000000000001</v>
      </c>
      <c r="T586" s="395">
        <v>9.5265000000000004</v>
      </c>
      <c r="U586" s="395">
        <v>3.4058999999999999</v>
      </c>
      <c r="V586" s="395">
        <v>8.5393000000000008</v>
      </c>
      <c r="W586" s="395">
        <v>1.5794999999999999</v>
      </c>
      <c r="X586" s="397" t="s">
        <v>995</v>
      </c>
    </row>
    <row r="587" spans="1:24" hidden="1" x14ac:dyDescent="0.25">
      <c r="A587" s="397" t="s">
        <v>397</v>
      </c>
      <c r="B587" s="397" t="s">
        <v>76</v>
      </c>
      <c r="C587" s="397">
        <v>89</v>
      </c>
      <c r="D587" s="397">
        <v>3</v>
      </c>
      <c r="E587" s="397">
        <v>0</v>
      </c>
      <c r="F587" s="397">
        <v>0</v>
      </c>
      <c r="G587" s="397">
        <v>12</v>
      </c>
      <c r="H587" s="397">
        <v>5</v>
      </c>
      <c r="I587" s="397">
        <v>1</v>
      </c>
      <c r="J587" s="401">
        <v>0.70588235294117652</v>
      </c>
      <c r="K587" s="402">
        <v>160.66666600000002</v>
      </c>
      <c r="L587" s="397">
        <v>135</v>
      </c>
      <c r="M587" s="397">
        <v>77</v>
      </c>
      <c r="N587" s="397">
        <v>70</v>
      </c>
      <c r="O587" s="397">
        <v>59</v>
      </c>
      <c r="P587" s="397">
        <v>136</v>
      </c>
      <c r="Q587" s="397">
        <v>25</v>
      </c>
      <c r="R587" s="402">
        <v>3.9211618419965215</v>
      </c>
      <c r="S587" s="394">
        <v>1.2074688846782939</v>
      </c>
      <c r="T587" s="395">
        <v>7.562240695279006</v>
      </c>
      <c r="U587" s="395">
        <v>3.3049792668256397</v>
      </c>
      <c r="V587" s="395">
        <v>7.6182572930218138</v>
      </c>
      <c r="W587" s="395">
        <v>1.4004149435701863</v>
      </c>
      <c r="X587" s="397" t="s">
        <v>995</v>
      </c>
    </row>
    <row r="588" spans="1:24" hidden="1" x14ac:dyDescent="0.25">
      <c r="A588" s="397" t="s">
        <v>419</v>
      </c>
      <c r="B588" s="397" t="s">
        <v>73</v>
      </c>
      <c r="C588" s="397">
        <v>24</v>
      </c>
      <c r="D588" s="397">
        <v>24</v>
      </c>
      <c r="E588" s="397">
        <v>4</v>
      </c>
      <c r="F588" s="397">
        <v>4</v>
      </c>
      <c r="G588" s="397">
        <v>10</v>
      </c>
      <c r="H588" s="397">
        <v>6</v>
      </c>
      <c r="I588" s="397">
        <v>0</v>
      </c>
      <c r="J588" s="401">
        <v>0.625</v>
      </c>
      <c r="K588" s="402">
        <v>158</v>
      </c>
      <c r="L588" s="397">
        <v>130</v>
      </c>
      <c r="M588" s="397">
        <v>72</v>
      </c>
      <c r="N588" s="397">
        <v>65</v>
      </c>
      <c r="O588" s="397">
        <v>68</v>
      </c>
      <c r="P588" s="397">
        <v>141</v>
      </c>
      <c r="Q588" s="397">
        <v>19</v>
      </c>
      <c r="R588" s="402">
        <v>3.7025000000000001</v>
      </c>
      <c r="S588" s="394">
        <v>1.2532000000000001</v>
      </c>
      <c r="T588" s="395">
        <v>7.4051</v>
      </c>
      <c r="U588" s="395">
        <v>3.8734000000000002</v>
      </c>
      <c r="V588" s="395">
        <v>8.0315999999999992</v>
      </c>
      <c r="W588" s="395">
        <v>1.0823</v>
      </c>
      <c r="X588" s="397" t="s">
        <v>995</v>
      </c>
    </row>
    <row r="589" spans="1:24" hidden="1" x14ac:dyDescent="0.25">
      <c r="A589" s="397" t="s">
        <v>682</v>
      </c>
      <c r="B589" s="397" t="s">
        <v>64</v>
      </c>
      <c r="C589" s="397">
        <v>21</v>
      </c>
      <c r="D589" s="397">
        <v>21</v>
      </c>
      <c r="E589" s="397">
        <v>4</v>
      </c>
      <c r="F589" s="397">
        <v>1</v>
      </c>
      <c r="G589" s="397">
        <v>12</v>
      </c>
      <c r="H589" s="397">
        <v>3</v>
      </c>
      <c r="I589" s="397">
        <v>0</v>
      </c>
      <c r="J589" s="401">
        <v>0.8</v>
      </c>
      <c r="K589" s="402">
        <v>156.66666699999999</v>
      </c>
      <c r="L589" s="397">
        <v>144</v>
      </c>
      <c r="M589" s="397">
        <v>63</v>
      </c>
      <c r="N589" s="397">
        <v>62</v>
      </c>
      <c r="O589" s="397">
        <v>19</v>
      </c>
      <c r="P589" s="397">
        <v>140</v>
      </c>
      <c r="Q589" s="397">
        <v>20</v>
      </c>
      <c r="R589" s="402">
        <v>3.5617000000000001</v>
      </c>
      <c r="S589" s="394">
        <v>1.0404</v>
      </c>
      <c r="T589" s="395">
        <v>8.2722999999999995</v>
      </c>
      <c r="U589" s="395">
        <v>1.0914999999999999</v>
      </c>
      <c r="V589" s="395">
        <v>8.0426000000000002</v>
      </c>
      <c r="W589" s="395">
        <v>1.1489</v>
      </c>
      <c r="X589" s="397" t="s">
        <v>995</v>
      </c>
    </row>
    <row r="590" spans="1:24" hidden="1" x14ac:dyDescent="0.25">
      <c r="A590" s="397" t="s">
        <v>749</v>
      </c>
      <c r="B590" s="397" t="s">
        <v>66</v>
      </c>
      <c r="C590" s="397">
        <v>30</v>
      </c>
      <c r="D590" s="397">
        <v>30</v>
      </c>
      <c r="E590" s="397">
        <v>3</v>
      </c>
      <c r="F590" s="397">
        <v>2</v>
      </c>
      <c r="G590" s="397">
        <v>7</v>
      </c>
      <c r="H590" s="397">
        <v>14</v>
      </c>
      <c r="I590" s="397">
        <v>0</v>
      </c>
      <c r="J590" s="401">
        <v>0.33329999999999999</v>
      </c>
      <c r="K590" s="402">
        <v>155.66666599999999</v>
      </c>
      <c r="L590" s="397">
        <v>166</v>
      </c>
      <c r="M590" s="397">
        <v>95</v>
      </c>
      <c r="N590" s="397">
        <v>92</v>
      </c>
      <c r="O590" s="397">
        <v>53</v>
      </c>
      <c r="P590" s="397">
        <v>158</v>
      </c>
      <c r="Q590" s="397">
        <v>27</v>
      </c>
      <c r="R590" s="402">
        <v>5.3190999999999997</v>
      </c>
      <c r="S590" s="394">
        <v>1.4069</v>
      </c>
      <c r="T590" s="395">
        <v>9.5974000000000004</v>
      </c>
      <c r="U590" s="395">
        <v>3.0642</v>
      </c>
      <c r="V590" s="395">
        <v>9.1349</v>
      </c>
      <c r="W590" s="395">
        <v>1.5609999999999999</v>
      </c>
      <c r="X590" s="397" t="s">
        <v>995</v>
      </c>
    </row>
    <row r="591" spans="1:24" hidden="1" x14ac:dyDescent="0.25">
      <c r="A591" s="397" t="s">
        <v>549</v>
      </c>
      <c r="B591" s="397" t="s">
        <v>71</v>
      </c>
      <c r="C591" s="397">
        <v>25</v>
      </c>
      <c r="D591" s="397">
        <v>25</v>
      </c>
      <c r="E591" s="397">
        <v>3</v>
      </c>
      <c r="F591" s="397">
        <v>0</v>
      </c>
      <c r="G591" s="397">
        <v>12</v>
      </c>
      <c r="H591" s="397">
        <v>5</v>
      </c>
      <c r="I591" s="397">
        <v>0</v>
      </c>
      <c r="J591" s="401">
        <v>0.70589999999999997</v>
      </c>
      <c r="K591" s="402">
        <v>154.66666699999999</v>
      </c>
      <c r="L591" s="397">
        <v>113</v>
      </c>
      <c r="M591" s="397">
        <v>63</v>
      </c>
      <c r="N591" s="397">
        <v>62</v>
      </c>
      <c r="O591" s="397">
        <v>36</v>
      </c>
      <c r="P591" s="397">
        <v>106</v>
      </c>
      <c r="Q591" s="397">
        <v>21</v>
      </c>
      <c r="R591" s="402">
        <v>3.6078000000000001</v>
      </c>
      <c r="S591" s="394">
        <v>0.96340000000000003</v>
      </c>
      <c r="T591" s="395">
        <v>6.5754000000000001</v>
      </c>
      <c r="U591" s="395">
        <v>2.0948000000000002</v>
      </c>
      <c r="V591" s="395">
        <v>6.1680999999999999</v>
      </c>
      <c r="W591" s="395">
        <v>1.222</v>
      </c>
      <c r="X591" s="397" t="s">
        <v>995</v>
      </c>
    </row>
    <row r="592" spans="1:24" hidden="1" x14ac:dyDescent="0.25">
      <c r="A592" s="397" t="s">
        <v>661</v>
      </c>
      <c r="B592" s="397" t="s">
        <v>68</v>
      </c>
      <c r="C592" s="397">
        <v>27</v>
      </c>
      <c r="D592" s="397">
        <v>27</v>
      </c>
      <c r="E592" s="397">
        <v>5</v>
      </c>
      <c r="F592" s="397">
        <v>2</v>
      </c>
      <c r="G592" s="397">
        <v>7</v>
      </c>
      <c r="H592" s="397">
        <v>10</v>
      </c>
      <c r="I592" s="397">
        <v>0</v>
      </c>
      <c r="J592" s="401">
        <v>0.4118</v>
      </c>
      <c r="K592" s="402">
        <v>154.000001</v>
      </c>
      <c r="L592" s="397">
        <v>178</v>
      </c>
      <c r="M592" s="397">
        <v>87</v>
      </c>
      <c r="N592" s="397">
        <v>83</v>
      </c>
      <c r="O592" s="397">
        <v>35</v>
      </c>
      <c r="P592" s="397">
        <v>113</v>
      </c>
      <c r="Q592" s="397">
        <v>19</v>
      </c>
      <c r="R592" s="402">
        <v>4.8506</v>
      </c>
      <c r="S592" s="394">
        <v>1.3831</v>
      </c>
      <c r="T592" s="395">
        <v>10.4026</v>
      </c>
      <c r="U592" s="395">
        <v>2.0455000000000001</v>
      </c>
      <c r="V592" s="395">
        <v>6.6039000000000003</v>
      </c>
      <c r="W592" s="395">
        <v>1.1104000000000001</v>
      </c>
      <c r="X592" s="397" t="s">
        <v>995</v>
      </c>
    </row>
    <row r="593" spans="1:24" hidden="1" x14ac:dyDescent="0.25">
      <c r="A593" s="397" t="s">
        <v>632</v>
      </c>
      <c r="B593" s="397" t="s">
        <v>65</v>
      </c>
      <c r="C593" s="397">
        <v>28</v>
      </c>
      <c r="D593" s="397">
        <v>28</v>
      </c>
      <c r="E593" s="397">
        <v>3</v>
      </c>
      <c r="F593" s="397">
        <v>2</v>
      </c>
      <c r="G593" s="397">
        <v>8</v>
      </c>
      <c r="H593" s="397">
        <v>7</v>
      </c>
      <c r="I593" s="397">
        <v>0</v>
      </c>
      <c r="J593" s="401">
        <v>0.5333</v>
      </c>
      <c r="K593" s="402">
        <v>153.33333400000001</v>
      </c>
      <c r="L593" s="397">
        <v>157</v>
      </c>
      <c r="M593" s="397">
        <v>70</v>
      </c>
      <c r="N593" s="397">
        <v>65</v>
      </c>
      <c r="O593" s="397">
        <v>31</v>
      </c>
      <c r="P593" s="397">
        <v>133</v>
      </c>
      <c r="Q593" s="397">
        <v>17</v>
      </c>
      <c r="R593" s="402">
        <v>3.8151999999999999</v>
      </c>
      <c r="S593" s="394">
        <v>1.2261</v>
      </c>
      <c r="T593" s="395">
        <v>9.2151999999999994</v>
      </c>
      <c r="U593" s="395">
        <v>1.8196000000000001</v>
      </c>
      <c r="V593" s="395">
        <v>7.8064999999999998</v>
      </c>
      <c r="W593" s="395">
        <v>0.99780000000000002</v>
      </c>
      <c r="X593" s="397" t="s">
        <v>995</v>
      </c>
    </row>
    <row r="594" spans="1:24" hidden="1" x14ac:dyDescent="0.25">
      <c r="A594" s="397" t="s">
        <v>437</v>
      </c>
      <c r="B594" s="397" t="s">
        <v>69</v>
      </c>
      <c r="C594" s="397">
        <v>25</v>
      </c>
      <c r="D594" s="397">
        <v>25</v>
      </c>
      <c r="E594" s="397">
        <v>4</v>
      </c>
      <c r="F594" s="397">
        <v>1</v>
      </c>
      <c r="G594" s="397">
        <v>7</v>
      </c>
      <c r="H594" s="397">
        <v>12</v>
      </c>
      <c r="I594" s="397">
        <v>0</v>
      </c>
      <c r="J594" s="401">
        <v>0.36840000000000001</v>
      </c>
      <c r="K594" s="402">
        <v>151.33333400000001</v>
      </c>
      <c r="L594" s="397">
        <v>161</v>
      </c>
      <c r="M594" s="397">
        <v>76</v>
      </c>
      <c r="N594" s="397">
        <v>73</v>
      </c>
      <c r="O594" s="397">
        <v>58</v>
      </c>
      <c r="P594" s="397">
        <v>137</v>
      </c>
      <c r="Q594" s="397">
        <v>16</v>
      </c>
      <c r="R594" s="402">
        <v>4.3414000000000001</v>
      </c>
      <c r="S594" s="394">
        <v>1.4471000000000001</v>
      </c>
      <c r="T594" s="395">
        <v>9.5748999999999995</v>
      </c>
      <c r="U594" s="395">
        <v>3.4493</v>
      </c>
      <c r="V594" s="395">
        <v>8.1476000000000006</v>
      </c>
      <c r="W594" s="395">
        <v>0.95150000000000001</v>
      </c>
      <c r="X594" s="397" t="s">
        <v>995</v>
      </c>
    </row>
    <row r="595" spans="1:24" hidden="1" x14ac:dyDescent="0.25">
      <c r="A595" s="397" t="s">
        <v>390</v>
      </c>
      <c r="B595" s="397" t="s">
        <v>65</v>
      </c>
      <c r="C595" s="397">
        <v>78</v>
      </c>
      <c r="D595" s="397">
        <v>17</v>
      </c>
      <c r="E595" s="397">
        <v>3</v>
      </c>
      <c r="F595" s="397">
        <v>2</v>
      </c>
      <c r="G595" s="397">
        <v>8</v>
      </c>
      <c r="H595" s="397">
        <v>12</v>
      </c>
      <c r="I595" s="397">
        <v>1</v>
      </c>
      <c r="J595" s="401">
        <v>0.4</v>
      </c>
      <c r="K595" s="402">
        <v>150.66666799999999</v>
      </c>
      <c r="L595" s="397">
        <v>122</v>
      </c>
      <c r="M595" s="397">
        <v>70</v>
      </c>
      <c r="N595" s="397">
        <v>63</v>
      </c>
      <c r="O595" s="397">
        <v>49</v>
      </c>
      <c r="P595" s="397">
        <v>125</v>
      </c>
      <c r="Q595" s="397">
        <v>18</v>
      </c>
      <c r="R595" s="402">
        <v>3.7633000000000001</v>
      </c>
      <c r="S595" s="394">
        <v>1.135</v>
      </c>
      <c r="T595" s="395">
        <v>7.2876000000000003</v>
      </c>
      <c r="U595" s="395">
        <v>2.927</v>
      </c>
      <c r="V595" s="395">
        <v>7.4668000000000001</v>
      </c>
      <c r="W595" s="395">
        <v>1.0751999999999999</v>
      </c>
      <c r="X595" s="397" t="s">
        <v>995</v>
      </c>
    </row>
    <row r="596" spans="1:24" hidden="1" x14ac:dyDescent="0.25">
      <c r="A596" s="397" t="s">
        <v>487</v>
      </c>
      <c r="B596" s="397" t="s">
        <v>69</v>
      </c>
      <c r="C596" s="397">
        <v>26</v>
      </c>
      <c r="D596" s="397">
        <v>26</v>
      </c>
      <c r="E596" s="397">
        <v>4</v>
      </c>
      <c r="F596" s="397">
        <v>0</v>
      </c>
      <c r="G596" s="397">
        <v>9</v>
      </c>
      <c r="H596" s="397">
        <v>14</v>
      </c>
      <c r="I596" s="397">
        <v>0</v>
      </c>
      <c r="J596" s="401">
        <v>0.39129999999999998</v>
      </c>
      <c r="K596" s="402">
        <v>149.66666799999999</v>
      </c>
      <c r="L596" s="397">
        <v>171</v>
      </c>
      <c r="M596" s="397">
        <v>97</v>
      </c>
      <c r="N596" s="397">
        <v>86</v>
      </c>
      <c r="O596" s="397">
        <v>72</v>
      </c>
      <c r="P596" s="397">
        <v>135</v>
      </c>
      <c r="Q596" s="397">
        <v>22</v>
      </c>
      <c r="R596" s="402">
        <v>5.1715</v>
      </c>
      <c r="S596" s="394">
        <v>1.6235999999999999</v>
      </c>
      <c r="T596" s="395">
        <v>10.2829</v>
      </c>
      <c r="U596" s="395">
        <v>4.3296000000000001</v>
      </c>
      <c r="V596" s="395">
        <v>8.1180000000000003</v>
      </c>
      <c r="W596" s="395">
        <v>1.3229</v>
      </c>
      <c r="X596" s="397" t="s">
        <v>995</v>
      </c>
    </row>
    <row r="597" spans="1:24" hidden="1" x14ac:dyDescent="0.25">
      <c r="A597" s="397" t="s">
        <v>747</v>
      </c>
      <c r="B597" s="397" t="s">
        <v>66</v>
      </c>
      <c r="C597" s="397">
        <v>27</v>
      </c>
      <c r="D597" s="397">
        <v>27</v>
      </c>
      <c r="E597" s="397">
        <v>4</v>
      </c>
      <c r="F597" s="397">
        <v>1</v>
      </c>
      <c r="G597" s="397">
        <v>4</v>
      </c>
      <c r="H597" s="397">
        <v>13</v>
      </c>
      <c r="I597" s="397">
        <v>0</v>
      </c>
      <c r="J597" s="401">
        <v>0.23530000000000001</v>
      </c>
      <c r="K597" s="402">
        <v>146.66666699999999</v>
      </c>
      <c r="L597" s="397">
        <v>163</v>
      </c>
      <c r="M597" s="397">
        <v>91</v>
      </c>
      <c r="N597" s="397">
        <v>83</v>
      </c>
      <c r="O597" s="397">
        <v>49</v>
      </c>
      <c r="P597" s="397">
        <v>94</v>
      </c>
      <c r="Q597" s="397">
        <v>24</v>
      </c>
      <c r="R597" s="402">
        <v>5.0932000000000004</v>
      </c>
      <c r="S597" s="394">
        <v>1.4455</v>
      </c>
      <c r="T597" s="395">
        <v>10.0023</v>
      </c>
      <c r="U597" s="395">
        <v>3.0068000000000001</v>
      </c>
      <c r="V597" s="395">
        <v>5.7682000000000002</v>
      </c>
      <c r="W597" s="395">
        <v>1.4726999999999999</v>
      </c>
      <c r="X597" s="397" t="s">
        <v>995</v>
      </c>
    </row>
    <row r="598" spans="1:24" hidden="1" x14ac:dyDescent="0.25">
      <c r="A598" s="397" t="s">
        <v>488</v>
      </c>
      <c r="B598" s="397" t="s">
        <v>73</v>
      </c>
      <c r="C598" s="397">
        <v>26</v>
      </c>
      <c r="D598" s="397">
        <v>26</v>
      </c>
      <c r="E598" s="397">
        <v>5</v>
      </c>
      <c r="F598" s="397">
        <v>2</v>
      </c>
      <c r="G598" s="397">
        <v>8</v>
      </c>
      <c r="H598" s="397">
        <v>10</v>
      </c>
      <c r="I598" s="397">
        <v>0</v>
      </c>
      <c r="J598" s="401">
        <v>0.44440000000000002</v>
      </c>
      <c r="K598" s="402">
        <v>146.66666599999999</v>
      </c>
      <c r="L598" s="397">
        <v>171</v>
      </c>
      <c r="M598" s="397">
        <v>101</v>
      </c>
      <c r="N598" s="397">
        <v>98</v>
      </c>
      <c r="O598" s="397">
        <v>50</v>
      </c>
      <c r="P598" s="397">
        <v>169</v>
      </c>
      <c r="Q598" s="397">
        <v>26</v>
      </c>
      <c r="R598" s="402">
        <v>6.0136000000000003</v>
      </c>
      <c r="S598" s="394">
        <v>1.5067999999999999</v>
      </c>
      <c r="T598" s="395">
        <v>10.4932</v>
      </c>
      <c r="U598" s="395">
        <v>3.0682</v>
      </c>
      <c r="V598" s="395">
        <v>10.3705</v>
      </c>
      <c r="W598" s="395">
        <v>1.5954999999999999</v>
      </c>
      <c r="X598" s="397" t="s">
        <v>995</v>
      </c>
    </row>
    <row r="599" spans="1:24" hidden="1" x14ac:dyDescent="0.25">
      <c r="A599" s="397" t="s">
        <v>633</v>
      </c>
      <c r="B599" s="397" t="s">
        <v>65</v>
      </c>
      <c r="C599" s="397">
        <v>26</v>
      </c>
      <c r="D599" s="397">
        <v>26</v>
      </c>
      <c r="E599" s="397">
        <v>1</v>
      </c>
      <c r="F599" s="397">
        <v>0</v>
      </c>
      <c r="G599" s="397">
        <v>9</v>
      </c>
      <c r="H599" s="397">
        <v>4</v>
      </c>
      <c r="I599" s="397">
        <v>0</v>
      </c>
      <c r="J599" s="401">
        <v>0.69230000000000003</v>
      </c>
      <c r="K599" s="402">
        <v>144.33333300000001</v>
      </c>
      <c r="L599" s="397">
        <v>129</v>
      </c>
      <c r="M599" s="397">
        <v>60</v>
      </c>
      <c r="N599" s="397">
        <v>56</v>
      </c>
      <c r="O599" s="397">
        <v>56</v>
      </c>
      <c r="P599" s="397">
        <v>131</v>
      </c>
      <c r="Q599" s="397">
        <v>13</v>
      </c>
      <c r="R599" s="402">
        <v>3.4918999999999998</v>
      </c>
      <c r="S599" s="394">
        <v>1.2818000000000001</v>
      </c>
      <c r="T599" s="395">
        <v>8.0439000000000007</v>
      </c>
      <c r="U599" s="395">
        <v>3.4918999999999998</v>
      </c>
      <c r="V599" s="395">
        <v>8.1685999999999996</v>
      </c>
      <c r="W599" s="395">
        <v>0.81059999999999999</v>
      </c>
      <c r="X599" s="397" t="s">
        <v>995</v>
      </c>
    </row>
    <row r="600" spans="1:24" hidden="1" x14ac:dyDescent="0.25">
      <c r="A600" s="397" t="s">
        <v>442</v>
      </c>
      <c r="B600" s="397" t="s">
        <v>66</v>
      </c>
      <c r="C600" s="397">
        <v>27</v>
      </c>
      <c r="D600" s="397">
        <v>27</v>
      </c>
      <c r="E600" s="397">
        <v>4</v>
      </c>
      <c r="F600" s="397">
        <v>0</v>
      </c>
      <c r="G600" s="397">
        <v>3</v>
      </c>
      <c r="H600" s="397">
        <v>16</v>
      </c>
      <c r="I600" s="397">
        <v>0</v>
      </c>
      <c r="J600" s="401">
        <v>0.15790000000000001</v>
      </c>
      <c r="K600" s="402">
        <v>140</v>
      </c>
      <c r="L600" s="397">
        <v>158</v>
      </c>
      <c r="M600" s="397">
        <v>88</v>
      </c>
      <c r="N600" s="397">
        <v>82</v>
      </c>
      <c r="O600" s="397">
        <v>48</v>
      </c>
      <c r="P600" s="397">
        <v>122</v>
      </c>
      <c r="Q600" s="397">
        <v>27</v>
      </c>
      <c r="R600" s="402">
        <v>5.2713999999999999</v>
      </c>
      <c r="S600" s="394">
        <v>1.4714</v>
      </c>
      <c r="T600" s="395">
        <v>10.1571</v>
      </c>
      <c r="U600" s="395">
        <v>3.0857000000000001</v>
      </c>
      <c r="V600" s="395">
        <v>7.8429000000000002</v>
      </c>
      <c r="W600" s="395">
        <v>1.7357</v>
      </c>
      <c r="X600" s="397" t="s">
        <v>995</v>
      </c>
    </row>
    <row r="601" spans="1:24" hidden="1" x14ac:dyDescent="0.25">
      <c r="A601" s="397" t="s">
        <v>450</v>
      </c>
      <c r="B601" s="397" t="s">
        <v>75</v>
      </c>
      <c r="C601" s="397">
        <v>24</v>
      </c>
      <c r="D601" s="397">
        <v>24</v>
      </c>
      <c r="E601" s="397">
        <v>3</v>
      </c>
      <c r="F601" s="397">
        <v>2</v>
      </c>
      <c r="G601" s="397">
        <v>8</v>
      </c>
      <c r="H601" s="397">
        <v>8</v>
      </c>
      <c r="I601" s="397">
        <v>0</v>
      </c>
      <c r="J601" s="401">
        <v>0.5</v>
      </c>
      <c r="K601" s="402">
        <v>139.33333400000001</v>
      </c>
      <c r="L601" s="397">
        <v>134</v>
      </c>
      <c r="M601" s="397">
        <v>69</v>
      </c>
      <c r="N601" s="397">
        <v>67</v>
      </c>
      <c r="O601" s="397">
        <v>64</v>
      </c>
      <c r="P601" s="397">
        <v>108</v>
      </c>
      <c r="Q601" s="397">
        <v>16</v>
      </c>
      <c r="R601" s="402">
        <v>4.3277999999999999</v>
      </c>
      <c r="S601" s="394">
        <v>1.4211</v>
      </c>
      <c r="T601" s="395">
        <v>8.6555</v>
      </c>
      <c r="U601" s="395">
        <v>4.1340000000000003</v>
      </c>
      <c r="V601" s="395">
        <v>6.9760999999999997</v>
      </c>
      <c r="W601" s="395">
        <v>1.0335000000000001</v>
      </c>
      <c r="X601" s="397" t="s">
        <v>995</v>
      </c>
    </row>
    <row r="602" spans="1:24" hidden="1" x14ac:dyDescent="0.25">
      <c r="A602" s="397" t="s">
        <v>837</v>
      </c>
      <c r="B602" s="397" t="s">
        <v>147</v>
      </c>
      <c r="C602" s="397">
        <v>21</v>
      </c>
      <c r="D602" s="397">
        <v>21</v>
      </c>
      <c r="E602" s="397">
        <v>2</v>
      </c>
      <c r="F602" s="397">
        <v>0</v>
      </c>
      <c r="G602" s="397">
        <v>1</v>
      </c>
      <c r="H602" s="397">
        <v>11</v>
      </c>
      <c r="I602" s="397">
        <v>0</v>
      </c>
      <c r="J602" s="401">
        <v>8.3299999999999999E-2</v>
      </c>
      <c r="K602" s="402">
        <v>137.66666799999999</v>
      </c>
      <c r="L602" s="397">
        <v>135</v>
      </c>
      <c r="M602" s="397">
        <v>84</v>
      </c>
      <c r="N602" s="397">
        <v>82</v>
      </c>
      <c r="O602" s="397">
        <v>47</v>
      </c>
      <c r="P602" s="397">
        <v>159</v>
      </c>
      <c r="Q602" s="397">
        <v>27</v>
      </c>
      <c r="R602" s="402">
        <v>5.3608000000000002</v>
      </c>
      <c r="S602" s="394">
        <v>1.3220000000000001</v>
      </c>
      <c r="T602" s="395">
        <v>8.8256999999999994</v>
      </c>
      <c r="U602" s="395">
        <v>3.0726</v>
      </c>
      <c r="V602" s="395">
        <v>10.3947</v>
      </c>
      <c r="W602" s="395">
        <v>1.7650999999999999</v>
      </c>
      <c r="X602" s="397" t="s">
        <v>995</v>
      </c>
    </row>
    <row r="603" spans="1:24" hidden="1" x14ac:dyDescent="0.25">
      <c r="A603" s="397" t="s">
        <v>412</v>
      </c>
      <c r="B603" s="397" t="s">
        <v>71</v>
      </c>
      <c r="C603" s="397">
        <v>80</v>
      </c>
      <c r="D603" s="397">
        <v>0</v>
      </c>
      <c r="E603" s="397">
        <v>0</v>
      </c>
      <c r="F603" s="397">
        <v>0</v>
      </c>
      <c r="G603" s="397">
        <v>14</v>
      </c>
      <c r="H603" s="397">
        <v>5</v>
      </c>
      <c r="I603" s="397">
        <v>21</v>
      </c>
      <c r="J603" s="401">
        <v>0.73680000000000001</v>
      </c>
      <c r="K603" s="402">
        <v>137.66666699999999</v>
      </c>
      <c r="L603" s="397">
        <v>90</v>
      </c>
      <c r="M603" s="397">
        <v>48</v>
      </c>
      <c r="N603" s="397">
        <v>44</v>
      </c>
      <c r="O603" s="397">
        <v>12</v>
      </c>
      <c r="P603" s="397">
        <v>118</v>
      </c>
      <c r="Q603" s="397">
        <v>19</v>
      </c>
      <c r="R603" s="402">
        <v>2.8765000000000001</v>
      </c>
      <c r="S603" s="394">
        <v>0.7409</v>
      </c>
      <c r="T603" s="395">
        <v>5.8837999999999999</v>
      </c>
      <c r="U603" s="395">
        <v>0.78449999999999998</v>
      </c>
      <c r="V603" s="395">
        <v>7.7142999999999997</v>
      </c>
      <c r="W603" s="395">
        <v>1.2421</v>
      </c>
      <c r="X603" s="397" t="s">
        <v>995</v>
      </c>
    </row>
    <row r="604" spans="1:24" hidden="1" x14ac:dyDescent="0.25">
      <c r="A604" s="397" t="s">
        <v>806</v>
      </c>
      <c r="B604" s="397" t="s">
        <v>76</v>
      </c>
      <c r="C604" s="397">
        <v>25</v>
      </c>
      <c r="D604" s="397">
        <v>25</v>
      </c>
      <c r="E604" s="397">
        <v>3</v>
      </c>
      <c r="F604" s="397">
        <v>1</v>
      </c>
      <c r="G604" s="397">
        <v>7</v>
      </c>
      <c r="H604" s="397">
        <v>9</v>
      </c>
      <c r="I604" s="397">
        <v>0</v>
      </c>
      <c r="J604" s="401">
        <v>0.4375</v>
      </c>
      <c r="K604" s="402">
        <v>137.66666699999999</v>
      </c>
      <c r="L604" s="397">
        <v>133</v>
      </c>
      <c r="M604" s="397">
        <v>73</v>
      </c>
      <c r="N604" s="397">
        <v>72</v>
      </c>
      <c r="O604" s="397">
        <v>45</v>
      </c>
      <c r="P604" s="397">
        <v>103</v>
      </c>
      <c r="Q604" s="397">
        <v>28</v>
      </c>
      <c r="R604" s="402">
        <v>4.7069999999999999</v>
      </c>
      <c r="S604" s="394">
        <v>1.2929999999999999</v>
      </c>
      <c r="T604" s="395">
        <v>8.6949000000000005</v>
      </c>
      <c r="U604" s="395">
        <v>2.9419</v>
      </c>
      <c r="V604" s="395">
        <v>6.7336999999999998</v>
      </c>
      <c r="W604" s="395">
        <v>1.8305</v>
      </c>
      <c r="X604" s="397" t="s">
        <v>995</v>
      </c>
    </row>
    <row r="605" spans="1:24" hidden="1" x14ac:dyDescent="0.25">
      <c r="A605" s="397" t="s">
        <v>783</v>
      </c>
      <c r="B605" s="397" t="s">
        <v>73</v>
      </c>
      <c r="C605" s="397">
        <v>20</v>
      </c>
      <c r="D605" s="397">
        <v>20</v>
      </c>
      <c r="E605" s="397">
        <v>6</v>
      </c>
      <c r="F605" s="397">
        <v>0</v>
      </c>
      <c r="G605" s="397">
        <v>7</v>
      </c>
      <c r="H605" s="397">
        <v>10</v>
      </c>
      <c r="I605" s="397">
        <v>0</v>
      </c>
      <c r="J605" s="401">
        <v>0.4118</v>
      </c>
      <c r="K605" s="402">
        <v>137.66666699999999</v>
      </c>
      <c r="L605" s="397">
        <v>128</v>
      </c>
      <c r="M605" s="397">
        <v>80</v>
      </c>
      <c r="N605" s="397">
        <v>77</v>
      </c>
      <c r="O605" s="397">
        <v>54</v>
      </c>
      <c r="P605" s="397">
        <v>178</v>
      </c>
      <c r="Q605" s="397">
        <v>20</v>
      </c>
      <c r="R605" s="402">
        <v>5.0339</v>
      </c>
      <c r="S605" s="394">
        <v>1.3220000000000001</v>
      </c>
      <c r="T605" s="395">
        <v>8.3680000000000003</v>
      </c>
      <c r="U605" s="395">
        <v>3.5303</v>
      </c>
      <c r="V605" s="395">
        <v>11.636799999999999</v>
      </c>
      <c r="W605" s="395">
        <v>1.3075000000000001</v>
      </c>
      <c r="X605" s="397" t="s">
        <v>995</v>
      </c>
    </row>
    <row r="606" spans="1:24" hidden="1" x14ac:dyDescent="0.25">
      <c r="A606" s="397" t="s">
        <v>482</v>
      </c>
      <c r="B606" s="397" t="s">
        <v>64</v>
      </c>
      <c r="C606" s="397">
        <v>21</v>
      </c>
      <c r="D606" s="397">
        <v>21</v>
      </c>
      <c r="E606" s="397">
        <v>7</v>
      </c>
      <c r="F606" s="397">
        <v>1</v>
      </c>
      <c r="G606" s="397">
        <v>6</v>
      </c>
      <c r="H606" s="397">
        <v>11</v>
      </c>
      <c r="I606" s="397">
        <v>0</v>
      </c>
      <c r="J606" s="401">
        <v>0.35289999999999999</v>
      </c>
      <c r="K606" s="402">
        <v>135.66666599999999</v>
      </c>
      <c r="L606" s="397">
        <v>144</v>
      </c>
      <c r="M606" s="397">
        <v>85</v>
      </c>
      <c r="N606" s="397">
        <v>80</v>
      </c>
      <c r="O606" s="397">
        <v>53</v>
      </c>
      <c r="P606" s="397">
        <v>102</v>
      </c>
      <c r="Q606" s="397">
        <v>19</v>
      </c>
      <c r="R606" s="402">
        <v>5.3071000000000002</v>
      </c>
      <c r="S606" s="394">
        <v>1.4520999999999999</v>
      </c>
      <c r="T606" s="395">
        <v>9.5527999999999995</v>
      </c>
      <c r="U606" s="395">
        <v>3.516</v>
      </c>
      <c r="V606" s="395">
        <v>6.7666000000000004</v>
      </c>
      <c r="W606" s="395">
        <v>1.2604</v>
      </c>
      <c r="X606" s="397" t="s">
        <v>995</v>
      </c>
    </row>
    <row r="607" spans="1:24" hidden="1" x14ac:dyDescent="0.25">
      <c r="A607" s="397" t="s">
        <v>873</v>
      </c>
      <c r="B607" s="397" t="s">
        <v>75</v>
      </c>
      <c r="C607" s="397">
        <v>25</v>
      </c>
      <c r="D607" s="397">
        <v>25</v>
      </c>
      <c r="E607" s="397">
        <v>0</v>
      </c>
      <c r="F607" s="397">
        <v>0</v>
      </c>
      <c r="G607" s="397">
        <v>4</v>
      </c>
      <c r="H607" s="397">
        <v>14</v>
      </c>
      <c r="I607" s="397">
        <v>0</v>
      </c>
      <c r="J607" s="401">
        <v>0.22220000000000001</v>
      </c>
      <c r="K607" s="402">
        <v>127.333332</v>
      </c>
      <c r="L607" s="397">
        <v>154</v>
      </c>
      <c r="M607" s="397">
        <v>95</v>
      </c>
      <c r="N607" s="397">
        <v>93</v>
      </c>
      <c r="O607" s="397">
        <v>50</v>
      </c>
      <c r="P607" s="397">
        <v>103</v>
      </c>
      <c r="Q607" s="397">
        <v>28</v>
      </c>
      <c r="R607" s="402">
        <v>6.5732999999999997</v>
      </c>
      <c r="S607" s="394">
        <v>1.6021000000000001</v>
      </c>
      <c r="T607" s="395">
        <v>10.8848</v>
      </c>
      <c r="U607" s="395">
        <v>3.5339999999999998</v>
      </c>
      <c r="V607" s="395">
        <v>7.2801</v>
      </c>
      <c r="W607" s="395">
        <v>1.9791000000000001</v>
      </c>
      <c r="X607" s="397" t="s">
        <v>995</v>
      </c>
    </row>
    <row r="608" spans="1:24" hidden="1" x14ac:dyDescent="0.25">
      <c r="A608" s="397" t="s">
        <v>548</v>
      </c>
      <c r="B608" s="397" t="s">
        <v>71</v>
      </c>
      <c r="C608" s="397">
        <v>32</v>
      </c>
      <c r="D608" s="397">
        <v>32</v>
      </c>
      <c r="E608" s="397">
        <v>2</v>
      </c>
      <c r="F608" s="397">
        <v>0</v>
      </c>
      <c r="G608" s="397">
        <v>5</v>
      </c>
      <c r="H608" s="397">
        <v>10</v>
      </c>
      <c r="I608" s="397">
        <v>0</v>
      </c>
      <c r="J608" s="401">
        <v>0.33329999999999999</v>
      </c>
      <c r="K608" s="402">
        <v>124.666668</v>
      </c>
      <c r="L608" s="397">
        <v>119</v>
      </c>
      <c r="M608" s="397">
        <v>61</v>
      </c>
      <c r="N608" s="397">
        <v>57</v>
      </c>
      <c r="O608" s="397">
        <v>34</v>
      </c>
      <c r="P608" s="397">
        <v>128</v>
      </c>
      <c r="Q608" s="397">
        <v>19</v>
      </c>
      <c r="R608" s="402">
        <v>4.1150000000000002</v>
      </c>
      <c r="S608" s="394">
        <v>1.2273000000000001</v>
      </c>
      <c r="T608" s="395">
        <v>8.5908999999999995</v>
      </c>
      <c r="U608" s="395">
        <v>2.4544999999999999</v>
      </c>
      <c r="V608" s="395">
        <v>9.2406000000000006</v>
      </c>
      <c r="W608" s="395">
        <v>1.3716999999999999</v>
      </c>
      <c r="X608" s="397" t="s">
        <v>995</v>
      </c>
    </row>
    <row r="609" spans="1:24" hidden="1" x14ac:dyDescent="0.25">
      <c r="A609" s="397" t="s">
        <v>834</v>
      </c>
      <c r="B609" s="397" t="s">
        <v>147</v>
      </c>
      <c r="C609" s="397">
        <v>20</v>
      </c>
      <c r="D609" s="397">
        <v>20</v>
      </c>
      <c r="E609" s="397">
        <v>4</v>
      </c>
      <c r="F609" s="397">
        <v>3</v>
      </c>
      <c r="G609" s="397">
        <v>7</v>
      </c>
      <c r="H609" s="397">
        <v>10</v>
      </c>
      <c r="I609" s="397">
        <v>0</v>
      </c>
      <c r="J609" s="401">
        <v>0.4118</v>
      </c>
      <c r="K609" s="402">
        <v>123.000001</v>
      </c>
      <c r="L609" s="397">
        <v>129</v>
      </c>
      <c r="M609" s="397">
        <v>65</v>
      </c>
      <c r="N609" s="397">
        <v>63</v>
      </c>
      <c r="O609" s="397">
        <v>29</v>
      </c>
      <c r="P609" s="397">
        <v>79</v>
      </c>
      <c r="Q609" s="397">
        <v>15</v>
      </c>
      <c r="R609" s="402">
        <v>4.6097999999999999</v>
      </c>
      <c r="S609" s="394">
        <v>1.2846</v>
      </c>
      <c r="T609" s="395">
        <v>9.4390000000000001</v>
      </c>
      <c r="U609" s="395">
        <v>2.1219999999999999</v>
      </c>
      <c r="V609" s="395">
        <v>5.7805</v>
      </c>
      <c r="W609" s="395">
        <v>1.0975999999999999</v>
      </c>
      <c r="X609" s="397" t="s">
        <v>995</v>
      </c>
    </row>
    <row r="610" spans="1:24" hidden="1" x14ac:dyDescent="0.25">
      <c r="A610" s="397" t="s">
        <v>930</v>
      </c>
      <c r="B610" s="397" t="s">
        <v>72</v>
      </c>
      <c r="C610" s="397">
        <v>16</v>
      </c>
      <c r="D610" s="397">
        <v>16</v>
      </c>
      <c r="E610" s="397">
        <v>8</v>
      </c>
      <c r="F610" s="397">
        <v>1</v>
      </c>
      <c r="G610" s="397">
        <v>6</v>
      </c>
      <c r="H610" s="397">
        <v>7</v>
      </c>
      <c r="I610" s="397">
        <v>0</v>
      </c>
      <c r="J610" s="401">
        <v>0.46150000000000002</v>
      </c>
      <c r="K610" s="402">
        <v>121.666667</v>
      </c>
      <c r="L610" s="397">
        <v>120</v>
      </c>
      <c r="M610" s="397">
        <v>61</v>
      </c>
      <c r="N610" s="397">
        <v>58</v>
      </c>
      <c r="O610" s="397">
        <v>44</v>
      </c>
      <c r="P610" s="397">
        <v>130</v>
      </c>
      <c r="Q610" s="397">
        <v>23</v>
      </c>
      <c r="R610" s="402">
        <v>4.2904</v>
      </c>
      <c r="S610" s="394">
        <v>1.3479000000000001</v>
      </c>
      <c r="T610" s="395">
        <v>8.8766999999999996</v>
      </c>
      <c r="U610" s="395">
        <v>3.2547999999999999</v>
      </c>
      <c r="V610" s="395">
        <v>9.6164000000000005</v>
      </c>
      <c r="W610" s="395">
        <v>1.7014</v>
      </c>
      <c r="X610" s="397" t="s">
        <v>995</v>
      </c>
    </row>
    <row r="611" spans="1:24" hidden="1" x14ac:dyDescent="0.25">
      <c r="A611" s="397" t="s">
        <v>413</v>
      </c>
      <c r="B611" s="397" t="s">
        <v>166</v>
      </c>
      <c r="C611" s="397">
        <v>30</v>
      </c>
      <c r="D611" s="397">
        <v>30</v>
      </c>
      <c r="E611" s="397">
        <v>2</v>
      </c>
      <c r="F611" s="397">
        <v>0</v>
      </c>
      <c r="G611" s="397">
        <v>2</v>
      </c>
      <c r="H611" s="397">
        <v>14</v>
      </c>
      <c r="I611" s="397">
        <v>0</v>
      </c>
      <c r="J611" s="401">
        <v>0.125</v>
      </c>
      <c r="K611" s="402">
        <v>121.66666600000001</v>
      </c>
      <c r="L611" s="397">
        <v>147</v>
      </c>
      <c r="M611" s="397">
        <v>84</v>
      </c>
      <c r="N611" s="397">
        <v>75</v>
      </c>
      <c r="O611" s="397">
        <v>43</v>
      </c>
      <c r="P611" s="397">
        <v>100</v>
      </c>
      <c r="Q611" s="397">
        <v>23</v>
      </c>
      <c r="R611" s="402">
        <v>5.5479000000000003</v>
      </c>
      <c r="S611" s="394">
        <v>1.5616000000000001</v>
      </c>
      <c r="T611" s="395">
        <v>10.874000000000001</v>
      </c>
      <c r="U611" s="395">
        <v>3.1808000000000001</v>
      </c>
      <c r="V611" s="395">
        <v>7.3973000000000004</v>
      </c>
      <c r="W611" s="395">
        <v>1.7014</v>
      </c>
      <c r="X611" s="397" t="s">
        <v>995</v>
      </c>
    </row>
    <row r="612" spans="1:24" hidden="1" x14ac:dyDescent="0.25">
      <c r="A612" s="397" t="s">
        <v>474</v>
      </c>
      <c r="B612" s="397" t="s">
        <v>71</v>
      </c>
      <c r="C612" s="397">
        <v>18</v>
      </c>
      <c r="D612" s="397">
        <v>18</v>
      </c>
      <c r="E612" s="397">
        <v>4</v>
      </c>
      <c r="F612" s="397">
        <v>1</v>
      </c>
      <c r="G612" s="397">
        <v>7</v>
      </c>
      <c r="H612" s="397">
        <v>5</v>
      </c>
      <c r="I612" s="397">
        <v>0</v>
      </c>
      <c r="J612" s="401">
        <v>0.58330000000000004</v>
      </c>
      <c r="K612" s="402">
        <v>121.333333</v>
      </c>
      <c r="L612" s="397">
        <v>102</v>
      </c>
      <c r="M612" s="397">
        <v>59</v>
      </c>
      <c r="N612" s="397">
        <v>55</v>
      </c>
      <c r="O612" s="397">
        <v>30</v>
      </c>
      <c r="P612" s="397">
        <v>134</v>
      </c>
      <c r="Q612" s="397">
        <v>16</v>
      </c>
      <c r="R612" s="402">
        <v>4.0796999999999999</v>
      </c>
      <c r="S612" s="394">
        <v>1.0879000000000001</v>
      </c>
      <c r="T612" s="395">
        <v>7.5659000000000001</v>
      </c>
      <c r="U612" s="395">
        <v>2.2252999999999998</v>
      </c>
      <c r="V612" s="395">
        <v>9.9396000000000004</v>
      </c>
      <c r="W612" s="395">
        <v>1.1868000000000001</v>
      </c>
      <c r="X612" s="397" t="s">
        <v>995</v>
      </c>
    </row>
    <row r="613" spans="1:24" hidden="1" x14ac:dyDescent="0.25">
      <c r="A613" s="397" t="s">
        <v>634</v>
      </c>
      <c r="B613" s="397" t="s">
        <v>65</v>
      </c>
      <c r="C613" s="397">
        <v>28</v>
      </c>
      <c r="D613" s="397">
        <v>27</v>
      </c>
      <c r="E613" s="397">
        <v>0</v>
      </c>
      <c r="F613" s="397">
        <v>0</v>
      </c>
      <c r="G613" s="397">
        <v>6</v>
      </c>
      <c r="H613" s="397">
        <v>16</v>
      </c>
      <c r="I613" s="397">
        <v>0</v>
      </c>
      <c r="J613" s="401">
        <v>0.2727</v>
      </c>
      <c r="K613" s="402">
        <v>120.00000199999999</v>
      </c>
      <c r="L613" s="397">
        <v>137</v>
      </c>
      <c r="M613" s="397">
        <v>86</v>
      </c>
      <c r="N613" s="397">
        <v>83</v>
      </c>
      <c r="O613" s="397">
        <v>49</v>
      </c>
      <c r="P613" s="397">
        <v>140</v>
      </c>
      <c r="Q613" s="397">
        <v>20</v>
      </c>
      <c r="R613" s="402">
        <v>6.2249999999999996</v>
      </c>
      <c r="S613" s="394">
        <v>1.55</v>
      </c>
      <c r="T613" s="395">
        <v>10.275</v>
      </c>
      <c r="U613" s="395">
        <v>3.6749999999999998</v>
      </c>
      <c r="V613" s="395">
        <v>10.5</v>
      </c>
      <c r="W613" s="395">
        <v>1.5</v>
      </c>
      <c r="X613" s="397" t="s">
        <v>995</v>
      </c>
    </row>
    <row r="614" spans="1:24" hidden="1" x14ac:dyDescent="0.25">
      <c r="A614" s="397" t="s">
        <v>725</v>
      </c>
      <c r="B614" s="397" t="s">
        <v>70</v>
      </c>
      <c r="C614" s="397">
        <v>16</v>
      </c>
      <c r="D614" s="397">
        <v>16</v>
      </c>
      <c r="E614" s="397">
        <v>5</v>
      </c>
      <c r="F614" s="397">
        <v>0</v>
      </c>
      <c r="G614" s="397">
        <v>8</v>
      </c>
      <c r="H614" s="397">
        <v>6</v>
      </c>
      <c r="I614" s="397">
        <v>0</v>
      </c>
      <c r="J614" s="401">
        <v>0.57140000000000002</v>
      </c>
      <c r="K614" s="402">
        <v>120</v>
      </c>
      <c r="L614" s="397">
        <v>103</v>
      </c>
      <c r="M614" s="397">
        <v>62</v>
      </c>
      <c r="N614" s="397">
        <v>60</v>
      </c>
      <c r="O614" s="397">
        <v>42</v>
      </c>
      <c r="P614" s="397">
        <v>113</v>
      </c>
      <c r="Q614" s="397">
        <v>19</v>
      </c>
      <c r="R614" s="402">
        <v>4.5</v>
      </c>
      <c r="S614" s="394">
        <v>1.2082999999999999</v>
      </c>
      <c r="T614" s="395">
        <v>7.7249999999999996</v>
      </c>
      <c r="U614" s="395">
        <v>3.15</v>
      </c>
      <c r="V614" s="395">
        <v>8.4749999999999996</v>
      </c>
      <c r="W614" s="395">
        <v>1.425</v>
      </c>
      <c r="X614" s="397" t="s">
        <v>995</v>
      </c>
    </row>
    <row r="615" spans="1:24" hidden="1" x14ac:dyDescent="0.25">
      <c r="A615" s="397" t="s">
        <v>486</v>
      </c>
      <c r="B615" s="397" t="s">
        <v>67</v>
      </c>
      <c r="C615" s="397">
        <v>32</v>
      </c>
      <c r="D615" s="397">
        <v>32</v>
      </c>
      <c r="E615" s="397">
        <v>2</v>
      </c>
      <c r="F615" s="397">
        <v>0</v>
      </c>
      <c r="G615" s="397">
        <v>4</v>
      </c>
      <c r="H615" s="397">
        <v>7</v>
      </c>
      <c r="I615" s="397">
        <v>0</v>
      </c>
      <c r="J615" s="401">
        <v>0.36359999999999998</v>
      </c>
      <c r="K615" s="402">
        <v>115.666667</v>
      </c>
      <c r="L615" s="397">
        <v>134</v>
      </c>
      <c r="M615" s="397">
        <v>81</v>
      </c>
      <c r="N615" s="397">
        <v>77</v>
      </c>
      <c r="O615" s="397">
        <v>53</v>
      </c>
      <c r="P615" s="397">
        <v>114</v>
      </c>
      <c r="Q615" s="397">
        <v>22</v>
      </c>
      <c r="R615" s="402">
        <v>5.9913999999999996</v>
      </c>
      <c r="S615" s="394">
        <v>1.6167</v>
      </c>
      <c r="T615" s="395">
        <v>10.426500000000001</v>
      </c>
      <c r="U615" s="395">
        <v>4.1238999999999999</v>
      </c>
      <c r="V615" s="395">
        <v>8.8703000000000003</v>
      </c>
      <c r="W615" s="395">
        <v>1.7118</v>
      </c>
      <c r="X615" s="397" t="s">
        <v>995</v>
      </c>
    </row>
    <row r="616" spans="1:24" hidden="1" x14ac:dyDescent="0.25">
      <c r="A616" s="397" t="s">
        <v>803</v>
      </c>
      <c r="B616" s="397" t="s">
        <v>76</v>
      </c>
      <c r="C616" s="397">
        <v>19</v>
      </c>
      <c r="D616" s="397">
        <v>19</v>
      </c>
      <c r="E616" s="397">
        <v>6</v>
      </c>
      <c r="F616" s="397">
        <v>2</v>
      </c>
      <c r="G616" s="397">
        <v>8</v>
      </c>
      <c r="H616" s="397">
        <v>5</v>
      </c>
      <c r="I616" s="397">
        <v>0</v>
      </c>
      <c r="J616" s="401">
        <v>0.61539999999999995</v>
      </c>
      <c r="K616" s="402">
        <v>110</v>
      </c>
      <c r="L616" s="397">
        <v>90</v>
      </c>
      <c r="M616" s="397">
        <v>47</v>
      </c>
      <c r="N616" s="397">
        <v>46</v>
      </c>
      <c r="O616" s="397">
        <v>24</v>
      </c>
      <c r="P616" s="397">
        <v>89</v>
      </c>
      <c r="Q616" s="397">
        <v>9</v>
      </c>
      <c r="R616" s="402">
        <v>3.7635999999999998</v>
      </c>
      <c r="S616" s="394">
        <v>1.0364</v>
      </c>
      <c r="T616" s="395">
        <v>7.3635999999999999</v>
      </c>
      <c r="U616" s="395">
        <v>1.9636</v>
      </c>
      <c r="V616" s="395">
        <v>7.2817999999999996</v>
      </c>
      <c r="W616" s="395">
        <v>0.73640000000000005</v>
      </c>
      <c r="X616" s="397" t="s">
        <v>995</v>
      </c>
    </row>
    <row r="617" spans="1:24" hidden="1" x14ac:dyDescent="0.25">
      <c r="A617" s="397" t="s">
        <v>954</v>
      </c>
      <c r="B617" s="397" t="s">
        <v>146</v>
      </c>
      <c r="C617" s="397">
        <v>16</v>
      </c>
      <c r="D617" s="397">
        <v>16</v>
      </c>
      <c r="E617" s="397">
        <v>6</v>
      </c>
      <c r="F617" s="397">
        <v>2</v>
      </c>
      <c r="G617" s="397">
        <v>7</v>
      </c>
      <c r="H617" s="397">
        <v>6</v>
      </c>
      <c r="I617" s="397">
        <v>0</v>
      </c>
      <c r="J617" s="401">
        <v>0.53849999999999998</v>
      </c>
      <c r="K617" s="402">
        <v>108.33333399999999</v>
      </c>
      <c r="L617" s="397">
        <v>67</v>
      </c>
      <c r="M617" s="397">
        <v>37</v>
      </c>
      <c r="N617" s="397">
        <v>35</v>
      </c>
      <c r="O617" s="397">
        <v>34</v>
      </c>
      <c r="P617" s="397">
        <v>82</v>
      </c>
      <c r="Q617" s="397">
        <v>9</v>
      </c>
      <c r="R617" s="402">
        <v>2.9077000000000002</v>
      </c>
      <c r="S617" s="394">
        <v>0.93230000000000002</v>
      </c>
      <c r="T617" s="395">
        <v>5.5662000000000003</v>
      </c>
      <c r="U617" s="395">
        <v>2.8246000000000002</v>
      </c>
      <c r="V617" s="395">
        <v>6.8122999999999996</v>
      </c>
      <c r="W617" s="395">
        <v>0.74770000000000003</v>
      </c>
      <c r="X617" s="397" t="s">
        <v>995</v>
      </c>
    </row>
    <row r="618" spans="1:24" hidden="1" x14ac:dyDescent="0.25">
      <c r="A618" s="397" t="s">
        <v>959</v>
      </c>
      <c r="B618" s="397" t="s">
        <v>146</v>
      </c>
      <c r="C618" s="397">
        <v>14</v>
      </c>
      <c r="D618" s="397">
        <v>14</v>
      </c>
      <c r="E618" s="397">
        <v>6</v>
      </c>
      <c r="F618" s="397">
        <v>3</v>
      </c>
      <c r="G618" s="397">
        <v>8</v>
      </c>
      <c r="H618" s="397">
        <v>3</v>
      </c>
      <c r="I618" s="397">
        <v>0</v>
      </c>
      <c r="J618" s="401">
        <v>0.72729999999999995</v>
      </c>
      <c r="K618" s="402">
        <v>107.333333</v>
      </c>
      <c r="L618" s="397">
        <v>71</v>
      </c>
      <c r="M618" s="397">
        <v>38</v>
      </c>
      <c r="N618" s="397">
        <v>34</v>
      </c>
      <c r="O618" s="397">
        <v>35</v>
      </c>
      <c r="P618" s="397">
        <v>99</v>
      </c>
      <c r="Q618" s="397">
        <v>13</v>
      </c>
      <c r="R618" s="402">
        <v>2.8509000000000002</v>
      </c>
      <c r="S618" s="394">
        <v>0.98760000000000003</v>
      </c>
      <c r="T618" s="395">
        <v>5.9534000000000002</v>
      </c>
      <c r="U618" s="395">
        <v>2.9348000000000001</v>
      </c>
      <c r="V618" s="395">
        <v>8.3011999999999997</v>
      </c>
      <c r="W618" s="395">
        <v>1.0901000000000001</v>
      </c>
      <c r="X618" s="397" t="s">
        <v>995</v>
      </c>
    </row>
    <row r="619" spans="1:24" hidden="1" x14ac:dyDescent="0.25">
      <c r="A619" s="397" t="s">
        <v>481</v>
      </c>
      <c r="B619" s="397" t="s">
        <v>74</v>
      </c>
      <c r="C619" s="397">
        <v>13</v>
      </c>
      <c r="D619" s="397">
        <v>13</v>
      </c>
      <c r="E619" s="397">
        <v>9</v>
      </c>
      <c r="F619" s="397">
        <v>1</v>
      </c>
      <c r="G619" s="397">
        <v>4</v>
      </c>
      <c r="H619" s="397">
        <v>9</v>
      </c>
      <c r="I619" s="397">
        <v>0</v>
      </c>
      <c r="J619" s="401">
        <v>0.30769230769230771</v>
      </c>
      <c r="K619" s="402">
        <v>103.66666699999999</v>
      </c>
      <c r="L619" s="397">
        <v>72</v>
      </c>
      <c r="M619" s="397">
        <v>39</v>
      </c>
      <c r="N619" s="397">
        <v>38</v>
      </c>
      <c r="O619" s="397">
        <v>35</v>
      </c>
      <c r="P619" s="397">
        <v>85</v>
      </c>
      <c r="Q619" s="397">
        <v>14</v>
      </c>
      <c r="R619" s="402">
        <v>3.2990353591670893</v>
      </c>
      <c r="S619" s="394">
        <v>1.0321543375171887</v>
      </c>
      <c r="T619" s="395">
        <v>6.2508038384218532</v>
      </c>
      <c r="U619" s="395">
        <v>3.0385851992328452</v>
      </c>
      <c r="V619" s="395">
        <v>7.3794211981369102</v>
      </c>
      <c r="W619" s="395">
        <v>1.2154340796931382</v>
      </c>
      <c r="X619" s="397" t="s">
        <v>995</v>
      </c>
    </row>
    <row r="620" spans="1:24" hidden="1" x14ac:dyDescent="0.25">
      <c r="A620" s="397" t="s">
        <v>929</v>
      </c>
      <c r="B620" s="397" t="s">
        <v>72</v>
      </c>
      <c r="C620" s="397">
        <v>17</v>
      </c>
      <c r="D620" s="397">
        <v>17</v>
      </c>
      <c r="E620" s="397">
        <v>2</v>
      </c>
      <c r="F620" s="397">
        <v>0</v>
      </c>
      <c r="G620" s="397">
        <v>4</v>
      </c>
      <c r="H620" s="397">
        <v>3</v>
      </c>
      <c r="I620" s="397">
        <v>0</v>
      </c>
      <c r="J620" s="401">
        <v>0.57140000000000002</v>
      </c>
      <c r="K620" s="402">
        <v>102.33333500000001</v>
      </c>
      <c r="L620" s="397">
        <v>87</v>
      </c>
      <c r="M620" s="397">
        <v>43</v>
      </c>
      <c r="N620" s="397">
        <v>42</v>
      </c>
      <c r="O620" s="397">
        <v>45</v>
      </c>
      <c r="P620" s="397">
        <v>112</v>
      </c>
      <c r="Q620" s="397">
        <v>14</v>
      </c>
      <c r="R620" s="402">
        <v>3.6938</v>
      </c>
      <c r="S620" s="394">
        <v>1.2899</v>
      </c>
      <c r="T620" s="395">
        <v>7.6515000000000004</v>
      </c>
      <c r="U620" s="395">
        <v>3.9577</v>
      </c>
      <c r="V620" s="395">
        <v>9.8501999999999992</v>
      </c>
      <c r="W620" s="395">
        <v>1.2313000000000001</v>
      </c>
      <c r="X620" s="397" t="s">
        <v>995</v>
      </c>
    </row>
    <row r="621" spans="1:24" hidden="1" x14ac:dyDescent="0.25">
      <c r="A621" s="397" t="s">
        <v>756</v>
      </c>
      <c r="B621" s="397" t="s">
        <v>66</v>
      </c>
      <c r="C621" s="397">
        <v>12</v>
      </c>
      <c r="D621" s="397">
        <v>12</v>
      </c>
      <c r="E621" s="397">
        <v>7</v>
      </c>
      <c r="F621" s="397">
        <v>1</v>
      </c>
      <c r="G621" s="397">
        <v>3</v>
      </c>
      <c r="H621" s="397">
        <v>8</v>
      </c>
      <c r="I621" s="397">
        <v>0</v>
      </c>
      <c r="J621" s="401">
        <v>0.2727</v>
      </c>
      <c r="K621" s="402">
        <v>99</v>
      </c>
      <c r="L621" s="397">
        <v>92</v>
      </c>
      <c r="M621" s="397">
        <v>46</v>
      </c>
      <c r="N621" s="397">
        <v>46</v>
      </c>
      <c r="O621" s="397">
        <v>25</v>
      </c>
      <c r="P621" s="397">
        <v>94</v>
      </c>
      <c r="Q621" s="397">
        <v>19</v>
      </c>
      <c r="R621" s="402">
        <v>4.1818</v>
      </c>
      <c r="S621" s="394">
        <v>1.1818</v>
      </c>
      <c r="T621" s="395">
        <v>8.3635999999999999</v>
      </c>
      <c r="U621" s="395">
        <v>2.2726999999999999</v>
      </c>
      <c r="V621" s="395">
        <v>8.5455000000000005</v>
      </c>
      <c r="W621" s="395">
        <v>1.7273000000000001</v>
      </c>
      <c r="X621" s="397" t="s">
        <v>995</v>
      </c>
    </row>
    <row r="622" spans="1:24" hidden="1" x14ac:dyDescent="0.25">
      <c r="A622" s="397" t="s">
        <v>835</v>
      </c>
      <c r="B622" s="397" t="s">
        <v>147</v>
      </c>
      <c r="C622" s="397">
        <v>16</v>
      </c>
      <c r="D622" s="397">
        <v>16</v>
      </c>
      <c r="E622" s="397">
        <v>3</v>
      </c>
      <c r="F622" s="397">
        <v>0</v>
      </c>
      <c r="G622" s="397">
        <v>3</v>
      </c>
      <c r="H622" s="397">
        <v>6</v>
      </c>
      <c r="I622" s="397">
        <v>0</v>
      </c>
      <c r="J622" s="401">
        <v>0.33329999999999999</v>
      </c>
      <c r="K622" s="402">
        <v>98.333332999999996</v>
      </c>
      <c r="L622" s="397">
        <v>88</v>
      </c>
      <c r="M622" s="397">
        <v>49</v>
      </c>
      <c r="N622" s="397">
        <v>46</v>
      </c>
      <c r="O622" s="397">
        <v>29</v>
      </c>
      <c r="P622" s="397">
        <v>111</v>
      </c>
      <c r="Q622" s="397">
        <v>11</v>
      </c>
      <c r="R622" s="402">
        <v>4.2102000000000004</v>
      </c>
      <c r="S622" s="394">
        <v>1.1898</v>
      </c>
      <c r="T622" s="395">
        <v>8.0541999999999998</v>
      </c>
      <c r="U622" s="395">
        <v>2.6541999999999999</v>
      </c>
      <c r="V622" s="395">
        <v>10.1593</v>
      </c>
      <c r="W622" s="395">
        <v>1.0067999999999999</v>
      </c>
      <c r="X622" s="397" t="s">
        <v>995</v>
      </c>
    </row>
    <row r="623" spans="1:24" hidden="1" x14ac:dyDescent="0.25">
      <c r="A623" s="397" t="s">
        <v>777</v>
      </c>
      <c r="B623" s="397" t="s">
        <v>65</v>
      </c>
      <c r="C623" s="397">
        <v>64</v>
      </c>
      <c r="D623" s="397">
        <v>0</v>
      </c>
      <c r="E623" s="397">
        <v>0</v>
      </c>
      <c r="F623" s="397">
        <v>0</v>
      </c>
      <c r="G623" s="397">
        <v>5</v>
      </c>
      <c r="H623" s="397">
        <v>2</v>
      </c>
      <c r="I623" s="397">
        <v>1</v>
      </c>
      <c r="J623" s="401">
        <v>0.7142857142857143</v>
      </c>
      <c r="K623" s="402">
        <v>94.666664999999995</v>
      </c>
      <c r="L623" s="397">
        <v>59</v>
      </c>
      <c r="M623" s="397">
        <v>29</v>
      </c>
      <c r="N623" s="397">
        <v>25</v>
      </c>
      <c r="O623" s="397">
        <v>34</v>
      </c>
      <c r="P623" s="397">
        <v>80</v>
      </c>
      <c r="Q623" s="397">
        <v>9</v>
      </c>
      <c r="R623" s="402">
        <v>2.3767606052246588</v>
      </c>
      <c r="S623" s="394">
        <v>0.9823943834928589</v>
      </c>
      <c r="T623" s="395">
        <v>5.6091550283301945</v>
      </c>
      <c r="U623" s="395">
        <v>3.2323944231055357</v>
      </c>
      <c r="V623" s="395">
        <v>7.6056339367189079</v>
      </c>
      <c r="W623" s="395">
        <v>0.85563381788087711</v>
      </c>
      <c r="X623" s="397" t="s">
        <v>995</v>
      </c>
    </row>
    <row r="624" spans="1:24" hidden="1" x14ac:dyDescent="0.25">
      <c r="A624" s="397" t="s">
        <v>722</v>
      </c>
      <c r="B624" s="397" t="s">
        <v>70</v>
      </c>
      <c r="C624" s="397">
        <v>14</v>
      </c>
      <c r="D624" s="397">
        <v>14</v>
      </c>
      <c r="E624" s="397">
        <v>3</v>
      </c>
      <c r="F624" s="397">
        <v>0</v>
      </c>
      <c r="G624" s="397">
        <v>5</v>
      </c>
      <c r="H624" s="397">
        <v>5</v>
      </c>
      <c r="I624" s="397">
        <v>0</v>
      </c>
      <c r="J624" s="401">
        <v>0.5</v>
      </c>
      <c r="K624" s="402">
        <v>92.000000999999997</v>
      </c>
      <c r="L624" s="397">
        <v>96</v>
      </c>
      <c r="M624" s="397">
        <v>53</v>
      </c>
      <c r="N624" s="397">
        <v>53</v>
      </c>
      <c r="O624" s="397">
        <v>23</v>
      </c>
      <c r="P624" s="397">
        <v>92</v>
      </c>
      <c r="Q624" s="397">
        <v>17</v>
      </c>
      <c r="R624" s="402">
        <v>5.1848000000000001</v>
      </c>
      <c r="S624" s="394">
        <v>1.2935000000000001</v>
      </c>
      <c r="T624" s="395">
        <v>9.3912999999999993</v>
      </c>
      <c r="U624" s="395">
        <v>2.25</v>
      </c>
      <c r="V624" s="395">
        <v>9</v>
      </c>
      <c r="W624" s="395">
        <v>1.663</v>
      </c>
      <c r="X624" s="397" t="s">
        <v>995</v>
      </c>
    </row>
    <row r="625" spans="1:24" hidden="1" x14ac:dyDescent="0.25">
      <c r="A625" s="397" t="s">
        <v>547</v>
      </c>
      <c r="B625" s="397" t="s">
        <v>71</v>
      </c>
      <c r="C625" s="397">
        <v>50</v>
      </c>
      <c r="D625" s="397">
        <v>0</v>
      </c>
      <c r="E625" s="397">
        <v>0</v>
      </c>
      <c r="F625" s="397">
        <v>0</v>
      </c>
      <c r="G625" s="397">
        <v>5</v>
      </c>
      <c r="H625" s="397">
        <v>1</v>
      </c>
      <c r="I625" s="397">
        <v>3</v>
      </c>
      <c r="J625" s="401">
        <v>0.83330000000000004</v>
      </c>
      <c r="K625" s="402">
        <v>91.333336000000003</v>
      </c>
      <c r="L625" s="397">
        <v>78</v>
      </c>
      <c r="M625" s="397">
        <v>38</v>
      </c>
      <c r="N625" s="397">
        <v>38</v>
      </c>
      <c r="O625" s="397">
        <v>32</v>
      </c>
      <c r="P625" s="397">
        <v>83</v>
      </c>
      <c r="Q625" s="397">
        <v>13</v>
      </c>
      <c r="R625" s="402">
        <v>3.7444999999999999</v>
      </c>
      <c r="S625" s="394">
        <v>1.2043999999999999</v>
      </c>
      <c r="T625" s="395">
        <v>7.6860999999999997</v>
      </c>
      <c r="U625" s="395">
        <v>3.1533000000000002</v>
      </c>
      <c r="V625" s="395">
        <v>8.1788000000000007</v>
      </c>
      <c r="W625" s="395">
        <v>1.2809999999999999</v>
      </c>
      <c r="X625" s="397" t="s">
        <v>995</v>
      </c>
    </row>
    <row r="626" spans="1:24" hidden="1" x14ac:dyDescent="0.25">
      <c r="A626" s="397" t="s">
        <v>406</v>
      </c>
      <c r="B626" s="397" t="s">
        <v>65</v>
      </c>
      <c r="C626" s="397">
        <v>78</v>
      </c>
      <c r="D626" s="397">
        <v>0</v>
      </c>
      <c r="E626" s="397">
        <v>0</v>
      </c>
      <c r="F626" s="397">
        <v>0</v>
      </c>
      <c r="G626" s="397">
        <v>6</v>
      </c>
      <c r="H626" s="397">
        <v>4</v>
      </c>
      <c r="I626" s="397">
        <v>1</v>
      </c>
      <c r="J626" s="401">
        <v>0.6</v>
      </c>
      <c r="K626" s="402">
        <v>91.000000999999997</v>
      </c>
      <c r="L626" s="397">
        <v>67</v>
      </c>
      <c r="M626" s="397">
        <v>30</v>
      </c>
      <c r="N626" s="397">
        <v>30</v>
      </c>
      <c r="O626" s="397">
        <v>20</v>
      </c>
      <c r="P626" s="397">
        <v>74</v>
      </c>
      <c r="Q626" s="397">
        <v>9</v>
      </c>
      <c r="R626" s="402">
        <v>2.9670000000000001</v>
      </c>
      <c r="S626" s="394">
        <v>0.95599999999999996</v>
      </c>
      <c r="T626" s="395">
        <v>6.6264000000000003</v>
      </c>
      <c r="U626" s="395">
        <v>1.978</v>
      </c>
      <c r="V626" s="395">
        <v>7.3186999999999998</v>
      </c>
      <c r="W626" s="395">
        <v>0.8901</v>
      </c>
      <c r="X626" s="397" t="s">
        <v>995</v>
      </c>
    </row>
    <row r="627" spans="1:24" hidden="1" x14ac:dyDescent="0.25">
      <c r="A627" s="397" t="s">
        <v>844</v>
      </c>
      <c r="B627" s="397" t="s">
        <v>147</v>
      </c>
      <c r="C627" s="397">
        <v>13</v>
      </c>
      <c r="D627" s="397">
        <v>13</v>
      </c>
      <c r="E627" s="397">
        <v>3</v>
      </c>
      <c r="F627" s="397">
        <v>0</v>
      </c>
      <c r="G627" s="397">
        <v>4</v>
      </c>
      <c r="H627" s="397">
        <v>7</v>
      </c>
      <c r="I627" s="397">
        <v>0</v>
      </c>
      <c r="J627" s="401">
        <v>0.36359999999999998</v>
      </c>
      <c r="K627" s="402">
        <v>90.333333999999994</v>
      </c>
      <c r="L627" s="397">
        <v>88</v>
      </c>
      <c r="M627" s="397">
        <v>59</v>
      </c>
      <c r="N627" s="397">
        <v>54</v>
      </c>
      <c r="O627" s="397">
        <v>31</v>
      </c>
      <c r="P627" s="397">
        <v>94</v>
      </c>
      <c r="Q627" s="397">
        <v>18</v>
      </c>
      <c r="R627" s="402">
        <v>5.3800999999999997</v>
      </c>
      <c r="S627" s="394">
        <v>1.3172999999999999</v>
      </c>
      <c r="T627" s="395">
        <v>8.7675000000000001</v>
      </c>
      <c r="U627" s="395">
        <v>3.0886</v>
      </c>
      <c r="V627" s="395">
        <v>9.3652999999999995</v>
      </c>
      <c r="W627" s="395">
        <v>1.7934000000000001</v>
      </c>
      <c r="X627" s="397" t="s">
        <v>995</v>
      </c>
    </row>
    <row r="628" spans="1:24" hidden="1" x14ac:dyDescent="0.25">
      <c r="A628" s="397" t="s">
        <v>663</v>
      </c>
      <c r="B628" s="397" t="s">
        <v>68</v>
      </c>
      <c r="C628" s="397">
        <v>16</v>
      </c>
      <c r="D628" s="397">
        <v>16</v>
      </c>
      <c r="E628" s="397">
        <v>1</v>
      </c>
      <c r="F628" s="397">
        <v>0</v>
      </c>
      <c r="G628" s="397">
        <v>1</v>
      </c>
      <c r="H628" s="397">
        <v>4</v>
      </c>
      <c r="I628" s="397">
        <v>0</v>
      </c>
      <c r="J628" s="401">
        <v>0.2</v>
      </c>
      <c r="K628" s="402">
        <v>85</v>
      </c>
      <c r="L628" s="397">
        <v>96</v>
      </c>
      <c r="M628" s="397">
        <v>43</v>
      </c>
      <c r="N628" s="397">
        <v>39</v>
      </c>
      <c r="O628" s="397">
        <v>21</v>
      </c>
      <c r="P628" s="397">
        <v>92</v>
      </c>
      <c r="Q628" s="397">
        <v>8</v>
      </c>
      <c r="R628" s="402">
        <v>4.1294000000000004</v>
      </c>
      <c r="S628" s="394">
        <v>1.3765000000000001</v>
      </c>
      <c r="T628" s="395">
        <v>10.1647</v>
      </c>
      <c r="U628" s="395">
        <v>2.2235</v>
      </c>
      <c r="V628" s="395">
        <v>9.7411999999999992</v>
      </c>
      <c r="W628" s="395">
        <v>0.84709999999999996</v>
      </c>
      <c r="X628" s="397" t="s">
        <v>995</v>
      </c>
    </row>
    <row r="629" spans="1:24" hidden="1" x14ac:dyDescent="0.25">
      <c r="A629" s="397" t="s">
        <v>721</v>
      </c>
      <c r="B629" s="397" t="s">
        <v>70</v>
      </c>
      <c r="C629" s="397">
        <v>15</v>
      </c>
      <c r="D629" s="397">
        <v>15</v>
      </c>
      <c r="E629" s="397">
        <v>1</v>
      </c>
      <c r="F629" s="397">
        <v>0</v>
      </c>
      <c r="G629" s="397">
        <v>3</v>
      </c>
      <c r="H629" s="397">
        <v>6</v>
      </c>
      <c r="I629" s="397">
        <v>0</v>
      </c>
      <c r="J629" s="401">
        <v>0.33329999999999999</v>
      </c>
      <c r="K629" s="402">
        <v>84.666667000000004</v>
      </c>
      <c r="L629" s="397">
        <v>81</v>
      </c>
      <c r="M629" s="397">
        <v>48</v>
      </c>
      <c r="N629" s="397">
        <v>47</v>
      </c>
      <c r="O629" s="397">
        <v>27</v>
      </c>
      <c r="P629" s="397">
        <v>79</v>
      </c>
      <c r="Q629" s="397">
        <v>14</v>
      </c>
      <c r="R629" s="402">
        <v>4.9961000000000002</v>
      </c>
      <c r="S629" s="394">
        <v>1.2756000000000001</v>
      </c>
      <c r="T629" s="395">
        <v>8.6102000000000007</v>
      </c>
      <c r="U629" s="395">
        <v>2.8700999999999999</v>
      </c>
      <c r="V629" s="395">
        <v>8.3976000000000006</v>
      </c>
      <c r="W629" s="395">
        <v>1.4882</v>
      </c>
      <c r="X629" s="397" t="s">
        <v>995</v>
      </c>
    </row>
    <row r="630" spans="1:24" hidden="1" x14ac:dyDescent="0.25">
      <c r="A630" s="397" t="s">
        <v>552</v>
      </c>
      <c r="B630" s="397" t="s">
        <v>71</v>
      </c>
      <c r="C630" s="397">
        <v>24</v>
      </c>
      <c r="D630" s="397">
        <v>24</v>
      </c>
      <c r="E630" s="397">
        <v>0</v>
      </c>
      <c r="F630" s="397">
        <v>0</v>
      </c>
      <c r="G630" s="397">
        <v>3</v>
      </c>
      <c r="H630" s="397">
        <v>7</v>
      </c>
      <c r="I630" s="397">
        <v>0</v>
      </c>
      <c r="J630" s="401">
        <v>0.3</v>
      </c>
      <c r="K630" s="402">
        <v>84.333333999999994</v>
      </c>
      <c r="L630" s="397">
        <v>90</v>
      </c>
      <c r="M630" s="397">
        <v>56</v>
      </c>
      <c r="N630" s="397">
        <v>55</v>
      </c>
      <c r="O630" s="397">
        <v>30</v>
      </c>
      <c r="P630" s="397">
        <v>74</v>
      </c>
      <c r="Q630" s="397">
        <v>10</v>
      </c>
      <c r="R630" s="402">
        <v>5.8696000000000002</v>
      </c>
      <c r="S630" s="394">
        <v>1.4229000000000001</v>
      </c>
      <c r="T630" s="395">
        <v>9.6046999999999993</v>
      </c>
      <c r="U630" s="395">
        <v>3.2016</v>
      </c>
      <c r="V630" s="395">
        <v>7.8971999999999998</v>
      </c>
      <c r="W630" s="395">
        <v>1.0671999999999999</v>
      </c>
      <c r="X630" s="397" t="s">
        <v>995</v>
      </c>
    </row>
    <row r="631" spans="1:24" hidden="1" x14ac:dyDescent="0.25">
      <c r="A631" s="397" t="s">
        <v>638</v>
      </c>
      <c r="B631" s="397" t="s">
        <v>65</v>
      </c>
      <c r="C631" s="397">
        <v>13</v>
      </c>
      <c r="D631" s="397">
        <v>13</v>
      </c>
      <c r="E631" s="397">
        <v>2</v>
      </c>
      <c r="F631" s="397">
        <v>0</v>
      </c>
      <c r="G631" s="397">
        <v>5</v>
      </c>
      <c r="H631" s="397">
        <v>6</v>
      </c>
      <c r="I631" s="397">
        <v>0</v>
      </c>
      <c r="J631" s="401">
        <v>0.45450000000000002</v>
      </c>
      <c r="K631" s="402">
        <v>84.333331000000001</v>
      </c>
      <c r="L631" s="397">
        <v>82</v>
      </c>
      <c r="M631" s="397">
        <v>42</v>
      </c>
      <c r="N631" s="397">
        <v>40</v>
      </c>
      <c r="O631" s="397">
        <v>26</v>
      </c>
      <c r="P631" s="397">
        <v>76</v>
      </c>
      <c r="Q631" s="397">
        <v>11</v>
      </c>
      <c r="R631" s="402">
        <v>4.2687999999999997</v>
      </c>
      <c r="S631" s="394">
        <v>1.2806</v>
      </c>
      <c r="T631" s="395">
        <v>8.7509999999999994</v>
      </c>
      <c r="U631" s="395">
        <v>2.7747000000000002</v>
      </c>
      <c r="V631" s="395">
        <v>8.1106999999999996</v>
      </c>
      <c r="W631" s="395">
        <v>1.1738999999999999</v>
      </c>
      <c r="X631" s="397" t="s">
        <v>995</v>
      </c>
    </row>
    <row r="632" spans="1:24" hidden="1" x14ac:dyDescent="0.25">
      <c r="A632" s="397" t="s">
        <v>658</v>
      </c>
      <c r="B632" s="397" t="s">
        <v>68</v>
      </c>
      <c r="C632" s="397">
        <v>15</v>
      </c>
      <c r="D632" s="397">
        <v>15</v>
      </c>
      <c r="E632" s="397">
        <v>2</v>
      </c>
      <c r="F632" s="397">
        <v>2</v>
      </c>
      <c r="G632" s="397">
        <v>4</v>
      </c>
      <c r="H632" s="397">
        <v>4</v>
      </c>
      <c r="I632" s="397">
        <v>0</v>
      </c>
      <c r="J632" s="401">
        <v>0.5</v>
      </c>
      <c r="K632" s="402">
        <v>83.333332999999996</v>
      </c>
      <c r="L632" s="397">
        <v>89</v>
      </c>
      <c r="M632" s="397">
        <v>37</v>
      </c>
      <c r="N632" s="397">
        <v>34</v>
      </c>
      <c r="O632" s="397">
        <v>23</v>
      </c>
      <c r="P632" s="397">
        <v>95</v>
      </c>
      <c r="Q632" s="397">
        <v>11</v>
      </c>
      <c r="R632" s="402">
        <v>3.6720000000000002</v>
      </c>
      <c r="S632" s="394">
        <v>1.3440000000000001</v>
      </c>
      <c r="T632" s="395">
        <v>9.6120000000000001</v>
      </c>
      <c r="U632" s="395">
        <v>2.484</v>
      </c>
      <c r="V632" s="395">
        <v>10.26</v>
      </c>
      <c r="W632" s="395">
        <v>1.1879999999999999</v>
      </c>
      <c r="X632" s="397" t="s">
        <v>995</v>
      </c>
    </row>
    <row r="633" spans="1:24" hidden="1" x14ac:dyDescent="0.25">
      <c r="A633" s="397" t="s">
        <v>776</v>
      </c>
      <c r="B633" s="397" t="s">
        <v>73</v>
      </c>
      <c r="C633" s="397">
        <v>63</v>
      </c>
      <c r="D633" s="397">
        <v>0</v>
      </c>
      <c r="E633" s="397">
        <v>0</v>
      </c>
      <c r="F633" s="397">
        <v>0</v>
      </c>
      <c r="G633" s="397">
        <v>6</v>
      </c>
      <c r="H633" s="397">
        <v>8</v>
      </c>
      <c r="I633" s="397">
        <v>3</v>
      </c>
      <c r="J633" s="401">
        <v>0.42857142857142855</v>
      </c>
      <c r="K633" s="402">
        <v>81.999998000000005</v>
      </c>
      <c r="L633" s="397">
        <v>62</v>
      </c>
      <c r="M633" s="397">
        <v>41</v>
      </c>
      <c r="N633" s="397">
        <v>38</v>
      </c>
      <c r="O633" s="397">
        <v>23</v>
      </c>
      <c r="P633" s="397">
        <v>68</v>
      </c>
      <c r="Q633" s="397">
        <v>13</v>
      </c>
      <c r="R633" s="402">
        <v>4.1707318090422394</v>
      </c>
      <c r="S633" s="394">
        <v>1.0365853911362291</v>
      </c>
      <c r="T633" s="395">
        <v>6.8048782147531268</v>
      </c>
      <c r="U633" s="395">
        <v>2.524390305472934</v>
      </c>
      <c r="V633" s="395">
        <v>7.4634148161808485</v>
      </c>
      <c r="W633" s="395">
        <v>1.4268293030933976</v>
      </c>
      <c r="X633" s="397" t="s">
        <v>995</v>
      </c>
    </row>
    <row r="634" spans="1:24" hidden="1" x14ac:dyDescent="0.25">
      <c r="A634" s="397" t="s">
        <v>635</v>
      </c>
      <c r="B634" s="397" t="s">
        <v>65</v>
      </c>
      <c r="C634" s="397">
        <v>17</v>
      </c>
      <c r="D634" s="397">
        <v>17</v>
      </c>
      <c r="E634" s="397">
        <v>3</v>
      </c>
      <c r="F634" s="397">
        <v>2</v>
      </c>
      <c r="G634" s="397">
        <v>4</v>
      </c>
      <c r="H634" s="397">
        <v>3</v>
      </c>
      <c r="I634" s="397">
        <v>0</v>
      </c>
      <c r="J634" s="401">
        <v>0.57140000000000002</v>
      </c>
      <c r="K634" s="402">
        <v>81</v>
      </c>
      <c r="L634" s="397">
        <v>81</v>
      </c>
      <c r="M634" s="397">
        <v>41</v>
      </c>
      <c r="N634" s="397">
        <v>40</v>
      </c>
      <c r="O634" s="397">
        <v>22</v>
      </c>
      <c r="P634" s="397">
        <v>62</v>
      </c>
      <c r="Q634" s="397">
        <v>17</v>
      </c>
      <c r="R634" s="402">
        <v>4.4443999999999999</v>
      </c>
      <c r="S634" s="394">
        <v>1.2716000000000001</v>
      </c>
      <c r="T634" s="395">
        <v>9</v>
      </c>
      <c r="U634" s="395">
        <v>2.4443999999999999</v>
      </c>
      <c r="V634" s="395">
        <v>6.8888999999999996</v>
      </c>
      <c r="W634" s="395">
        <v>1.8889</v>
      </c>
      <c r="X634" s="397" t="s">
        <v>995</v>
      </c>
    </row>
    <row r="635" spans="1:24" hidden="1" x14ac:dyDescent="0.25">
      <c r="A635" s="397" t="s">
        <v>689</v>
      </c>
      <c r="B635" s="397" t="s">
        <v>64</v>
      </c>
      <c r="C635" s="397">
        <v>17</v>
      </c>
      <c r="D635" s="397">
        <v>17</v>
      </c>
      <c r="E635" s="397">
        <v>2</v>
      </c>
      <c r="F635" s="397">
        <v>2</v>
      </c>
      <c r="G635" s="397">
        <v>5</v>
      </c>
      <c r="H635" s="397">
        <v>5</v>
      </c>
      <c r="I635" s="397">
        <v>0</v>
      </c>
      <c r="J635" s="401">
        <v>0.5</v>
      </c>
      <c r="K635" s="402">
        <v>80.666668000000001</v>
      </c>
      <c r="L635" s="397">
        <v>85</v>
      </c>
      <c r="M635" s="397">
        <v>59</v>
      </c>
      <c r="N635" s="397">
        <v>53</v>
      </c>
      <c r="O635" s="397">
        <v>25</v>
      </c>
      <c r="P635" s="397">
        <v>65</v>
      </c>
      <c r="Q635" s="397">
        <v>18</v>
      </c>
      <c r="R635" s="402">
        <v>5.9131999999999998</v>
      </c>
      <c r="S635" s="394">
        <v>1.3635999999999999</v>
      </c>
      <c r="T635" s="395">
        <v>9.4834999999999994</v>
      </c>
      <c r="U635" s="395">
        <v>2.7892999999999999</v>
      </c>
      <c r="V635" s="395">
        <v>7.2521000000000004</v>
      </c>
      <c r="W635" s="395">
        <v>2.0083000000000002</v>
      </c>
      <c r="X635" s="397" t="s">
        <v>995</v>
      </c>
    </row>
    <row r="636" spans="1:24" hidden="1" x14ac:dyDescent="0.25">
      <c r="A636" s="397" t="s">
        <v>546</v>
      </c>
      <c r="B636" s="397" t="s">
        <v>71</v>
      </c>
      <c r="C636" s="397">
        <v>20</v>
      </c>
      <c r="D636" s="397">
        <v>20</v>
      </c>
      <c r="E636" s="397">
        <v>3</v>
      </c>
      <c r="F636" s="397">
        <v>2</v>
      </c>
      <c r="G636" s="397">
        <v>2</v>
      </c>
      <c r="H636" s="397">
        <v>4</v>
      </c>
      <c r="I636" s="397">
        <v>0</v>
      </c>
      <c r="J636" s="401">
        <v>0.33329999999999999</v>
      </c>
      <c r="K636" s="402">
        <v>80.333331000000001</v>
      </c>
      <c r="L636" s="397">
        <v>82</v>
      </c>
      <c r="M636" s="397">
        <v>40</v>
      </c>
      <c r="N636" s="397">
        <v>32</v>
      </c>
      <c r="O636" s="397">
        <v>39</v>
      </c>
      <c r="P636" s="397">
        <v>74</v>
      </c>
      <c r="Q636" s="397">
        <v>8</v>
      </c>
      <c r="R636" s="402">
        <v>3.5851000000000002</v>
      </c>
      <c r="S636" s="394">
        <v>1.5062</v>
      </c>
      <c r="T636" s="395">
        <v>9.1867000000000001</v>
      </c>
      <c r="U636" s="395">
        <v>4.3693</v>
      </c>
      <c r="V636" s="395">
        <v>8.2904999999999998</v>
      </c>
      <c r="W636" s="395">
        <v>0.89629999999999999</v>
      </c>
      <c r="X636" s="397" t="s">
        <v>995</v>
      </c>
    </row>
    <row r="637" spans="1:24" hidden="1" x14ac:dyDescent="0.25">
      <c r="A637" s="397" t="s">
        <v>478</v>
      </c>
      <c r="B637" s="397" t="s">
        <v>67</v>
      </c>
      <c r="C637" s="397">
        <v>39</v>
      </c>
      <c r="D637" s="397">
        <v>0</v>
      </c>
      <c r="E637" s="397">
        <v>0</v>
      </c>
      <c r="F637" s="397">
        <v>0</v>
      </c>
      <c r="G637" s="397">
        <v>3</v>
      </c>
      <c r="H637" s="397">
        <v>5</v>
      </c>
      <c r="I637" s="397">
        <v>11</v>
      </c>
      <c r="J637" s="401">
        <v>0.375</v>
      </c>
      <c r="K637" s="402">
        <v>78</v>
      </c>
      <c r="L637" s="397">
        <v>48</v>
      </c>
      <c r="M637" s="397">
        <v>20</v>
      </c>
      <c r="N637" s="397">
        <v>20</v>
      </c>
      <c r="O637" s="397">
        <v>14</v>
      </c>
      <c r="P637" s="397">
        <v>70</v>
      </c>
      <c r="Q637" s="397">
        <v>14</v>
      </c>
      <c r="R637" s="402">
        <v>2.3077000000000001</v>
      </c>
      <c r="S637" s="394">
        <v>0.79490000000000005</v>
      </c>
      <c r="T637" s="395">
        <v>5.5385</v>
      </c>
      <c r="U637" s="395">
        <v>1.6153999999999999</v>
      </c>
      <c r="V637" s="395">
        <v>8.0769000000000002</v>
      </c>
      <c r="W637" s="395">
        <v>1.6153999999999999</v>
      </c>
      <c r="X637" s="397" t="s">
        <v>995</v>
      </c>
    </row>
    <row r="638" spans="1:24" hidden="1" x14ac:dyDescent="0.25">
      <c r="A638" s="397" t="s">
        <v>866</v>
      </c>
      <c r="B638" s="397" t="s">
        <v>75</v>
      </c>
      <c r="C638" s="397">
        <v>12</v>
      </c>
      <c r="D638" s="397">
        <v>12</v>
      </c>
      <c r="E638" s="397">
        <v>1</v>
      </c>
      <c r="F638" s="397">
        <v>0</v>
      </c>
      <c r="G638" s="397">
        <v>4</v>
      </c>
      <c r="H638" s="397">
        <v>2</v>
      </c>
      <c r="I638" s="397">
        <v>0</v>
      </c>
      <c r="J638" s="401">
        <v>0.66669999999999996</v>
      </c>
      <c r="K638" s="402">
        <v>76.333332999999996</v>
      </c>
      <c r="L638" s="397">
        <v>52</v>
      </c>
      <c r="M638" s="397">
        <v>25</v>
      </c>
      <c r="N638" s="397">
        <v>22</v>
      </c>
      <c r="O638" s="397">
        <v>22</v>
      </c>
      <c r="P638" s="397">
        <v>72</v>
      </c>
      <c r="Q638" s="397">
        <v>8</v>
      </c>
      <c r="R638" s="402">
        <v>2.5939000000000001</v>
      </c>
      <c r="S638" s="394">
        <v>0.96940000000000004</v>
      </c>
      <c r="T638" s="395">
        <v>6.1310000000000002</v>
      </c>
      <c r="U638" s="395">
        <v>2.5939000000000001</v>
      </c>
      <c r="V638" s="395">
        <v>8.4891000000000005</v>
      </c>
      <c r="W638" s="395">
        <v>0.94320000000000004</v>
      </c>
      <c r="X638" s="397" t="s">
        <v>995</v>
      </c>
    </row>
    <row r="639" spans="1:24" hidden="1" x14ac:dyDescent="0.25">
      <c r="A639" s="397" t="s">
        <v>436</v>
      </c>
      <c r="B639" s="397" t="s">
        <v>166</v>
      </c>
      <c r="C639" s="397">
        <v>54</v>
      </c>
      <c r="D639" s="397">
        <v>0</v>
      </c>
      <c r="E639" s="397">
        <v>0</v>
      </c>
      <c r="F639" s="397">
        <v>0</v>
      </c>
      <c r="G639" s="397">
        <v>4</v>
      </c>
      <c r="H639" s="397">
        <v>9</v>
      </c>
      <c r="I639" s="397">
        <v>29</v>
      </c>
      <c r="J639" s="401">
        <v>0.30769999999999997</v>
      </c>
      <c r="K639" s="402">
        <v>74.666667000000004</v>
      </c>
      <c r="L639" s="397">
        <v>51</v>
      </c>
      <c r="M639" s="397">
        <v>33</v>
      </c>
      <c r="N639" s="397">
        <v>32</v>
      </c>
      <c r="O639" s="397">
        <v>20</v>
      </c>
      <c r="P639" s="397">
        <v>89</v>
      </c>
      <c r="Q639" s="397">
        <v>13</v>
      </c>
      <c r="R639" s="402">
        <v>3.8571</v>
      </c>
      <c r="S639" s="394">
        <v>0.95089999999999997</v>
      </c>
      <c r="T639" s="395">
        <v>6.1473000000000004</v>
      </c>
      <c r="U639" s="395">
        <v>2.4106999999999998</v>
      </c>
      <c r="V639" s="395">
        <v>10.7277</v>
      </c>
      <c r="W639" s="395">
        <v>1.5669999999999999</v>
      </c>
      <c r="X639" s="397" t="s">
        <v>995</v>
      </c>
    </row>
    <row r="640" spans="1:24" hidden="1" x14ac:dyDescent="0.25">
      <c r="A640" s="397" t="s">
        <v>467</v>
      </c>
      <c r="B640" s="397" t="s">
        <v>76</v>
      </c>
      <c r="C640" s="397">
        <v>61</v>
      </c>
      <c r="D640" s="397">
        <v>0</v>
      </c>
      <c r="E640" s="397">
        <v>0</v>
      </c>
      <c r="F640" s="397">
        <v>0</v>
      </c>
      <c r="G640" s="397">
        <v>5</v>
      </c>
      <c r="H640" s="397">
        <v>4</v>
      </c>
      <c r="I640" s="397">
        <v>1</v>
      </c>
      <c r="J640" s="401">
        <v>0.55559999999999998</v>
      </c>
      <c r="K640" s="402">
        <v>74.333332999999996</v>
      </c>
      <c r="L640" s="397">
        <v>47</v>
      </c>
      <c r="M640" s="397">
        <v>25</v>
      </c>
      <c r="N640" s="397">
        <v>23</v>
      </c>
      <c r="O640" s="397">
        <v>19</v>
      </c>
      <c r="P640" s="397">
        <v>77</v>
      </c>
      <c r="Q640" s="397">
        <v>5</v>
      </c>
      <c r="R640" s="402">
        <v>2.7848000000000002</v>
      </c>
      <c r="S640" s="394">
        <v>0.88790000000000002</v>
      </c>
      <c r="T640" s="395">
        <v>5.6905999999999999</v>
      </c>
      <c r="U640" s="395">
        <v>2.3003999999999998</v>
      </c>
      <c r="V640" s="395">
        <v>9.3229000000000006</v>
      </c>
      <c r="W640" s="395">
        <v>0.60540000000000005</v>
      </c>
      <c r="X640" s="397" t="s">
        <v>995</v>
      </c>
    </row>
    <row r="641" spans="1:24" hidden="1" x14ac:dyDescent="0.25">
      <c r="A641" s="397" t="s">
        <v>418</v>
      </c>
      <c r="B641" s="397" t="s">
        <v>65</v>
      </c>
      <c r="C641" s="397">
        <v>60</v>
      </c>
      <c r="D641" s="397">
        <v>0</v>
      </c>
      <c r="E641" s="397">
        <v>0</v>
      </c>
      <c r="F641" s="397">
        <v>0</v>
      </c>
      <c r="G641" s="397">
        <v>2</v>
      </c>
      <c r="H641" s="397">
        <v>1</v>
      </c>
      <c r="I641" s="397">
        <v>48</v>
      </c>
      <c r="J641" s="401">
        <v>0.66669999999999996</v>
      </c>
      <c r="K641" s="402">
        <v>72.666663999999997</v>
      </c>
      <c r="L641" s="397">
        <v>34</v>
      </c>
      <c r="M641" s="397">
        <v>13</v>
      </c>
      <c r="N641" s="397">
        <v>11</v>
      </c>
      <c r="O641" s="397">
        <v>22</v>
      </c>
      <c r="P641" s="397">
        <v>70</v>
      </c>
      <c r="Q641" s="397">
        <v>6</v>
      </c>
      <c r="R641" s="402">
        <v>1.3624000000000001</v>
      </c>
      <c r="S641" s="394">
        <v>0.77059999999999995</v>
      </c>
      <c r="T641" s="395">
        <v>4.2110000000000003</v>
      </c>
      <c r="U641" s="395">
        <v>2.7248000000000001</v>
      </c>
      <c r="V641" s="395">
        <v>8.6697000000000006</v>
      </c>
      <c r="W641" s="395">
        <v>0.74309999999999998</v>
      </c>
      <c r="X641" s="397" t="s">
        <v>995</v>
      </c>
    </row>
    <row r="642" spans="1:24" hidden="1" x14ac:dyDescent="0.25">
      <c r="A642" s="397" t="s">
        <v>466</v>
      </c>
      <c r="B642" s="397" t="s">
        <v>166</v>
      </c>
      <c r="C642" s="397">
        <v>68</v>
      </c>
      <c r="D642" s="397">
        <v>0</v>
      </c>
      <c r="E642" s="397">
        <v>0</v>
      </c>
      <c r="F642" s="397">
        <v>0</v>
      </c>
      <c r="G642" s="397">
        <v>4</v>
      </c>
      <c r="H642" s="397">
        <v>7</v>
      </c>
      <c r="I642" s="397">
        <v>1</v>
      </c>
      <c r="J642" s="401">
        <v>0.36359999999999998</v>
      </c>
      <c r="K642" s="402">
        <v>72.666663</v>
      </c>
      <c r="L642" s="397">
        <v>45</v>
      </c>
      <c r="M642" s="397">
        <v>29</v>
      </c>
      <c r="N642" s="397">
        <v>29</v>
      </c>
      <c r="O642" s="397">
        <v>30</v>
      </c>
      <c r="P642" s="397">
        <v>85</v>
      </c>
      <c r="Q642" s="397">
        <v>11</v>
      </c>
      <c r="R642" s="402">
        <v>3.5916999999999999</v>
      </c>
      <c r="S642" s="394">
        <v>1.0321</v>
      </c>
      <c r="T642" s="395">
        <v>5.5734000000000004</v>
      </c>
      <c r="U642" s="395">
        <v>3.7155999999999998</v>
      </c>
      <c r="V642" s="395">
        <v>10.5275</v>
      </c>
      <c r="W642" s="395">
        <v>1.3624000000000001</v>
      </c>
      <c r="X642" s="397" t="s">
        <v>995</v>
      </c>
    </row>
    <row r="643" spans="1:24" hidden="1" x14ac:dyDescent="0.25">
      <c r="A643" s="397" t="s">
        <v>686</v>
      </c>
      <c r="B643" s="397" t="s">
        <v>64</v>
      </c>
      <c r="C643" s="397">
        <v>46</v>
      </c>
      <c r="D643" s="397">
        <v>0</v>
      </c>
      <c r="E643" s="397">
        <v>0</v>
      </c>
      <c r="F643" s="397">
        <v>0</v>
      </c>
      <c r="G643" s="397">
        <v>8</v>
      </c>
      <c r="H643" s="397">
        <v>8</v>
      </c>
      <c r="I643" s="397">
        <v>17</v>
      </c>
      <c r="J643" s="401">
        <v>0.5</v>
      </c>
      <c r="K643" s="402">
        <v>70.666667000000004</v>
      </c>
      <c r="L643" s="397">
        <v>42</v>
      </c>
      <c r="M643" s="397">
        <v>24</v>
      </c>
      <c r="N643" s="397">
        <v>23</v>
      </c>
      <c r="O643" s="397">
        <v>16</v>
      </c>
      <c r="P643" s="397">
        <v>63</v>
      </c>
      <c r="Q643" s="397">
        <v>8</v>
      </c>
      <c r="R643" s="402">
        <v>2.9291999999999998</v>
      </c>
      <c r="S643" s="394">
        <v>0.82079999999999997</v>
      </c>
      <c r="T643" s="395">
        <v>5.3491</v>
      </c>
      <c r="U643" s="395">
        <v>2.0377000000000001</v>
      </c>
      <c r="V643" s="395">
        <v>8.0236000000000001</v>
      </c>
      <c r="W643" s="395">
        <v>1.0188999999999999</v>
      </c>
      <c r="X643" s="397" t="s">
        <v>995</v>
      </c>
    </row>
    <row r="644" spans="1:24" hidden="1" x14ac:dyDescent="0.25">
      <c r="A644" s="397" t="s">
        <v>744</v>
      </c>
      <c r="B644" s="397" t="s">
        <v>66</v>
      </c>
      <c r="C644" s="397">
        <v>28</v>
      </c>
      <c r="D644" s="397">
        <v>0</v>
      </c>
      <c r="E644" s="397">
        <v>0</v>
      </c>
      <c r="F644" s="397">
        <v>0</v>
      </c>
      <c r="G644" s="397">
        <v>4</v>
      </c>
      <c r="H644" s="397">
        <v>4</v>
      </c>
      <c r="I644" s="397">
        <v>2</v>
      </c>
      <c r="J644" s="401">
        <v>0.5</v>
      </c>
      <c r="K644" s="402">
        <v>70.666666000000006</v>
      </c>
      <c r="L644" s="397">
        <v>60</v>
      </c>
      <c r="M644" s="397">
        <v>27</v>
      </c>
      <c r="N644" s="397">
        <v>27</v>
      </c>
      <c r="O644" s="397">
        <v>17</v>
      </c>
      <c r="P644" s="397">
        <v>66</v>
      </c>
      <c r="Q644" s="397">
        <v>8</v>
      </c>
      <c r="R644" s="402">
        <v>3.4386999999999999</v>
      </c>
      <c r="S644" s="394">
        <v>1.0895999999999999</v>
      </c>
      <c r="T644" s="395">
        <v>7.6414999999999997</v>
      </c>
      <c r="U644" s="395">
        <v>2.1650999999999998</v>
      </c>
      <c r="V644" s="395">
        <v>8.4056999999999995</v>
      </c>
      <c r="W644" s="395">
        <v>1.0188999999999999</v>
      </c>
      <c r="X644" s="397" t="s">
        <v>995</v>
      </c>
    </row>
    <row r="645" spans="1:24" hidden="1" x14ac:dyDescent="0.25">
      <c r="A645" s="397" t="s">
        <v>403</v>
      </c>
      <c r="B645" s="397" t="s">
        <v>65</v>
      </c>
      <c r="C645" s="397">
        <v>77</v>
      </c>
      <c r="D645" s="397">
        <v>0</v>
      </c>
      <c r="E645" s="397">
        <v>0</v>
      </c>
      <c r="F645" s="397">
        <v>0</v>
      </c>
      <c r="G645" s="397">
        <v>5</v>
      </c>
      <c r="H645" s="397">
        <v>7</v>
      </c>
      <c r="I645" s="397">
        <v>0</v>
      </c>
      <c r="J645" s="401">
        <v>0.41670000000000001</v>
      </c>
      <c r="K645" s="402">
        <v>70.333332999999996</v>
      </c>
      <c r="L645" s="397">
        <v>45</v>
      </c>
      <c r="M645" s="397">
        <v>26</v>
      </c>
      <c r="N645" s="397">
        <v>26</v>
      </c>
      <c r="O645" s="397">
        <v>22</v>
      </c>
      <c r="P645" s="397">
        <v>78</v>
      </c>
      <c r="Q645" s="397">
        <v>9</v>
      </c>
      <c r="R645" s="402">
        <v>3.327</v>
      </c>
      <c r="S645" s="394">
        <v>0.9526</v>
      </c>
      <c r="T645" s="395">
        <v>5.7583000000000002</v>
      </c>
      <c r="U645" s="395">
        <v>2.8151999999999999</v>
      </c>
      <c r="V645" s="395">
        <v>9.9809999999999999</v>
      </c>
      <c r="W645" s="395">
        <v>1.1516999999999999</v>
      </c>
      <c r="X645" s="397" t="s">
        <v>995</v>
      </c>
    </row>
    <row r="646" spans="1:24" hidden="1" x14ac:dyDescent="0.25">
      <c r="A646" s="397" t="s">
        <v>987</v>
      </c>
      <c r="B646" s="397" t="s">
        <v>166</v>
      </c>
      <c r="C646" s="397">
        <v>20</v>
      </c>
      <c r="D646" s="397">
        <v>20</v>
      </c>
      <c r="E646" s="397">
        <v>1</v>
      </c>
      <c r="F646" s="397">
        <v>1</v>
      </c>
      <c r="G646" s="397">
        <v>1</v>
      </c>
      <c r="H646" s="397">
        <v>9</v>
      </c>
      <c r="I646" s="397">
        <v>0</v>
      </c>
      <c r="J646" s="401">
        <v>0.1</v>
      </c>
      <c r="K646" s="402">
        <v>70</v>
      </c>
      <c r="L646" s="397">
        <v>84</v>
      </c>
      <c r="M646" s="397">
        <v>48</v>
      </c>
      <c r="N646" s="397">
        <v>45</v>
      </c>
      <c r="O646" s="397">
        <v>22</v>
      </c>
      <c r="P646" s="397">
        <v>68</v>
      </c>
      <c r="Q646" s="397">
        <v>15</v>
      </c>
      <c r="R646" s="402">
        <v>5.7857000000000003</v>
      </c>
      <c r="S646" s="394">
        <v>1.5143</v>
      </c>
      <c r="T646" s="395">
        <v>10.8</v>
      </c>
      <c r="U646" s="395">
        <v>2.8285999999999998</v>
      </c>
      <c r="V646" s="395">
        <v>8.7429000000000006</v>
      </c>
      <c r="W646" s="395">
        <v>1.9286000000000001</v>
      </c>
      <c r="X646" s="397" t="s">
        <v>995</v>
      </c>
    </row>
    <row r="647" spans="1:24" hidden="1" x14ac:dyDescent="0.25">
      <c r="A647" s="397" t="s">
        <v>476</v>
      </c>
      <c r="B647" s="397" t="s">
        <v>67</v>
      </c>
      <c r="C647" s="397">
        <v>41</v>
      </c>
      <c r="D647" s="397">
        <v>0</v>
      </c>
      <c r="E647" s="397">
        <v>0</v>
      </c>
      <c r="F647" s="397">
        <v>0</v>
      </c>
      <c r="G647" s="397">
        <v>8</v>
      </c>
      <c r="H647" s="397">
        <v>4</v>
      </c>
      <c r="I647" s="397">
        <v>7</v>
      </c>
      <c r="J647" s="401">
        <v>0.66669999999999996</v>
      </c>
      <c r="K647" s="402">
        <v>69.333331000000001</v>
      </c>
      <c r="L647" s="397">
        <v>44</v>
      </c>
      <c r="M647" s="397">
        <v>28</v>
      </c>
      <c r="N647" s="397">
        <v>27</v>
      </c>
      <c r="O647" s="397">
        <v>24</v>
      </c>
      <c r="P647" s="397">
        <v>67</v>
      </c>
      <c r="Q647" s="397">
        <v>9</v>
      </c>
      <c r="R647" s="402">
        <v>3.5047999999999999</v>
      </c>
      <c r="S647" s="394">
        <v>0.98080000000000001</v>
      </c>
      <c r="T647" s="395">
        <v>5.7115</v>
      </c>
      <c r="U647" s="395">
        <v>3.1154000000000002</v>
      </c>
      <c r="V647" s="395">
        <v>8.6971000000000007</v>
      </c>
      <c r="W647" s="395">
        <v>1.1682999999999999</v>
      </c>
      <c r="X647" s="397" t="s">
        <v>995</v>
      </c>
    </row>
    <row r="648" spans="1:24" hidden="1" x14ac:dyDescent="0.25">
      <c r="A648" s="397" t="s">
        <v>464</v>
      </c>
      <c r="B648" s="397" t="s">
        <v>73</v>
      </c>
      <c r="C648" s="397">
        <v>64</v>
      </c>
      <c r="D648" s="397">
        <v>0</v>
      </c>
      <c r="E648" s="397">
        <v>0</v>
      </c>
      <c r="F648" s="397">
        <v>0</v>
      </c>
      <c r="G648" s="397">
        <v>3</v>
      </c>
      <c r="H648" s="397">
        <v>4</v>
      </c>
      <c r="I648" s="397">
        <v>0</v>
      </c>
      <c r="J648" s="401">
        <v>0.42857142857142855</v>
      </c>
      <c r="K648" s="402">
        <v>69.000003000000007</v>
      </c>
      <c r="L648" s="397">
        <v>39</v>
      </c>
      <c r="M648" s="397">
        <v>20</v>
      </c>
      <c r="N648" s="397">
        <v>19</v>
      </c>
      <c r="O648" s="397">
        <v>31</v>
      </c>
      <c r="P648" s="397">
        <v>57</v>
      </c>
      <c r="Q648" s="397">
        <v>7</v>
      </c>
      <c r="R648" s="402">
        <v>2.4782607618147492</v>
      </c>
      <c r="S648" s="394">
        <v>1.0144927095148097</v>
      </c>
      <c r="T648" s="395">
        <v>5.0869563005671168</v>
      </c>
      <c r="U648" s="395">
        <v>4.0434780850661696</v>
      </c>
      <c r="V648" s="395">
        <v>7.434782285444248</v>
      </c>
      <c r="W648" s="395">
        <v>0.9130434385633287</v>
      </c>
      <c r="X648" s="397" t="s">
        <v>995</v>
      </c>
    </row>
    <row r="649" spans="1:24" hidden="1" x14ac:dyDescent="0.25">
      <c r="A649" s="397" t="s">
        <v>607</v>
      </c>
      <c r="B649" s="397" t="s">
        <v>69</v>
      </c>
      <c r="C649" s="397">
        <v>10</v>
      </c>
      <c r="D649" s="397">
        <v>10</v>
      </c>
      <c r="E649" s="397">
        <v>3</v>
      </c>
      <c r="F649" s="397">
        <v>0</v>
      </c>
      <c r="G649" s="397">
        <v>3</v>
      </c>
      <c r="H649" s="397">
        <v>6</v>
      </c>
      <c r="I649" s="397">
        <v>0</v>
      </c>
      <c r="J649" s="401">
        <v>0.33329999999999999</v>
      </c>
      <c r="K649" s="402">
        <v>68.666666000000006</v>
      </c>
      <c r="L649" s="397">
        <v>72</v>
      </c>
      <c r="M649" s="397">
        <v>45</v>
      </c>
      <c r="N649" s="397">
        <v>45</v>
      </c>
      <c r="O649" s="397">
        <v>26</v>
      </c>
      <c r="P649" s="397">
        <v>45</v>
      </c>
      <c r="Q649" s="397">
        <v>9</v>
      </c>
      <c r="R649" s="402">
        <v>5.8981000000000003</v>
      </c>
      <c r="S649" s="394">
        <v>1.4272</v>
      </c>
      <c r="T649" s="395">
        <v>9.4368999999999996</v>
      </c>
      <c r="U649" s="395">
        <v>3.4077999999999999</v>
      </c>
      <c r="V649" s="395">
        <v>5.8981000000000003</v>
      </c>
      <c r="W649" s="395">
        <v>1.1796</v>
      </c>
      <c r="X649" s="397" t="s">
        <v>995</v>
      </c>
    </row>
    <row r="650" spans="1:24" hidden="1" x14ac:dyDescent="0.25">
      <c r="A650" s="397" t="s">
        <v>986</v>
      </c>
      <c r="B650" s="397" t="s">
        <v>166</v>
      </c>
      <c r="C650" s="397">
        <v>62</v>
      </c>
      <c r="D650" s="397">
        <v>0</v>
      </c>
      <c r="E650" s="397">
        <v>0</v>
      </c>
      <c r="F650" s="397">
        <v>0</v>
      </c>
      <c r="G650" s="397">
        <v>2</v>
      </c>
      <c r="H650" s="397">
        <v>2</v>
      </c>
      <c r="I650" s="397">
        <v>0</v>
      </c>
      <c r="J650" s="401">
        <v>0.5</v>
      </c>
      <c r="K650" s="402">
        <v>67.666667000000004</v>
      </c>
      <c r="L650" s="397">
        <v>70</v>
      </c>
      <c r="M650" s="397">
        <v>37</v>
      </c>
      <c r="N650" s="397">
        <v>37</v>
      </c>
      <c r="O650" s="397">
        <v>28</v>
      </c>
      <c r="P650" s="397">
        <v>65</v>
      </c>
      <c r="Q650" s="397">
        <v>16</v>
      </c>
      <c r="R650" s="402">
        <v>4.9211999999999998</v>
      </c>
      <c r="S650" s="394">
        <v>1.4482999999999999</v>
      </c>
      <c r="T650" s="395">
        <v>9.3102999999999998</v>
      </c>
      <c r="U650" s="395">
        <v>3.7241</v>
      </c>
      <c r="V650" s="395">
        <v>8.6453000000000007</v>
      </c>
      <c r="W650" s="395">
        <v>2.1280999999999999</v>
      </c>
      <c r="X650" s="397" t="s">
        <v>995</v>
      </c>
    </row>
    <row r="651" spans="1:24" hidden="1" x14ac:dyDescent="0.25">
      <c r="A651" s="397" t="s">
        <v>417</v>
      </c>
      <c r="B651" s="397" t="s">
        <v>64</v>
      </c>
      <c r="C651" s="397">
        <v>37</v>
      </c>
      <c r="D651" s="397">
        <v>0</v>
      </c>
      <c r="E651" s="397">
        <v>0</v>
      </c>
      <c r="F651" s="397">
        <v>0</v>
      </c>
      <c r="G651" s="397">
        <v>7</v>
      </c>
      <c r="H651" s="397">
        <v>2</v>
      </c>
      <c r="I651" s="397">
        <v>0</v>
      </c>
      <c r="J651" s="401">
        <v>0.77780000000000005</v>
      </c>
      <c r="K651" s="402">
        <v>66.666667000000004</v>
      </c>
      <c r="L651" s="397">
        <v>43</v>
      </c>
      <c r="M651" s="397">
        <v>24</v>
      </c>
      <c r="N651" s="397">
        <v>24</v>
      </c>
      <c r="O651" s="397">
        <v>29</v>
      </c>
      <c r="P651" s="397">
        <v>96</v>
      </c>
      <c r="Q651" s="397">
        <v>12</v>
      </c>
      <c r="R651" s="402">
        <v>3.24</v>
      </c>
      <c r="S651" s="394">
        <v>1.08</v>
      </c>
      <c r="T651" s="395">
        <v>5.8049999999999997</v>
      </c>
      <c r="U651" s="395">
        <v>3.915</v>
      </c>
      <c r="V651" s="395">
        <v>12.96</v>
      </c>
      <c r="W651" s="395">
        <v>1.62</v>
      </c>
      <c r="X651" s="397" t="s">
        <v>995</v>
      </c>
    </row>
    <row r="652" spans="1:24" hidden="1" x14ac:dyDescent="0.25">
      <c r="A652" s="397" t="s">
        <v>958</v>
      </c>
      <c r="B652" s="397" t="s">
        <v>146</v>
      </c>
      <c r="C652" s="397">
        <v>15</v>
      </c>
      <c r="D652" s="397">
        <v>8</v>
      </c>
      <c r="E652" s="397">
        <v>1</v>
      </c>
      <c r="F652" s="397">
        <v>0</v>
      </c>
      <c r="G652" s="397">
        <v>4</v>
      </c>
      <c r="H652" s="397">
        <v>1</v>
      </c>
      <c r="I652" s="397">
        <v>0</v>
      </c>
      <c r="J652" s="401">
        <v>0.8</v>
      </c>
      <c r="K652" s="402">
        <v>66.666666000000006</v>
      </c>
      <c r="L652" s="397">
        <v>53</v>
      </c>
      <c r="M652" s="397">
        <v>27</v>
      </c>
      <c r="N652" s="397">
        <v>27</v>
      </c>
      <c r="O652" s="397">
        <v>33</v>
      </c>
      <c r="P652" s="397">
        <v>56</v>
      </c>
      <c r="Q652" s="397">
        <v>10</v>
      </c>
      <c r="R652" s="402">
        <v>3.645</v>
      </c>
      <c r="S652" s="394">
        <v>1.29</v>
      </c>
      <c r="T652" s="395">
        <v>7.1550000000000002</v>
      </c>
      <c r="U652" s="395">
        <v>4.4550000000000001</v>
      </c>
      <c r="V652" s="395">
        <v>7.56</v>
      </c>
      <c r="W652" s="395">
        <v>1.35</v>
      </c>
      <c r="X652" s="397" t="s">
        <v>995</v>
      </c>
    </row>
    <row r="653" spans="1:24" hidden="1" x14ac:dyDescent="0.25">
      <c r="A653" s="397" t="s">
        <v>470</v>
      </c>
      <c r="B653" s="397" t="s">
        <v>75</v>
      </c>
      <c r="C653" s="397">
        <v>69</v>
      </c>
      <c r="D653" s="397">
        <v>0</v>
      </c>
      <c r="E653" s="397">
        <v>0</v>
      </c>
      <c r="F653" s="397">
        <v>0</v>
      </c>
      <c r="G653" s="397">
        <v>6</v>
      </c>
      <c r="H653" s="397">
        <v>5</v>
      </c>
      <c r="I653" s="397">
        <v>2</v>
      </c>
      <c r="J653" s="401">
        <v>0.54549999999999998</v>
      </c>
      <c r="K653" s="402">
        <v>66.333331999999999</v>
      </c>
      <c r="L653" s="397">
        <v>50</v>
      </c>
      <c r="M653" s="397">
        <v>24</v>
      </c>
      <c r="N653" s="397">
        <v>22</v>
      </c>
      <c r="O653" s="397">
        <v>14</v>
      </c>
      <c r="P653" s="397">
        <v>79</v>
      </c>
      <c r="Q653" s="397">
        <v>8</v>
      </c>
      <c r="R653" s="402">
        <v>2.9849000000000001</v>
      </c>
      <c r="S653" s="394">
        <v>0.96479999999999999</v>
      </c>
      <c r="T653" s="395">
        <v>6.7839</v>
      </c>
      <c r="U653" s="395">
        <v>1.8995</v>
      </c>
      <c r="V653" s="395">
        <v>10.7186</v>
      </c>
      <c r="W653" s="395">
        <v>1.0853999999999999</v>
      </c>
      <c r="X653" s="397" t="s">
        <v>995</v>
      </c>
    </row>
    <row r="654" spans="1:24" hidden="1" x14ac:dyDescent="0.25">
      <c r="A654" s="397" t="s">
        <v>551</v>
      </c>
      <c r="B654" s="397" t="s">
        <v>71</v>
      </c>
      <c r="C654" s="397">
        <v>18</v>
      </c>
      <c r="D654" s="397">
        <v>18</v>
      </c>
      <c r="E654" s="397">
        <v>1</v>
      </c>
      <c r="F654" s="397">
        <v>0</v>
      </c>
      <c r="G654" s="397">
        <v>1</v>
      </c>
      <c r="H654" s="397">
        <v>5</v>
      </c>
      <c r="I654" s="397">
        <v>0</v>
      </c>
      <c r="J654" s="401">
        <v>0.16669999999999999</v>
      </c>
      <c r="K654" s="402">
        <v>65.999999000000003</v>
      </c>
      <c r="L654" s="397">
        <v>74</v>
      </c>
      <c r="M654" s="397">
        <v>36</v>
      </c>
      <c r="N654" s="397">
        <v>36</v>
      </c>
      <c r="O654" s="397">
        <v>24</v>
      </c>
      <c r="P654" s="397">
        <v>44</v>
      </c>
      <c r="Q654" s="397">
        <v>7</v>
      </c>
      <c r="R654" s="402">
        <v>4.9090999999999996</v>
      </c>
      <c r="S654" s="394">
        <v>1.4847999999999999</v>
      </c>
      <c r="T654" s="395">
        <v>10.0909</v>
      </c>
      <c r="U654" s="395">
        <v>3.2726999999999999</v>
      </c>
      <c r="V654" s="395">
        <v>6</v>
      </c>
      <c r="W654" s="395">
        <v>0.95450000000000002</v>
      </c>
      <c r="X654" s="397" t="s">
        <v>995</v>
      </c>
    </row>
    <row r="655" spans="1:24" hidden="1" x14ac:dyDescent="0.25">
      <c r="A655" s="397" t="s">
        <v>1826</v>
      </c>
      <c r="B655" s="397" t="s">
        <v>72</v>
      </c>
      <c r="C655" s="397">
        <v>30</v>
      </c>
      <c r="D655" s="397">
        <v>0</v>
      </c>
      <c r="E655" s="397">
        <v>0</v>
      </c>
      <c r="F655" s="397">
        <v>0</v>
      </c>
      <c r="G655" s="397">
        <v>10</v>
      </c>
      <c r="H655" s="397">
        <v>3</v>
      </c>
      <c r="I655" s="397">
        <v>0</v>
      </c>
      <c r="J655" s="401">
        <v>0.76919999999999999</v>
      </c>
      <c r="K655" s="402">
        <v>65.333331999999999</v>
      </c>
      <c r="L655" s="397">
        <v>60</v>
      </c>
      <c r="M655" s="397">
        <v>31</v>
      </c>
      <c r="N655" s="397">
        <v>30</v>
      </c>
      <c r="O655" s="397">
        <v>20</v>
      </c>
      <c r="P655" s="397">
        <v>75</v>
      </c>
      <c r="Q655" s="397">
        <v>11</v>
      </c>
      <c r="R655" s="402">
        <v>4.1326999999999998</v>
      </c>
      <c r="S655" s="394">
        <v>1.2244999999999999</v>
      </c>
      <c r="T655" s="395">
        <v>8.2652999999999999</v>
      </c>
      <c r="U655" s="395">
        <v>2.7551000000000001</v>
      </c>
      <c r="V655" s="395">
        <v>10.3316</v>
      </c>
      <c r="W655" s="395">
        <v>1.5153000000000001</v>
      </c>
      <c r="X655" s="397" t="s">
        <v>995</v>
      </c>
    </row>
    <row r="656" spans="1:24" hidden="1" x14ac:dyDescent="0.25">
      <c r="A656" s="397" t="s">
        <v>932</v>
      </c>
      <c r="B656" s="397" t="s">
        <v>72</v>
      </c>
      <c r="C656" s="397">
        <v>17</v>
      </c>
      <c r="D656" s="397">
        <v>17</v>
      </c>
      <c r="E656" s="397">
        <v>1</v>
      </c>
      <c r="F656" s="397">
        <v>1</v>
      </c>
      <c r="G656" s="397">
        <v>3</v>
      </c>
      <c r="H656" s="397">
        <v>1</v>
      </c>
      <c r="I656" s="397">
        <v>0</v>
      </c>
      <c r="J656" s="401">
        <v>0.75</v>
      </c>
      <c r="K656" s="402">
        <v>64.333332999999996</v>
      </c>
      <c r="L656" s="397">
        <v>68</v>
      </c>
      <c r="M656" s="397">
        <v>34</v>
      </c>
      <c r="N656" s="397">
        <v>33</v>
      </c>
      <c r="O656" s="397">
        <v>24</v>
      </c>
      <c r="P656" s="397">
        <v>65</v>
      </c>
      <c r="Q656" s="397">
        <v>9</v>
      </c>
      <c r="R656" s="402">
        <v>4.6166</v>
      </c>
      <c r="S656" s="394">
        <v>1.4300999999999999</v>
      </c>
      <c r="T656" s="395">
        <v>9.5129999999999999</v>
      </c>
      <c r="U656" s="395">
        <v>3.3574999999999999</v>
      </c>
      <c r="V656" s="395">
        <v>9.0932999999999993</v>
      </c>
      <c r="W656" s="395">
        <v>1.2591000000000001</v>
      </c>
      <c r="X656" s="397" t="s">
        <v>995</v>
      </c>
    </row>
    <row r="657" spans="1:24" hidden="1" x14ac:dyDescent="0.25">
      <c r="A657" s="397" t="s">
        <v>430</v>
      </c>
      <c r="B657" s="397" t="s">
        <v>72</v>
      </c>
      <c r="C657" s="397">
        <v>58</v>
      </c>
      <c r="D657" s="397">
        <v>0</v>
      </c>
      <c r="E657" s="397">
        <v>0</v>
      </c>
      <c r="F657" s="397">
        <v>0</v>
      </c>
      <c r="G657" s="397">
        <v>7</v>
      </c>
      <c r="H657" s="397">
        <v>4</v>
      </c>
      <c r="I657" s="397">
        <v>20</v>
      </c>
      <c r="J657" s="401">
        <v>0.63639999999999997</v>
      </c>
      <c r="K657" s="402">
        <v>64</v>
      </c>
      <c r="L657" s="397">
        <v>36</v>
      </c>
      <c r="M657" s="397">
        <v>21</v>
      </c>
      <c r="N657" s="397">
        <v>19</v>
      </c>
      <c r="O657" s="397">
        <v>15</v>
      </c>
      <c r="P657" s="397">
        <v>114</v>
      </c>
      <c r="Q657" s="397">
        <v>9</v>
      </c>
      <c r="R657" s="402">
        <v>2.6718999999999999</v>
      </c>
      <c r="S657" s="394">
        <v>0.79690000000000005</v>
      </c>
      <c r="T657" s="395">
        <v>5.0625</v>
      </c>
      <c r="U657" s="395">
        <v>2.1093999999999999</v>
      </c>
      <c r="V657" s="395">
        <v>16.031300000000002</v>
      </c>
      <c r="W657" s="395">
        <v>1.2656000000000001</v>
      </c>
      <c r="X657" s="397" t="s">
        <v>995</v>
      </c>
    </row>
    <row r="658" spans="1:24" hidden="1" x14ac:dyDescent="0.25">
      <c r="A658" s="397" t="s">
        <v>985</v>
      </c>
      <c r="B658" s="397" t="s">
        <v>166</v>
      </c>
      <c r="C658" s="397">
        <v>60</v>
      </c>
      <c r="D658" s="397">
        <v>0</v>
      </c>
      <c r="E658" s="397">
        <v>0</v>
      </c>
      <c r="F658" s="397">
        <v>0</v>
      </c>
      <c r="G658" s="397">
        <v>1</v>
      </c>
      <c r="H658" s="397">
        <v>1</v>
      </c>
      <c r="I658" s="397">
        <v>0</v>
      </c>
      <c r="J658" s="401">
        <v>0.5</v>
      </c>
      <c r="K658" s="402">
        <v>63.999997999999998</v>
      </c>
      <c r="L658" s="397">
        <v>41</v>
      </c>
      <c r="M658" s="397">
        <v>28</v>
      </c>
      <c r="N658" s="397">
        <v>27</v>
      </c>
      <c r="O658" s="397">
        <v>20</v>
      </c>
      <c r="P658" s="397">
        <v>56</v>
      </c>
      <c r="Q658" s="397">
        <v>9</v>
      </c>
      <c r="R658" s="402">
        <v>3.7968999999999999</v>
      </c>
      <c r="S658" s="394">
        <v>0.95309999999999995</v>
      </c>
      <c r="T658" s="395">
        <v>5.7656000000000001</v>
      </c>
      <c r="U658" s="395">
        <v>2.8125</v>
      </c>
      <c r="V658" s="395">
        <v>7.875</v>
      </c>
      <c r="W658" s="395">
        <v>1.2656000000000001</v>
      </c>
      <c r="X658" s="397" t="s">
        <v>995</v>
      </c>
    </row>
    <row r="659" spans="1:24" hidden="1" x14ac:dyDescent="0.25">
      <c r="A659" s="397" t="s">
        <v>550</v>
      </c>
      <c r="B659" s="397" t="s">
        <v>71</v>
      </c>
      <c r="C659" s="397">
        <v>69</v>
      </c>
      <c r="D659" s="397">
        <v>0</v>
      </c>
      <c r="E659" s="397">
        <v>0</v>
      </c>
      <c r="F659" s="397">
        <v>0</v>
      </c>
      <c r="G659" s="397">
        <v>9</v>
      </c>
      <c r="H659" s="397">
        <v>0</v>
      </c>
      <c r="I659" s="397">
        <v>1</v>
      </c>
      <c r="J659" s="401">
        <v>1</v>
      </c>
      <c r="K659" s="402">
        <v>63.333334999999998</v>
      </c>
      <c r="L659" s="397">
        <v>72</v>
      </c>
      <c r="M659" s="397">
        <v>31</v>
      </c>
      <c r="N659" s="397">
        <v>30</v>
      </c>
      <c r="O659" s="397">
        <v>14</v>
      </c>
      <c r="P659" s="397">
        <v>61</v>
      </c>
      <c r="Q659" s="397">
        <v>10</v>
      </c>
      <c r="R659" s="402">
        <v>4.2632000000000003</v>
      </c>
      <c r="S659" s="394">
        <v>1.3579000000000001</v>
      </c>
      <c r="T659" s="395">
        <v>10.2316</v>
      </c>
      <c r="U659" s="395">
        <v>1.9895</v>
      </c>
      <c r="V659" s="395">
        <v>8.6684000000000001</v>
      </c>
      <c r="W659" s="395">
        <v>1.4211</v>
      </c>
      <c r="X659" s="397" t="s">
        <v>995</v>
      </c>
    </row>
    <row r="660" spans="1:24" hidden="1" x14ac:dyDescent="0.25">
      <c r="A660" s="397" t="s">
        <v>660</v>
      </c>
      <c r="B660" s="397" t="s">
        <v>68</v>
      </c>
      <c r="C660" s="397">
        <v>11</v>
      </c>
      <c r="D660" s="397">
        <v>11</v>
      </c>
      <c r="E660" s="397">
        <v>2</v>
      </c>
      <c r="F660" s="397">
        <v>0</v>
      </c>
      <c r="G660" s="397">
        <v>3</v>
      </c>
      <c r="H660" s="397">
        <v>2</v>
      </c>
      <c r="I660" s="397">
        <v>0</v>
      </c>
      <c r="J660" s="401">
        <v>0.6</v>
      </c>
      <c r="K660" s="402">
        <v>63.333334000000001</v>
      </c>
      <c r="L660" s="397">
        <v>69</v>
      </c>
      <c r="M660" s="397">
        <v>37</v>
      </c>
      <c r="N660" s="397">
        <v>37</v>
      </c>
      <c r="O660" s="397">
        <v>28</v>
      </c>
      <c r="P660" s="397">
        <v>57</v>
      </c>
      <c r="Q660" s="397">
        <v>8</v>
      </c>
      <c r="R660" s="402">
        <v>5.2579000000000002</v>
      </c>
      <c r="S660" s="394">
        <v>1.5316000000000001</v>
      </c>
      <c r="T660" s="395">
        <v>9.8053000000000008</v>
      </c>
      <c r="U660" s="395">
        <v>3.9788999999999999</v>
      </c>
      <c r="V660" s="395">
        <v>8.1</v>
      </c>
      <c r="W660" s="395">
        <v>1.1368</v>
      </c>
      <c r="X660" s="397" t="s">
        <v>995</v>
      </c>
    </row>
    <row r="661" spans="1:24" hidden="1" x14ac:dyDescent="0.25">
      <c r="A661" s="397" t="s">
        <v>429</v>
      </c>
      <c r="B661" s="397" t="s">
        <v>70</v>
      </c>
      <c r="C661" s="397">
        <v>55</v>
      </c>
      <c r="D661" s="397">
        <v>0</v>
      </c>
      <c r="E661" s="397">
        <v>0</v>
      </c>
      <c r="F661" s="397">
        <v>0</v>
      </c>
      <c r="G661" s="397">
        <v>6</v>
      </c>
      <c r="H661" s="397">
        <v>3</v>
      </c>
      <c r="I661" s="397">
        <v>34</v>
      </c>
      <c r="J661" s="401">
        <v>0.66666666666666663</v>
      </c>
      <c r="K661" s="402">
        <v>63.333332999999996</v>
      </c>
      <c r="L661" s="397">
        <v>38</v>
      </c>
      <c r="M661" s="397">
        <v>17</v>
      </c>
      <c r="N661" s="397">
        <v>17</v>
      </c>
      <c r="O661" s="397">
        <v>21</v>
      </c>
      <c r="P661" s="397">
        <v>74</v>
      </c>
      <c r="Q661" s="397">
        <v>7</v>
      </c>
      <c r="R661" s="402">
        <v>2.415789486398892</v>
      </c>
      <c r="S661" s="394">
        <v>0.93157895227146825</v>
      </c>
      <c r="T661" s="395">
        <v>5.4000000284210534</v>
      </c>
      <c r="U661" s="395">
        <v>2.984210542022161</v>
      </c>
      <c r="V661" s="395">
        <v>10.515789529030473</v>
      </c>
      <c r="W661" s="395">
        <v>0.99473684734072032</v>
      </c>
      <c r="X661" s="397" t="s">
        <v>995</v>
      </c>
    </row>
    <row r="662" spans="1:24" hidden="1" x14ac:dyDescent="0.25">
      <c r="A662" s="397" t="s">
        <v>468</v>
      </c>
      <c r="B662" s="397" t="s">
        <v>68</v>
      </c>
      <c r="C662" s="397">
        <v>46</v>
      </c>
      <c r="D662" s="397">
        <v>0</v>
      </c>
      <c r="E662" s="397">
        <v>0</v>
      </c>
      <c r="F662" s="397">
        <v>0</v>
      </c>
      <c r="G662" s="397">
        <v>5</v>
      </c>
      <c r="H662" s="397">
        <v>3</v>
      </c>
      <c r="I662" s="397">
        <v>3</v>
      </c>
      <c r="J662" s="401">
        <v>0.625</v>
      </c>
      <c r="K662" s="402">
        <v>63.000000999999997</v>
      </c>
      <c r="L662" s="397">
        <v>46</v>
      </c>
      <c r="M662" s="397">
        <v>29</v>
      </c>
      <c r="N662" s="397">
        <v>29</v>
      </c>
      <c r="O662" s="397">
        <v>23</v>
      </c>
      <c r="P662" s="397">
        <v>58</v>
      </c>
      <c r="Q662" s="397">
        <v>14</v>
      </c>
      <c r="R662" s="402">
        <v>4.1429</v>
      </c>
      <c r="S662" s="394">
        <v>1.0952</v>
      </c>
      <c r="T662" s="395">
        <v>6.5713999999999997</v>
      </c>
      <c r="U662" s="395">
        <v>3.2856999999999998</v>
      </c>
      <c r="V662" s="395">
        <v>8.2857000000000003</v>
      </c>
      <c r="W662" s="395">
        <v>2</v>
      </c>
      <c r="X662" s="397" t="s">
        <v>995</v>
      </c>
    </row>
    <row r="663" spans="1:24" hidden="1" x14ac:dyDescent="0.25">
      <c r="A663" s="397" t="s">
        <v>469</v>
      </c>
      <c r="B663" s="397" t="s">
        <v>67</v>
      </c>
      <c r="C663" s="397">
        <v>46</v>
      </c>
      <c r="D663" s="397">
        <v>0</v>
      </c>
      <c r="E663" s="397">
        <v>0</v>
      </c>
      <c r="F663" s="397">
        <v>0</v>
      </c>
      <c r="G663" s="397">
        <v>3</v>
      </c>
      <c r="H663" s="397">
        <v>3</v>
      </c>
      <c r="I663" s="397">
        <v>4</v>
      </c>
      <c r="J663" s="401">
        <v>0.5</v>
      </c>
      <c r="K663" s="402">
        <v>63</v>
      </c>
      <c r="L663" s="397">
        <v>37</v>
      </c>
      <c r="M663" s="397">
        <v>20</v>
      </c>
      <c r="N663" s="397">
        <v>21</v>
      </c>
      <c r="O663" s="397">
        <v>29</v>
      </c>
      <c r="P663" s="397">
        <v>67</v>
      </c>
      <c r="Q663" s="397">
        <v>7</v>
      </c>
      <c r="R663" s="402">
        <v>3</v>
      </c>
      <c r="S663" s="394">
        <v>1.0476000000000001</v>
      </c>
      <c r="T663" s="395">
        <v>5.2857000000000003</v>
      </c>
      <c r="U663" s="395">
        <v>4.1429</v>
      </c>
      <c r="V663" s="395">
        <v>9.5714000000000006</v>
      </c>
      <c r="W663" s="395">
        <v>1</v>
      </c>
      <c r="X663" s="397" t="s">
        <v>995</v>
      </c>
    </row>
    <row r="664" spans="1:24" hidden="1" x14ac:dyDescent="0.25">
      <c r="A664" s="397" t="s">
        <v>556</v>
      </c>
      <c r="B664" s="397" t="s">
        <v>71</v>
      </c>
      <c r="C664" s="397">
        <v>40</v>
      </c>
      <c r="D664" s="397">
        <v>0</v>
      </c>
      <c r="E664" s="397">
        <v>0</v>
      </c>
      <c r="F664" s="397">
        <v>0</v>
      </c>
      <c r="G664" s="397">
        <v>5</v>
      </c>
      <c r="H664" s="397">
        <v>6</v>
      </c>
      <c r="I664" s="397">
        <v>2</v>
      </c>
      <c r="J664" s="401">
        <v>0.45450000000000002</v>
      </c>
      <c r="K664" s="402">
        <v>62.666668999999999</v>
      </c>
      <c r="L664" s="397">
        <v>41</v>
      </c>
      <c r="M664" s="397">
        <v>22</v>
      </c>
      <c r="N664" s="397">
        <v>19</v>
      </c>
      <c r="O664" s="397">
        <v>12</v>
      </c>
      <c r="P664" s="397">
        <v>57</v>
      </c>
      <c r="Q664" s="397">
        <v>11</v>
      </c>
      <c r="R664" s="402">
        <v>2.7286999999999999</v>
      </c>
      <c r="S664" s="394">
        <v>0.84570000000000001</v>
      </c>
      <c r="T664" s="395">
        <v>5.8883000000000001</v>
      </c>
      <c r="U664" s="395">
        <v>1.7234</v>
      </c>
      <c r="V664" s="395">
        <v>8.1861999999999995</v>
      </c>
      <c r="W664" s="395">
        <v>1.5798000000000001</v>
      </c>
      <c r="X664" s="397" t="s">
        <v>995</v>
      </c>
    </row>
    <row r="665" spans="1:24" hidden="1" x14ac:dyDescent="0.25">
      <c r="A665" s="397" t="s">
        <v>472</v>
      </c>
      <c r="B665" s="397" t="s">
        <v>67</v>
      </c>
      <c r="C665" s="397">
        <v>32</v>
      </c>
      <c r="D665" s="397">
        <v>0</v>
      </c>
      <c r="E665" s="397">
        <v>0</v>
      </c>
      <c r="F665" s="397">
        <v>0</v>
      </c>
      <c r="G665" s="397">
        <v>2</v>
      </c>
      <c r="H665" s="397">
        <v>2</v>
      </c>
      <c r="I665" s="397">
        <v>1</v>
      </c>
      <c r="J665" s="401">
        <v>0.5</v>
      </c>
      <c r="K665" s="402">
        <v>62.333334000000001</v>
      </c>
      <c r="L665" s="397">
        <v>47</v>
      </c>
      <c r="M665" s="397">
        <v>19</v>
      </c>
      <c r="N665" s="397">
        <v>18</v>
      </c>
      <c r="O665" s="397">
        <v>20</v>
      </c>
      <c r="P665" s="397">
        <v>63</v>
      </c>
      <c r="Q665" s="397">
        <v>6</v>
      </c>
      <c r="R665" s="402">
        <v>2.5989</v>
      </c>
      <c r="S665" s="394">
        <v>1.0749</v>
      </c>
      <c r="T665" s="395">
        <v>6.7861000000000002</v>
      </c>
      <c r="U665" s="395">
        <v>2.8877000000000002</v>
      </c>
      <c r="V665" s="395">
        <v>9.0962999999999994</v>
      </c>
      <c r="W665" s="395">
        <v>0.86629999999999996</v>
      </c>
      <c r="X665" s="397" t="s">
        <v>995</v>
      </c>
    </row>
    <row r="666" spans="1:24" hidden="1" x14ac:dyDescent="0.25">
      <c r="A666" s="397" t="s">
        <v>580</v>
      </c>
      <c r="B666" s="397" t="s">
        <v>67</v>
      </c>
      <c r="C666" s="397">
        <v>22</v>
      </c>
      <c r="D666" s="397">
        <v>22</v>
      </c>
      <c r="E666" s="397">
        <v>0</v>
      </c>
      <c r="F666" s="397">
        <v>0</v>
      </c>
      <c r="G666" s="397">
        <v>2</v>
      </c>
      <c r="H666" s="397">
        <v>6</v>
      </c>
      <c r="I666" s="397">
        <v>0</v>
      </c>
      <c r="J666" s="401">
        <v>0.25</v>
      </c>
      <c r="K666" s="402">
        <v>62.333333000000003</v>
      </c>
      <c r="L666" s="397">
        <v>63</v>
      </c>
      <c r="M666" s="397">
        <v>39</v>
      </c>
      <c r="N666" s="397">
        <v>38</v>
      </c>
      <c r="O666" s="397">
        <v>22</v>
      </c>
      <c r="P666" s="397">
        <v>62</v>
      </c>
      <c r="Q666" s="397">
        <v>9</v>
      </c>
      <c r="R666" s="402">
        <v>5.4866000000000001</v>
      </c>
      <c r="S666" s="394">
        <v>1.3635999999999999</v>
      </c>
      <c r="T666" s="395">
        <v>9.0962999999999994</v>
      </c>
      <c r="U666" s="395">
        <v>3.1764999999999999</v>
      </c>
      <c r="V666" s="395">
        <v>8.9519000000000002</v>
      </c>
      <c r="W666" s="395">
        <v>1.2995000000000001</v>
      </c>
      <c r="X666" s="397" t="s">
        <v>995</v>
      </c>
    </row>
    <row r="667" spans="1:24" hidden="1" x14ac:dyDescent="0.25">
      <c r="A667" s="397" t="s">
        <v>473</v>
      </c>
      <c r="B667" s="397" t="s">
        <v>72</v>
      </c>
      <c r="C667" s="397">
        <v>51</v>
      </c>
      <c r="D667" s="397">
        <v>0</v>
      </c>
      <c r="E667" s="397">
        <v>0</v>
      </c>
      <c r="F667" s="397">
        <v>0</v>
      </c>
      <c r="G667" s="397">
        <v>8</v>
      </c>
      <c r="H667" s="397">
        <v>6</v>
      </c>
      <c r="I667" s="397">
        <v>10</v>
      </c>
      <c r="J667" s="401">
        <v>0.5714285714285714</v>
      </c>
      <c r="K667" s="402">
        <v>61.666667000000004</v>
      </c>
      <c r="L667" s="397">
        <v>39</v>
      </c>
      <c r="M667" s="397">
        <v>18</v>
      </c>
      <c r="N667" s="397">
        <v>15</v>
      </c>
      <c r="O667" s="397">
        <v>15</v>
      </c>
      <c r="P667" s="397">
        <v>52</v>
      </c>
      <c r="Q667" s="397">
        <v>5</v>
      </c>
      <c r="R667" s="402">
        <v>2.1891891773557339</v>
      </c>
      <c r="S667" s="394">
        <v>0.87567567094229359</v>
      </c>
      <c r="T667" s="395">
        <v>5.6918918611249083</v>
      </c>
      <c r="U667" s="395">
        <v>2.1891891773557339</v>
      </c>
      <c r="V667" s="395">
        <v>7.589189148166545</v>
      </c>
      <c r="W667" s="395">
        <v>0.72972972578524464</v>
      </c>
      <c r="X667" s="397" t="s">
        <v>995</v>
      </c>
    </row>
    <row r="668" spans="1:24" hidden="1" x14ac:dyDescent="0.25">
      <c r="A668" s="397" t="s">
        <v>471</v>
      </c>
      <c r="B668" s="397" t="s">
        <v>73</v>
      </c>
      <c r="C668" s="397">
        <v>56</v>
      </c>
      <c r="D668" s="397">
        <v>0</v>
      </c>
      <c r="E668" s="397">
        <v>0</v>
      </c>
      <c r="F668" s="397">
        <v>0</v>
      </c>
      <c r="G668" s="397">
        <v>4</v>
      </c>
      <c r="H668" s="397">
        <v>5</v>
      </c>
      <c r="I668" s="397">
        <v>1</v>
      </c>
      <c r="J668" s="401">
        <v>0.44440000000000002</v>
      </c>
      <c r="K668" s="402">
        <v>61.333333000000003</v>
      </c>
      <c r="L668" s="397">
        <v>33</v>
      </c>
      <c r="M668" s="397">
        <v>19</v>
      </c>
      <c r="N668" s="397">
        <v>17</v>
      </c>
      <c r="O668" s="397">
        <v>25</v>
      </c>
      <c r="P668" s="397">
        <v>72</v>
      </c>
      <c r="Q668" s="397">
        <v>6</v>
      </c>
      <c r="R668" s="402">
        <v>2.4946000000000002</v>
      </c>
      <c r="S668" s="394">
        <v>0.94569999999999999</v>
      </c>
      <c r="T668" s="395">
        <v>4.8423999999999996</v>
      </c>
      <c r="U668" s="395">
        <v>3.6684999999999999</v>
      </c>
      <c r="V668" s="395">
        <v>10.565200000000001</v>
      </c>
      <c r="W668" s="395">
        <v>0.88039999999999996</v>
      </c>
      <c r="X668" s="397" t="s">
        <v>995</v>
      </c>
    </row>
    <row r="669" spans="1:24" hidden="1" x14ac:dyDescent="0.25">
      <c r="A669" s="397" t="s">
        <v>462</v>
      </c>
      <c r="B669" s="397" t="s">
        <v>166</v>
      </c>
      <c r="C669" s="397">
        <v>66</v>
      </c>
      <c r="D669" s="397">
        <v>0</v>
      </c>
      <c r="E669" s="397">
        <v>0</v>
      </c>
      <c r="F669" s="397">
        <v>0</v>
      </c>
      <c r="G669" s="397">
        <v>4</v>
      </c>
      <c r="H669" s="397">
        <v>6</v>
      </c>
      <c r="I669" s="397">
        <v>0</v>
      </c>
      <c r="J669" s="401">
        <v>0.4</v>
      </c>
      <c r="K669" s="402">
        <v>61.333331999999999</v>
      </c>
      <c r="L669" s="397">
        <v>53</v>
      </c>
      <c r="M669" s="397">
        <v>27</v>
      </c>
      <c r="N669" s="397">
        <v>19</v>
      </c>
      <c r="O669" s="397">
        <v>17</v>
      </c>
      <c r="P669" s="397">
        <v>66</v>
      </c>
      <c r="Q669" s="397">
        <v>6</v>
      </c>
      <c r="R669" s="402">
        <v>2.7879999999999998</v>
      </c>
      <c r="S669" s="394">
        <v>1.1413</v>
      </c>
      <c r="T669" s="395">
        <v>7.7771999999999997</v>
      </c>
      <c r="U669" s="395">
        <v>2.4946000000000002</v>
      </c>
      <c r="V669" s="395">
        <v>9.6847999999999992</v>
      </c>
      <c r="W669" s="395">
        <v>0.88039999999999996</v>
      </c>
      <c r="X669" s="397" t="s">
        <v>995</v>
      </c>
    </row>
    <row r="670" spans="1:24" hidden="1" x14ac:dyDescent="0.25">
      <c r="A670" s="397" t="s">
        <v>408</v>
      </c>
      <c r="B670" s="397" t="s">
        <v>75</v>
      </c>
      <c r="C670" s="397">
        <v>73</v>
      </c>
      <c r="D670" s="397">
        <v>0</v>
      </c>
      <c r="E670" s="397">
        <v>0</v>
      </c>
      <c r="F670" s="397">
        <v>0</v>
      </c>
      <c r="G670" s="397">
        <v>1</v>
      </c>
      <c r="H670" s="397">
        <v>5</v>
      </c>
      <c r="I670" s="397">
        <v>10</v>
      </c>
      <c r="J670" s="401">
        <v>0.16669999999999999</v>
      </c>
      <c r="K670" s="402">
        <v>61</v>
      </c>
      <c r="L670" s="397">
        <v>49</v>
      </c>
      <c r="M670" s="397">
        <v>28</v>
      </c>
      <c r="N670" s="397">
        <v>28</v>
      </c>
      <c r="O670" s="397">
        <v>26</v>
      </c>
      <c r="P670" s="397">
        <v>68</v>
      </c>
      <c r="Q670" s="397">
        <v>11</v>
      </c>
      <c r="R670" s="402">
        <v>4.1311</v>
      </c>
      <c r="S670" s="394">
        <v>1.2295</v>
      </c>
      <c r="T670" s="395">
        <v>7.2294999999999998</v>
      </c>
      <c r="U670" s="395">
        <v>3.8361000000000001</v>
      </c>
      <c r="V670" s="395">
        <v>10.0328</v>
      </c>
      <c r="W670" s="395">
        <v>1.623</v>
      </c>
      <c r="X670" s="397" t="s">
        <v>995</v>
      </c>
    </row>
    <row r="671" spans="1:24" hidden="1" x14ac:dyDescent="0.25">
      <c r="A671" s="397" t="s">
        <v>545</v>
      </c>
      <c r="B671" s="397" t="s">
        <v>71</v>
      </c>
      <c r="C671" s="397">
        <v>65</v>
      </c>
      <c r="D671" s="397">
        <v>0</v>
      </c>
      <c r="E671" s="397">
        <v>0</v>
      </c>
      <c r="F671" s="397">
        <v>0</v>
      </c>
      <c r="G671" s="397">
        <v>1</v>
      </c>
      <c r="H671" s="397">
        <v>1</v>
      </c>
      <c r="I671" s="397">
        <v>2</v>
      </c>
      <c r="J671" s="401">
        <v>0.5</v>
      </c>
      <c r="K671" s="402">
        <v>60.333334999999998</v>
      </c>
      <c r="L671" s="397">
        <v>43</v>
      </c>
      <c r="M671" s="397">
        <v>19</v>
      </c>
      <c r="N671" s="397">
        <v>18</v>
      </c>
      <c r="O671" s="397">
        <v>11</v>
      </c>
      <c r="P671" s="397">
        <v>33</v>
      </c>
      <c r="Q671" s="397">
        <v>8</v>
      </c>
      <c r="R671" s="402">
        <v>2.6850999999999998</v>
      </c>
      <c r="S671" s="394">
        <v>0.89500000000000002</v>
      </c>
      <c r="T671" s="395">
        <v>6.4143999999999997</v>
      </c>
      <c r="U671" s="395">
        <v>1.6409</v>
      </c>
      <c r="V671" s="395">
        <v>4.9226999999999999</v>
      </c>
      <c r="W671" s="395">
        <v>1.1934</v>
      </c>
      <c r="X671" s="397" t="s">
        <v>995</v>
      </c>
    </row>
    <row r="672" spans="1:24" hidden="1" x14ac:dyDescent="0.25">
      <c r="A672" s="397" t="s">
        <v>410</v>
      </c>
      <c r="B672" s="397" t="s">
        <v>166</v>
      </c>
      <c r="C672" s="397">
        <v>80</v>
      </c>
      <c r="D672" s="397">
        <v>0</v>
      </c>
      <c r="E672" s="397">
        <v>0</v>
      </c>
      <c r="F672" s="397">
        <v>0</v>
      </c>
      <c r="G672" s="397">
        <v>7</v>
      </c>
      <c r="H672" s="397">
        <v>2</v>
      </c>
      <c r="I672" s="397">
        <v>0</v>
      </c>
      <c r="J672" s="401">
        <v>0.77780000000000005</v>
      </c>
      <c r="K672" s="402">
        <v>59.999997999999998</v>
      </c>
      <c r="L672" s="397">
        <v>48</v>
      </c>
      <c r="M672" s="397">
        <v>26</v>
      </c>
      <c r="N672" s="397">
        <v>23</v>
      </c>
      <c r="O672" s="397">
        <v>21</v>
      </c>
      <c r="P672" s="397">
        <v>40</v>
      </c>
      <c r="Q672" s="397">
        <v>4</v>
      </c>
      <c r="R672" s="402">
        <v>3.45</v>
      </c>
      <c r="S672" s="394">
        <v>1.1499999999999999</v>
      </c>
      <c r="T672" s="395">
        <v>7.2</v>
      </c>
      <c r="U672" s="395">
        <v>3.15</v>
      </c>
      <c r="V672" s="395">
        <v>6</v>
      </c>
      <c r="W672" s="395">
        <v>0.6</v>
      </c>
      <c r="X672" s="397" t="s">
        <v>995</v>
      </c>
    </row>
    <row r="673" spans="1:24" hidden="1" x14ac:dyDescent="0.25">
      <c r="A673" s="397" t="s">
        <v>745</v>
      </c>
      <c r="B673" s="397" t="s">
        <v>66</v>
      </c>
      <c r="C673" s="397">
        <v>42</v>
      </c>
      <c r="D673" s="397">
        <v>0</v>
      </c>
      <c r="E673" s="397">
        <v>0</v>
      </c>
      <c r="F673" s="397">
        <v>0</v>
      </c>
      <c r="G673" s="397">
        <v>4</v>
      </c>
      <c r="H673" s="397">
        <v>1</v>
      </c>
      <c r="I673" s="397">
        <v>9</v>
      </c>
      <c r="J673" s="401">
        <v>0.8</v>
      </c>
      <c r="K673" s="402">
        <v>59.000000999999997</v>
      </c>
      <c r="L673" s="397">
        <v>44</v>
      </c>
      <c r="M673" s="397">
        <v>20</v>
      </c>
      <c r="N673" s="397">
        <v>20</v>
      </c>
      <c r="O673" s="397">
        <v>20</v>
      </c>
      <c r="P673" s="397">
        <v>63</v>
      </c>
      <c r="Q673" s="397">
        <v>9</v>
      </c>
      <c r="R673" s="402">
        <v>3.0508000000000002</v>
      </c>
      <c r="S673" s="394">
        <v>1.0847</v>
      </c>
      <c r="T673" s="395">
        <v>6.7119</v>
      </c>
      <c r="U673" s="395">
        <v>3.0508000000000002</v>
      </c>
      <c r="V673" s="395">
        <v>9.6102000000000007</v>
      </c>
      <c r="W673" s="395">
        <v>1.3729</v>
      </c>
      <c r="X673" s="397" t="s">
        <v>995</v>
      </c>
    </row>
    <row r="674" spans="1:24" hidden="1" x14ac:dyDescent="0.25">
      <c r="A674" s="397" t="s">
        <v>928</v>
      </c>
      <c r="B674" s="397" t="s">
        <v>72</v>
      </c>
      <c r="C674" s="397">
        <v>53</v>
      </c>
      <c r="D674" s="397">
        <v>0</v>
      </c>
      <c r="E674" s="397">
        <v>0</v>
      </c>
      <c r="F674" s="397">
        <v>0</v>
      </c>
      <c r="G674" s="397">
        <v>2</v>
      </c>
      <c r="H674" s="397">
        <v>3</v>
      </c>
      <c r="I674" s="397">
        <v>7</v>
      </c>
      <c r="J674" s="401">
        <v>0.4</v>
      </c>
      <c r="K674" s="402">
        <v>59.000000999999997</v>
      </c>
      <c r="L674" s="397">
        <v>34</v>
      </c>
      <c r="M674" s="397">
        <v>21</v>
      </c>
      <c r="N674" s="397">
        <v>21</v>
      </c>
      <c r="O674" s="397">
        <v>21</v>
      </c>
      <c r="P674" s="397">
        <v>60</v>
      </c>
      <c r="Q674" s="397">
        <v>11</v>
      </c>
      <c r="R674" s="402">
        <v>3.2033999999999998</v>
      </c>
      <c r="S674" s="394">
        <v>0.93220000000000003</v>
      </c>
      <c r="T674" s="395">
        <v>5.1863999999999999</v>
      </c>
      <c r="U674" s="395">
        <v>3.2033999999999998</v>
      </c>
      <c r="V674" s="395">
        <v>9.1524999999999999</v>
      </c>
      <c r="W674" s="395">
        <v>1.6779999999999999</v>
      </c>
      <c r="X674" s="397" t="s">
        <v>995</v>
      </c>
    </row>
    <row r="675" spans="1:24" hidden="1" x14ac:dyDescent="0.25">
      <c r="A675" s="397" t="s">
        <v>465</v>
      </c>
      <c r="B675" s="397" t="s">
        <v>71</v>
      </c>
      <c r="C675" s="397">
        <v>62</v>
      </c>
      <c r="D675" s="397">
        <v>0</v>
      </c>
      <c r="E675" s="397">
        <v>0</v>
      </c>
      <c r="F675" s="397">
        <v>0</v>
      </c>
      <c r="G675" s="397">
        <v>4</v>
      </c>
      <c r="H675" s="397">
        <v>5</v>
      </c>
      <c r="I675" s="397">
        <v>2</v>
      </c>
      <c r="J675" s="401">
        <v>0.44440000000000002</v>
      </c>
      <c r="K675" s="402">
        <v>58.999997999999998</v>
      </c>
      <c r="L675" s="397">
        <v>61</v>
      </c>
      <c r="M675" s="397">
        <v>32</v>
      </c>
      <c r="N675" s="397">
        <v>31</v>
      </c>
      <c r="O675" s="397">
        <v>9</v>
      </c>
      <c r="P675" s="397">
        <v>40</v>
      </c>
      <c r="Q675" s="397">
        <v>13</v>
      </c>
      <c r="R675" s="402">
        <v>4.7287999999999997</v>
      </c>
      <c r="S675" s="394">
        <v>1.1863999999999999</v>
      </c>
      <c r="T675" s="395">
        <v>9.3050999999999995</v>
      </c>
      <c r="U675" s="395">
        <v>1.3729</v>
      </c>
      <c r="V675" s="395">
        <v>6.1017000000000001</v>
      </c>
      <c r="W675" s="395">
        <v>1.9831000000000001</v>
      </c>
      <c r="X675" s="397" t="s">
        <v>995</v>
      </c>
    </row>
    <row r="676" spans="1:24" hidden="1" x14ac:dyDescent="0.25">
      <c r="A676" s="397" t="s">
        <v>483</v>
      </c>
      <c r="B676" s="397" t="s">
        <v>71</v>
      </c>
      <c r="C676" s="397">
        <v>60</v>
      </c>
      <c r="D676" s="397">
        <v>0</v>
      </c>
      <c r="E676" s="397">
        <v>0</v>
      </c>
      <c r="F676" s="397">
        <v>0</v>
      </c>
      <c r="G676" s="397">
        <v>5</v>
      </c>
      <c r="H676" s="397">
        <v>0</v>
      </c>
      <c r="I676" s="397">
        <v>3</v>
      </c>
      <c r="J676" s="401">
        <v>1</v>
      </c>
      <c r="K676" s="402">
        <v>58.666666999999997</v>
      </c>
      <c r="L676" s="397">
        <v>33</v>
      </c>
      <c r="M676" s="397">
        <v>16</v>
      </c>
      <c r="N676" s="397">
        <v>16</v>
      </c>
      <c r="O676" s="397">
        <v>14</v>
      </c>
      <c r="P676" s="397">
        <v>65</v>
      </c>
      <c r="Q676" s="397">
        <v>8</v>
      </c>
      <c r="R676" s="402">
        <v>2.4544999999999999</v>
      </c>
      <c r="S676" s="394">
        <v>0.80110000000000003</v>
      </c>
      <c r="T676" s="395">
        <v>5.0625</v>
      </c>
      <c r="U676" s="395">
        <v>2.1476999999999999</v>
      </c>
      <c r="V676" s="395">
        <v>9.9716000000000005</v>
      </c>
      <c r="W676" s="395">
        <v>1.2273000000000001</v>
      </c>
      <c r="X676" s="397" t="s">
        <v>995</v>
      </c>
    </row>
    <row r="677" spans="1:24" hidden="1" x14ac:dyDescent="0.25">
      <c r="A677" s="397" t="s">
        <v>990</v>
      </c>
      <c r="B677" s="397" t="s">
        <v>166</v>
      </c>
      <c r="C677" s="397">
        <v>9</v>
      </c>
      <c r="D677" s="397">
        <v>9</v>
      </c>
      <c r="E677" s="397">
        <v>2</v>
      </c>
      <c r="F677" s="397">
        <v>0</v>
      </c>
      <c r="G677" s="397">
        <v>2</v>
      </c>
      <c r="H677" s="397">
        <v>2</v>
      </c>
      <c r="I677" s="397">
        <v>0</v>
      </c>
      <c r="J677" s="401">
        <v>0.5</v>
      </c>
      <c r="K677" s="402">
        <v>58.333333000000003</v>
      </c>
      <c r="L677" s="397">
        <v>50</v>
      </c>
      <c r="M677" s="397">
        <v>23</v>
      </c>
      <c r="N677" s="397">
        <v>22</v>
      </c>
      <c r="O677" s="397">
        <v>14</v>
      </c>
      <c r="P677" s="397">
        <v>50</v>
      </c>
      <c r="Q677" s="397">
        <v>9</v>
      </c>
      <c r="R677" s="402">
        <v>3.3942999999999999</v>
      </c>
      <c r="S677" s="394">
        <v>1.0971</v>
      </c>
      <c r="T677" s="395">
        <v>7.7142999999999997</v>
      </c>
      <c r="U677" s="395">
        <v>2.16</v>
      </c>
      <c r="V677" s="395">
        <v>7.7142999999999997</v>
      </c>
      <c r="W677" s="395">
        <v>1.3886000000000001</v>
      </c>
      <c r="X677" s="397" t="s">
        <v>995</v>
      </c>
    </row>
    <row r="678" spans="1:24" hidden="1" x14ac:dyDescent="0.25">
      <c r="A678" s="397" t="s">
        <v>421</v>
      </c>
      <c r="B678" s="397" t="s">
        <v>74</v>
      </c>
      <c r="C678" s="397">
        <v>58</v>
      </c>
      <c r="D678" s="397">
        <v>0</v>
      </c>
      <c r="E678" s="397">
        <v>0</v>
      </c>
      <c r="F678" s="397">
        <v>0</v>
      </c>
      <c r="G678" s="397">
        <v>1</v>
      </c>
      <c r="H678" s="397">
        <v>3</v>
      </c>
      <c r="I678" s="397">
        <v>33</v>
      </c>
      <c r="J678" s="401">
        <v>0.25</v>
      </c>
      <c r="K678" s="402">
        <v>58</v>
      </c>
      <c r="L678" s="397">
        <v>32</v>
      </c>
      <c r="M678" s="397">
        <v>14</v>
      </c>
      <c r="N678" s="397">
        <v>14</v>
      </c>
      <c r="O678" s="397">
        <v>20</v>
      </c>
      <c r="P678" s="397">
        <v>64</v>
      </c>
      <c r="Q678" s="397">
        <v>7</v>
      </c>
      <c r="R678" s="402">
        <v>2.1724000000000001</v>
      </c>
      <c r="S678" s="394">
        <v>0.89659999999999995</v>
      </c>
      <c r="T678" s="395">
        <v>4.9654999999999996</v>
      </c>
      <c r="U678" s="395">
        <v>3.1034000000000002</v>
      </c>
      <c r="V678" s="395">
        <v>9.9309999999999992</v>
      </c>
      <c r="W678" s="395">
        <v>1.0862000000000001</v>
      </c>
      <c r="X678" s="397" t="s">
        <v>995</v>
      </c>
    </row>
    <row r="679" spans="1:24" hidden="1" x14ac:dyDescent="0.25">
      <c r="A679" s="397" t="s">
        <v>870</v>
      </c>
      <c r="B679" s="397" t="s">
        <v>64</v>
      </c>
      <c r="C679" s="397">
        <v>50</v>
      </c>
      <c r="D679" s="397">
        <v>0</v>
      </c>
      <c r="E679" s="397">
        <v>0</v>
      </c>
      <c r="F679" s="397">
        <v>0</v>
      </c>
      <c r="G679" s="397">
        <v>2</v>
      </c>
      <c r="H679" s="397">
        <v>4</v>
      </c>
      <c r="I679" s="397">
        <v>30</v>
      </c>
      <c r="J679" s="401">
        <v>0.33333333333333331</v>
      </c>
      <c r="K679" s="402">
        <v>57.666667000000004</v>
      </c>
      <c r="L679" s="397">
        <v>40</v>
      </c>
      <c r="M679" s="397">
        <v>17</v>
      </c>
      <c r="N679" s="397">
        <v>17</v>
      </c>
      <c r="O679" s="397">
        <v>9</v>
      </c>
      <c r="P679" s="397">
        <v>73</v>
      </c>
      <c r="Q679" s="397">
        <v>8</v>
      </c>
      <c r="R679" s="402">
        <v>2.6531791754151492</v>
      </c>
      <c r="S679" s="394">
        <v>0.84971097774733528</v>
      </c>
      <c r="T679" s="395">
        <v>6.2427745303885862</v>
      </c>
      <c r="U679" s="395">
        <v>1.4046242693374318</v>
      </c>
      <c r="V679" s="395">
        <v>11.39306351795917</v>
      </c>
      <c r="W679" s="395">
        <v>1.2485549060777172</v>
      </c>
      <c r="X679" s="397" t="s">
        <v>995</v>
      </c>
    </row>
    <row r="680" spans="1:24" hidden="1" x14ac:dyDescent="0.25">
      <c r="A680" s="397" t="s">
        <v>432</v>
      </c>
      <c r="B680" s="397" t="s">
        <v>64</v>
      </c>
      <c r="C680" s="397">
        <v>57</v>
      </c>
      <c r="D680" s="397">
        <v>0</v>
      </c>
      <c r="E680" s="397">
        <v>0</v>
      </c>
      <c r="F680" s="397">
        <v>0</v>
      </c>
      <c r="G680" s="397">
        <v>2</v>
      </c>
      <c r="H680" s="397">
        <v>0</v>
      </c>
      <c r="I680" s="397">
        <v>18</v>
      </c>
      <c r="J680" s="401">
        <v>1</v>
      </c>
      <c r="K680" s="402">
        <v>57.666666999999997</v>
      </c>
      <c r="L680" s="397">
        <v>50</v>
      </c>
      <c r="M680" s="397">
        <v>19</v>
      </c>
      <c r="N680" s="397">
        <v>18</v>
      </c>
      <c r="O680" s="397">
        <v>5</v>
      </c>
      <c r="P680" s="397">
        <v>40</v>
      </c>
      <c r="Q680" s="397">
        <v>6</v>
      </c>
      <c r="R680" s="402">
        <v>2.8092000000000001</v>
      </c>
      <c r="S680" s="394">
        <v>0.95379999999999998</v>
      </c>
      <c r="T680" s="395">
        <v>7.8034999999999997</v>
      </c>
      <c r="U680" s="395">
        <v>0.78029999999999999</v>
      </c>
      <c r="V680" s="395">
        <v>6.2427999999999999</v>
      </c>
      <c r="W680" s="395">
        <v>0.93640000000000001</v>
      </c>
      <c r="X680" s="397" t="s">
        <v>995</v>
      </c>
    </row>
    <row r="681" spans="1:24" hidden="1" x14ac:dyDescent="0.25">
      <c r="A681" s="397" t="s">
        <v>477</v>
      </c>
      <c r="B681" s="397" t="s">
        <v>65</v>
      </c>
      <c r="C681" s="397">
        <v>67</v>
      </c>
      <c r="D681" s="397">
        <v>0</v>
      </c>
      <c r="E681" s="397">
        <v>0</v>
      </c>
      <c r="F681" s="397">
        <v>0</v>
      </c>
      <c r="G681" s="397">
        <v>2</v>
      </c>
      <c r="H681" s="397">
        <v>2</v>
      </c>
      <c r="I681" s="397">
        <v>1</v>
      </c>
      <c r="J681" s="401">
        <v>0.5</v>
      </c>
      <c r="K681" s="402">
        <v>56.999999000000003</v>
      </c>
      <c r="L681" s="397">
        <v>37</v>
      </c>
      <c r="M681" s="397">
        <v>18</v>
      </c>
      <c r="N681" s="397">
        <v>16</v>
      </c>
      <c r="O681" s="397">
        <v>9</v>
      </c>
      <c r="P681" s="397">
        <v>46</v>
      </c>
      <c r="Q681" s="397">
        <v>8</v>
      </c>
      <c r="R681" s="402">
        <v>2.5263</v>
      </c>
      <c r="S681" s="394">
        <v>0.80700000000000005</v>
      </c>
      <c r="T681" s="395">
        <v>5.8421000000000003</v>
      </c>
      <c r="U681" s="395">
        <v>1.4211</v>
      </c>
      <c r="V681" s="395">
        <v>7.2632000000000003</v>
      </c>
      <c r="W681" s="395">
        <v>1.2632000000000001</v>
      </c>
      <c r="X681" s="397" t="s">
        <v>995</v>
      </c>
    </row>
    <row r="682" spans="1:24" hidden="1" x14ac:dyDescent="0.25">
      <c r="A682" s="397" t="s">
        <v>868</v>
      </c>
      <c r="B682" s="397" t="s">
        <v>75</v>
      </c>
      <c r="C682" s="397">
        <v>39</v>
      </c>
      <c r="D682" s="397">
        <v>0</v>
      </c>
      <c r="E682" s="397">
        <v>0</v>
      </c>
      <c r="F682" s="397">
        <v>0</v>
      </c>
      <c r="G682" s="397">
        <v>1</v>
      </c>
      <c r="H682" s="397">
        <v>1</v>
      </c>
      <c r="I682" s="397">
        <v>2</v>
      </c>
      <c r="J682" s="401">
        <v>0.5</v>
      </c>
      <c r="K682" s="402">
        <v>56.333331000000001</v>
      </c>
      <c r="L682" s="397">
        <v>56</v>
      </c>
      <c r="M682" s="397">
        <v>33</v>
      </c>
      <c r="N682" s="397">
        <v>29</v>
      </c>
      <c r="O682" s="397">
        <v>17</v>
      </c>
      <c r="P682" s="397">
        <v>65</v>
      </c>
      <c r="Q682" s="397">
        <v>8</v>
      </c>
      <c r="R682" s="402">
        <v>4.6330999999999998</v>
      </c>
      <c r="S682" s="394">
        <v>1.2959000000000001</v>
      </c>
      <c r="T682" s="395">
        <v>8.9466999999999999</v>
      </c>
      <c r="U682" s="395">
        <v>2.7160000000000002</v>
      </c>
      <c r="V682" s="395">
        <v>10.384600000000001</v>
      </c>
      <c r="W682" s="395">
        <v>1.2781</v>
      </c>
      <c r="X682" s="397" t="s">
        <v>995</v>
      </c>
    </row>
    <row r="683" spans="1:24" hidden="1" x14ac:dyDescent="0.25">
      <c r="A683" s="397" t="s">
        <v>463</v>
      </c>
      <c r="B683" s="397" t="s">
        <v>146</v>
      </c>
      <c r="C683" s="397">
        <v>33</v>
      </c>
      <c r="D683" s="397">
        <v>0</v>
      </c>
      <c r="E683" s="397">
        <v>0</v>
      </c>
      <c r="F683" s="397">
        <v>0</v>
      </c>
      <c r="G683" s="397">
        <v>8</v>
      </c>
      <c r="H683" s="397">
        <v>2</v>
      </c>
      <c r="I683" s="397">
        <v>0</v>
      </c>
      <c r="J683" s="401">
        <v>0.8</v>
      </c>
      <c r="K683" s="402">
        <v>56</v>
      </c>
      <c r="L683" s="397">
        <v>34</v>
      </c>
      <c r="M683" s="397">
        <v>16</v>
      </c>
      <c r="N683" s="397">
        <v>14</v>
      </c>
      <c r="O683" s="397">
        <v>26</v>
      </c>
      <c r="P683" s="397">
        <v>65</v>
      </c>
      <c r="Q683" s="397">
        <v>5</v>
      </c>
      <c r="R683" s="402">
        <v>2.25</v>
      </c>
      <c r="S683" s="394">
        <v>1.0713999999999999</v>
      </c>
      <c r="T683" s="395">
        <v>5.4642999999999997</v>
      </c>
      <c r="U683" s="395">
        <v>4.1786000000000003</v>
      </c>
      <c r="V683" s="395">
        <v>10.446400000000001</v>
      </c>
      <c r="W683" s="395">
        <v>0.80359999999999998</v>
      </c>
      <c r="X683" s="397" t="s">
        <v>995</v>
      </c>
    </row>
    <row r="684" spans="1:24" hidden="1" x14ac:dyDescent="0.25">
      <c r="A684" s="397" t="s">
        <v>415</v>
      </c>
      <c r="B684" s="397" t="s">
        <v>73</v>
      </c>
      <c r="C684" s="397">
        <v>54</v>
      </c>
      <c r="D684" s="397">
        <v>0</v>
      </c>
      <c r="E684" s="397">
        <v>0</v>
      </c>
      <c r="F684" s="397">
        <v>0</v>
      </c>
      <c r="G684" s="397">
        <v>2</v>
      </c>
      <c r="H684" s="397">
        <v>5</v>
      </c>
      <c r="I684" s="397">
        <v>40</v>
      </c>
      <c r="J684" s="401">
        <v>0.28570000000000001</v>
      </c>
      <c r="K684" s="402">
        <v>55.666665000000002</v>
      </c>
      <c r="L684" s="397">
        <v>37</v>
      </c>
      <c r="M684" s="397">
        <v>21</v>
      </c>
      <c r="N684" s="397">
        <v>20</v>
      </c>
      <c r="O684" s="397">
        <v>16</v>
      </c>
      <c r="P684" s="397">
        <v>56</v>
      </c>
      <c r="Q684" s="397">
        <v>7</v>
      </c>
      <c r="R684" s="402">
        <v>3.2334999999999998</v>
      </c>
      <c r="S684" s="394">
        <v>0.95209999999999995</v>
      </c>
      <c r="T684" s="395">
        <v>5.9820000000000002</v>
      </c>
      <c r="U684" s="395">
        <v>2.5868000000000002</v>
      </c>
      <c r="V684" s="395">
        <v>9.0539000000000005</v>
      </c>
      <c r="W684" s="395">
        <v>1.1316999999999999</v>
      </c>
      <c r="X684" s="397" t="s">
        <v>995</v>
      </c>
    </row>
    <row r="685" spans="1:24" hidden="1" x14ac:dyDescent="0.25">
      <c r="A685" s="397" t="s">
        <v>982</v>
      </c>
      <c r="B685" s="397" t="s">
        <v>166</v>
      </c>
      <c r="C685" s="397">
        <v>48</v>
      </c>
      <c r="D685" s="397">
        <v>0</v>
      </c>
      <c r="E685" s="397">
        <v>0</v>
      </c>
      <c r="F685" s="397">
        <v>0</v>
      </c>
      <c r="G685" s="397">
        <v>3</v>
      </c>
      <c r="H685" s="397">
        <v>0</v>
      </c>
      <c r="I685" s="397">
        <v>0</v>
      </c>
      <c r="J685" s="401">
        <v>1</v>
      </c>
      <c r="K685" s="402">
        <v>55.666665000000002</v>
      </c>
      <c r="L685" s="397">
        <v>51</v>
      </c>
      <c r="M685" s="397">
        <v>27</v>
      </c>
      <c r="N685" s="397">
        <v>23</v>
      </c>
      <c r="O685" s="397">
        <v>20</v>
      </c>
      <c r="P685" s="397">
        <v>52</v>
      </c>
      <c r="Q685" s="397">
        <v>8</v>
      </c>
      <c r="R685" s="402">
        <v>3.7185999999999999</v>
      </c>
      <c r="S685" s="394">
        <v>1.2754000000000001</v>
      </c>
      <c r="T685" s="395">
        <v>8.2454999999999998</v>
      </c>
      <c r="U685" s="395">
        <v>3.2334999999999998</v>
      </c>
      <c r="V685" s="395">
        <v>8.4071999999999996</v>
      </c>
      <c r="W685" s="395">
        <v>1.2934000000000001</v>
      </c>
      <c r="X685" s="397" t="s">
        <v>995</v>
      </c>
    </row>
    <row r="686" spans="1:24" hidden="1" x14ac:dyDescent="0.25">
      <c r="A686" s="397" t="s">
        <v>399</v>
      </c>
      <c r="B686" s="397" t="s">
        <v>65</v>
      </c>
      <c r="C686" s="397">
        <v>77</v>
      </c>
      <c r="D686" s="397">
        <v>0</v>
      </c>
      <c r="E686" s="397">
        <v>0</v>
      </c>
      <c r="F686" s="397">
        <v>0</v>
      </c>
      <c r="G686" s="397">
        <v>5</v>
      </c>
      <c r="H686" s="397">
        <v>0</v>
      </c>
      <c r="I686" s="397">
        <v>0</v>
      </c>
      <c r="J686" s="401">
        <v>1</v>
      </c>
      <c r="K686" s="402">
        <v>55.333334000000001</v>
      </c>
      <c r="L686" s="397">
        <v>39</v>
      </c>
      <c r="M686" s="397">
        <v>16</v>
      </c>
      <c r="N686" s="397">
        <v>15</v>
      </c>
      <c r="O686" s="397">
        <v>20</v>
      </c>
      <c r="P686" s="397">
        <v>57</v>
      </c>
      <c r="Q686" s="397">
        <v>5</v>
      </c>
      <c r="R686" s="402">
        <v>2.4398</v>
      </c>
      <c r="S686" s="394">
        <v>1.0663</v>
      </c>
      <c r="T686" s="395">
        <v>6.3433999999999999</v>
      </c>
      <c r="U686" s="395">
        <v>3.2530000000000001</v>
      </c>
      <c r="V686" s="395">
        <v>9.2711000000000006</v>
      </c>
      <c r="W686" s="395">
        <v>0.81330000000000002</v>
      </c>
      <c r="X686" s="397" t="s">
        <v>995</v>
      </c>
    </row>
    <row r="687" spans="1:24" hidden="1" x14ac:dyDescent="0.25">
      <c r="A687" s="397" t="s">
        <v>743</v>
      </c>
      <c r="B687" s="397" t="s">
        <v>66</v>
      </c>
      <c r="C687" s="397">
        <v>37</v>
      </c>
      <c r="D687" s="397">
        <v>0</v>
      </c>
      <c r="E687" s="397">
        <v>0</v>
      </c>
      <c r="F687" s="397">
        <v>0</v>
      </c>
      <c r="G687" s="397">
        <v>2</v>
      </c>
      <c r="H687" s="397">
        <v>1</v>
      </c>
      <c r="I687" s="397">
        <v>0</v>
      </c>
      <c r="J687" s="401">
        <v>0.66669999999999996</v>
      </c>
      <c r="K687" s="402">
        <v>55</v>
      </c>
      <c r="L687" s="397">
        <v>40</v>
      </c>
      <c r="M687" s="397">
        <v>21</v>
      </c>
      <c r="N687" s="397">
        <v>20</v>
      </c>
      <c r="O687" s="397">
        <v>17</v>
      </c>
      <c r="P687" s="397">
        <v>52</v>
      </c>
      <c r="Q687" s="397">
        <v>6</v>
      </c>
      <c r="R687" s="402">
        <v>3.2726999999999999</v>
      </c>
      <c r="S687" s="394">
        <v>1.0364</v>
      </c>
      <c r="T687" s="395">
        <v>6.5454999999999997</v>
      </c>
      <c r="U687" s="395">
        <v>2.7818000000000001</v>
      </c>
      <c r="V687" s="395">
        <v>8.5091000000000001</v>
      </c>
      <c r="W687" s="395">
        <v>0.98180000000000001</v>
      </c>
      <c r="X687" s="397" t="s">
        <v>995</v>
      </c>
    </row>
    <row r="688" spans="1:24" hidden="1" x14ac:dyDescent="0.25">
      <c r="A688" s="397" t="s">
        <v>656</v>
      </c>
      <c r="B688" s="397" t="s">
        <v>68</v>
      </c>
      <c r="C688" s="397">
        <v>39</v>
      </c>
      <c r="D688" s="397">
        <v>0</v>
      </c>
      <c r="E688" s="397">
        <v>0</v>
      </c>
      <c r="F688" s="397">
        <v>0</v>
      </c>
      <c r="G688" s="397">
        <v>7</v>
      </c>
      <c r="H688" s="397">
        <v>3</v>
      </c>
      <c r="I688" s="397">
        <v>2</v>
      </c>
      <c r="J688" s="401">
        <v>0.7</v>
      </c>
      <c r="K688" s="402">
        <v>54.666666999999997</v>
      </c>
      <c r="L688" s="397">
        <v>39</v>
      </c>
      <c r="M688" s="397">
        <v>22</v>
      </c>
      <c r="N688" s="397">
        <v>22</v>
      </c>
      <c r="O688" s="397">
        <v>22</v>
      </c>
      <c r="P688" s="397">
        <v>59</v>
      </c>
      <c r="Q688" s="397">
        <v>8</v>
      </c>
      <c r="R688" s="402">
        <v>3.6219999999999999</v>
      </c>
      <c r="S688" s="394">
        <v>1.1158999999999999</v>
      </c>
      <c r="T688" s="395">
        <v>6.4207000000000001</v>
      </c>
      <c r="U688" s="395">
        <v>3.6219999999999999</v>
      </c>
      <c r="V688" s="395">
        <v>9.7134</v>
      </c>
      <c r="W688" s="395">
        <v>1.3170999999999999</v>
      </c>
      <c r="X688" s="397" t="s">
        <v>995</v>
      </c>
    </row>
    <row r="689" spans="1:24" hidden="1" x14ac:dyDescent="0.25">
      <c r="A689" s="397" t="s">
        <v>898</v>
      </c>
      <c r="B689" s="397" t="s">
        <v>76</v>
      </c>
      <c r="C689" s="397">
        <v>27</v>
      </c>
      <c r="D689" s="397">
        <v>0</v>
      </c>
      <c r="E689" s="397">
        <v>0</v>
      </c>
      <c r="F689" s="397">
        <v>0</v>
      </c>
      <c r="G689" s="397">
        <v>3</v>
      </c>
      <c r="H689" s="397">
        <v>3</v>
      </c>
      <c r="I689" s="397">
        <v>0</v>
      </c>
      <c r="J689" s="401">
        <v>0.5</v>
      </c>
      <c r="K689" s="402">
        <v>54.666665999999999</v>
      </c>
      <c r="L689" s="397">
        <v>43</v>
      </c>
      <c r="M689" s="397">
        <v>20</v>
      </c>
      <c r="N689" s="397">
        <v>20</v>
      </c>
      <c r="O689" s="397">
        <v>12</v>
      </c>
      <c r="P689" s="397">
        <v>48</v>
      </c>
      <c r="Q689" s="397">
        <v>8</v>
      </c>
      <c r="R689" s="402">
        <v>3.2926829669839388</v>
      </c>
      <c r="S689" s="394">
        <v>1.0060975732450923</v>
      </c>
      <c r="T689" s="395">
        <v>7.0792683790154678</v>
      </c>
      <c r="U689" s="395">
        <v>1.9756097801903632</v>
      </c>
      <c r="V689" s="395">
        <v>7.9024391207614526</v>
      </c>
      <c r="W689" s="395">
        <v>1.3170731867935754</v>
      </c>
      <c r="X689" s="397" t="s">
        <v>995</v>
      </c>
    </row>
    <row r="690" spans="1:24" hidden="1" x14ac:dyDescent="0.25">
      <c r="A690" s="397" t="s">
        <v>753</v>
      </c>
      <c r="B690" s="397" t="s">
        <v>66</v>
      </c>
      <c r="C690" s="397">
        <v>25</v>
      </c>
      <c r="D690" s="397">
        <v>0</v>
      </c>
      <c r="E690" s="397">
        <v>0</v>
      </c>
      <c r="F690" s="397">
        <v>0</v>
      </c>
      <c r="G690" s="397">
        <v>4</v>
      </c>
      <c r="H690" s="397">
        <v>2</v>
      </c>
      <c r="I690" s="397">
        <v>0</v>
      </c>
      <c r="J690" s="401">
        <v>0.66669999999999996</v>
      </c>
      <c r="K690" s="402">
        <v>54.333334000000001</v>
      </c>
      <c r="L690" s="397">
        <v>40</v>
      </c>
      <c r="M690" s="397">
        <v>20</v>
      </c>
      <c r="N690" s="397">
        <v>20</v>
      </c>
      <c r="O690" s="397">
        <v>9</v>
      </c>
      <c r="P690" s="397">
        <v>37</v>
      </c>
      <c r="Q690" s="397">
        <v>7</v>
      </c>
      <c r="R690" s="402">
        <v>3.3129</v>
      </c>
      <c r="S690" s="394">
        <v>0.90180000000000005</v>
      </c>
      <c r="T690" s="395">
        <v>6.6257999999999999</v>
      </c>
      <c r="U690" s="395">
        <v>1.4907999999999999</v>
      </c>
      <c r="V690" s="395">
        <v>6.1288</v>
      </c>
      <c r="W690" s="395">
        <v>1.1595</v>
      </c>
      <c r="X690" s="397" t="s">
        <v>995</v>
      </c>
    </row>
    <row r="691" spans="1:24" hidden="1" x14ac:dyDescent="0.25">
      <c r="A691" s="397" t="s">
        <v>578</v>
      </c>
      <c r="B691" s="397" t="s">
        <v>67</v>
      </c>
      <c r="C691" s="397">
        <v>38</v>
      </c>
      <c r="D691" s="397">
        <v>0</v>
      </c>
      <c r="E691" s="397">
        <v>0</v>
      </c>
      <c r="F691" s="397">
        <v>0</v>
      </c>
      <c r="G691" s="397">
        <v>3</v>
      </c>
      <c r="H691" s="397">
        <v>8</v>
      </c>
      <c r="I691" s="397">
        <v>9</v>
      </c>
      <c r="J691" s="401">
        <v>0.2727</v>
      </c>
      <c r="K691" s="402">
        <v>54.333334000000001</v>
      </c>
      <c r="L691" s="397">
        <v>46</v>
      </c>
      <c r="M691" s="397">
        <v>23</v>
      </c>
      <c r="N691" s="397">
        <v>23</v>
      </c>
      <c r="O691" s="397">
        <v>13</v>
      </c>
      <c r="P691" s="397">
        <v>53</v>
      </c>
      <c r="Q691" s="397">
        <v>6</v>
      </c>
      <c r="R691" s="402">
        <v>3.8098000000000001</v>
      </c>
      <c r="S691" s="394">
        <v>1.0859000000000001</v>
      </c>
      <c r="T691" s="395">
        <v>7.6196000000000002</v>
      </c>
      <c r="U691" s="395">
        <v>2.1534</v>
      </c>
      <c r="V691" s="395">
        <v>8.7790999999999997</v>
      </c>
      <c r="W691" s="395">
        <v>0.99390000000000001</v>
      </c>
      <c r="X691" s="397" t="s">
        <v>995</v>
      </c>
    </row>
    <row r="692" spans="1:24" hidden="1" x14ac:dyDescent="0.25">
      <c r="A692" s="397" t="s">
        <v>554</v>
      </c>
      <c r="B692" s="397" t="s">
        <v>71</v>
      </c>
      <c r="C692" s="397">
        <v>37</v>
      </c>
      <c r="D692" s="397">
        <v>0</v>
      </c>
      <c r="E692" s="397">
        <v>0</v>
      </c>
      <c r="F692" s="397">
        <v>0</v>
      </c>
      <c r="G692" s="397">
        <v>3</v>
      </c>
      <c r="H692" s="397">
        <v>2</v>
      </c>
      <c r="I692" s="397">
        <v>0</v>
      </c>
      <c r="J692" s="401">
        <v>0.6</v>
      </c>
      <c r="K692" s="402">
        <v>54.333333000000003</v>
      </c>
      <c r="L692" s="397">
        <v>41</v>
      </c>
      <c r="M692" s="397">
        <v>21</v>
      </c>
      <c r="N692" s="397">
        <v>19</v>
      </c>
      <c r="O692" s="397">
        <v>18</v>
      </c>
      <c r="P692" s="397">
        <v>54</v>
      </c>
      <c r="Q692" s="397">
        <v>4</v>
      </c>
      <c r="R692" s="402">
        <v>3.1472000000000002</v>
      </c>
      <c r="S692" s="394">
        <v>1.0859000000000001</v>
      </c>
      <c r="T692" s="395">
        <v>6.7914000000000003</v>
      </c>
      <c r="U692" s="395">
        <v>2.9815999999999998</v>
      </c>
      <c r="V692" s="395">
        <v>8.9448000000000008</v>
      </c>
      <c r="W692" s="395">
        <v>0.66259999999999997</v>
      </c>
      <c r="X692" s="397" t="s">
        <v>995</v>
      </c>
    </row>
    <row r="693" spans="1:24" hidden="1" x14ac:dyDescent="0.25">
      <c r="A693" s="397" t="s">
        <v>805</v>
      </c>
      <c r="B693" s="397" t="s">
        <v>76</v>
      </c>
      <c r="C693" s="397">
        <v>23</v>
      </c>
      <c r="D693" s="397">
        <v>0</v>
      </c>
      <c r="E693" s="397">
        <v>0</v>
      </c>
      <c r="F693" s="397">
        <v>0</v>
      </c>
      <c r="G693" s="397">
        <v>1</v>
      </c>
      <c r="H693" s="397">
        <v>1</v>
      </c>
      <c r="I693" s="397">
        <v>1</v>
      </c>
      <c r="J693" s="401">
        <v>0.5</v>
      </c>
      <c r="K693" s="402">
        <v>54.333333000000003</v>
      </c>
      <c r="L693" s="397">
        <v>59</v>
      </c>
      <c r="M693" s="397">
        <v>34</v>
      </c>
      <c r="N693" s="397">
        <v>34</v>
      </c>
      <c r="O693" s="397">
        <v>23</v>
      </c>
      <c r="P693" s="397">
        <v>41</v>
      </c>
      <c r="Q693" s="397">
        <v>7</v>
      </c>
      <c r="R693" s="402">
        <v>5.6318999999999999</v>
      </c>
      <c r="S693" s="394">
        <v>1.5092000000000001</v>
      </c>
      <c r="T693" s="395">
        <v>9.7729999999999997</v>
      </c>
      <c r="U693" s="395">
        <v>3.8098000000000001</v>
      </c>
      <c r="V693" s="395">
        <v>6.7914000000000003</v>
      </c>
      <c r="W693" s="395">
        <v>1.1595</v>
      </c>
      <c r="X693" s="397" t="s">
        <v>995</v>
      </c>
    </row>
    <row r="694" spans="1:24" hidden="1" x14ac:dyDescent="0.25">
      <c r="A694" s="397" t="s">
        <v>655</v>
      </c>
      <c r="B694" s="397" t="s">
        <v>68</v>
      </c>
      <c r="C694" s="397">
        <v>40</v>
      </c>
      <c r="D694" s="397">
        <v>0</v>
      </c>
      <c r="E694" s="397">
        <v>0</v>
      </c>
      <c r="F694" s="397">
        <v>0</v>
      </c>
      <c r="G694" s="397">
        <v>3</v>
      </c>
      <c r="H694" s="397">
        <v>0</v>
      </c>
      <c r="I694" s="397">
        <v>9</v>
      </c>
      <c r="J694" s="401">
        <v>1</v>
      </c>
      <c r="K694" s="402">
        <v>54</v>
      </c>
      <c r="L694" s="397">
        <v>43</v>
      </c>
      <c r="M694" s="397">
        <v>23</v>
      </c>
      <c r="N694" s="397">
        <v>22</v>
      </c>
      <c r="O694" s="397">
        <v>19</v>
      </c>
      <c r="P694" s="397">
        <v>91</v>
      </c>
      <c r="Q694" s="397">
        <v>4</v>
      </c>
      <c r="R694" s="402">
        <v>3.6667000000000001</v>
      </c>
      <c r="S694" s="394">
        <v>1.1480999999999999</v>
      </c>
      <c r="T694" s="395">
        <v>7.1666999999999996</v>
      </c>
      <c r="U694" s="395">
        <v>3.1667000000000001</v>
      </c>
      <c r="V694" s="395">
        <v>15.166700000000001</v>
      </c>
      <c r="W694" s="395">
        <v>0.66669999999999996</v>
      </c>
      <c r="X694" s="397" t="s">
        <v>995</v>
      </c>
    </row>
    <row r="695" spans="1:24" hidden="1" x14ac:dyDescent="0.25">
      <c r="A695" s="397" t="s">
        <v>443</v>
      </c>
      <c r="B695" s="397" t="s">
        <v>147</v>
      </c>
      <c r="C695" s="397">
        <v>55</v>
      </c>
      <c r="D695" s="397">
        <v>0</v>
      </c>
      <c r="E695" s="397">
        <v>0</v>
      </c>
      <c r="F695" s="397">
        <v>0</v>
      </c>
      <c r="G695" s="397">
        <v>7</v>
      </c>
      <c r="H695" s="397">
        <v>2</v>
      </c>
      <c r="I695" s="397">
        <v>28</v>
      </c>
      <c r="J695" s="401">
        <v>0.77780000000000005</v>
      </c>
      <c r="K695" s="402">
        <v>53.999997</v>
      </c>
      <c r="L695" s="397">
        <v>36</v>
      </c>
      <c r="M695" s="397">
        <v>17</v>
      </c>
      <c r="N695" s="397">
        <v>16</v>
      </c>
      <c r="O695" s="397">
        <v>23</v>
      </c>
      <c r="P695" s="397">
        <v>52</v>
      </c>
      <c r="Q695" s="397">
        <v>5</v>
      </c>
      <c r="R695" s="402">
        <v>2.6667000000000001</v>
      </c>
      <c r="S695" s="394">
        <v>1.0926</v>
      </c>
      <c r="T695" s="395">
        <v>6</v>
      </c>
      <c r="U695" s="395">
        <v>3.8332999999999999</v>
      </c>
      <c r="V695" s="395">
        <v>8.6667000000000005</v>
      </c>
      <c r="W695" s="395">
        <v>0.83330000000000004</v>
      </c>
      <c r="X695" s="397" t="s">
        <v>995</v>
      </c>
    </row>
    <row r="696" spans="1:24" hidden="1" x14ac:dyDescent="0.25">
      <c r="A696" s="397" t="s">
        <v>461</v>
      </c>
      <c r="B696" s="397" t="s">
        <v>76</v>
      </c>
      <c r="C696" s="397">
        <v>56</v>
      </c>
      <c r="D696" s="397">
        <v>0</v>
      </c>
      <c r="E696" s="397">
        <v>0</v>
      </c>
      <c r="F696" s="397">
        <v>0</v>
      </c>
      <c r="G696" s="397">
        <v>0</v>
      </c>
      <c r="H696" s="397">
        <v>4</v>
      </c>
      <c r="I696" s="397">
        <v>2</v>
      </c>
      <c r="J696" s="401">
        <v>0</v>
      </c>
      <c r="K696" s="402">
        <v>53.666668000000001</v>
      </c>
      <c r="L696" s="397">
        <v>54</v>
      </c>
      <c r="M696" s="397">
        <v>31</v>
      </c>
      <c r="N696" s="397">
        <v>31</v>
      </c>
      <c r="O696" s="397">
        <v>22</v>
      </c>
      <c r="P696" s="397">
        <v>65</v>
      </c>
      <c r="Q696" s="397">
        <v>10</v>
      </c>
      <c r="R696" s="402">
        <v>5.1988000000000003</v>
      </c>
      <c r="S696" s="394">
        <v>1.4160999999999999</v>
      </c>
      <c r="T696" s="395">
        <v>9.0558999999999994</v>
      </c>
      <c r="U696" s="395">
        <v>3.6894</v>
      </c>
      <c r="V696" s="395">
        <v>10.900600000000001</v>
      </c>
      <c r="W696" s="395">
        <v>1.677</v>
      </c>
      <c r="X696" s="397" t="s">
        <v>995</v>
      </c>
    </row>
    <row r="697" spans="1:24" hidden="1" x14ac:dyDescent="0.25">
      <c r="A697" s="397" t="s">
        <v>605</v>
      </c>
      <c r="B697" s="397" t="s">
        <v>69</v>
      </c>
      <c r="C697" s="397">
        <v>43</v>
      </c>
      <c r="D697" s="397">
        <v>0</v>
      </c>
      <c r="E697" s="397">
        <v>0</v>
      </c>
      <c r="F697" s="397">
        <v>0</v>
      </c>
      <c r="G697" s="397">
        <v>4</v>
      </c>
      <c r="H697" s="397">
        <v>4</v>
      </c>
      <c r="I697" s="397">
        <v>0</v>
      </c>
      <c r="J697" s="401">
        <v>0.5</v>
      </c>
      <c r="K697" s="402">
        <v>53.333331999999999</v>
      </c>
      <c r="L697" s="397">
        <v>42</v>
      </c>
      <c r="M697" s="397">
        <v>28</v>
      </c>
      <c r="N697" s="397">
        <v>24</v>
      </c>
      <c r="O697" s="397">
        <v>26</v>
      </c>
      <c r="P697" s="397">
        <v>42</v>
      </c>
      <c r="Q697" s="397">
        <v>7</v>
      </c>
      <c r="R697" s="402">
        <v>4.05</v>
      </c>
      <c r="S697" s="394">
        <v>1.2749999999999999</v>
      </c>
      <c r="T697" s="395">
        <v>7.0875000000000004</v>
      </c>
      <c r="U697" s="395">
        <v>4.3875000000000002</v>
      </c>
      <c r="V697" s="395">
        <v>7.0875000000000004</v>
      </c>
      <c r="W697" s="395">
        <v>1.1813</v>
      </c>
      <c r="X697" s="397" t="s">
        <v>995</v>
      </c>
    </row>
    <row r="698" spans="1:24" hidden="1" x14ac:dyDescent="0.25">
      <c r="A698" s="397" t="s">
        <v>955</v>
      </c>
      <c r="B698" s="397" t="s">
        <v>146</v>
      </c>
      <c r="C698" s="397">
        <v>31</v>
      </c>
      <c r="D698" s="397">
        <v>0</v>
      </c>
      <c r="E698" s="397">
        <v>0</v>
      </c>
      <c r="F698" s="397">
        <v>0</v>
      </c>
      <c r="G698" s="397">
        <v>4</v>
      </c>
      <c r="H698" s="397">
        <v>2</v>
      </c>
      <c r="I698" s="397">
        <v>0</v>
      </c>
      <c r="J698" s="401">
        <v>0.66669999999999996</v>
      </c>
      <c r="K698" s="402">
        <v>52.666668000000001</v>
      </c>
      <c r="L698" s="397">
        <v>36</v>
      </c>
      <c r="M698" s="397">
        <v>17</v>
      </c>
      <c r="N698" s="397">
        <v>17</v>
      </c>
      <c r="O698" s="397">
        <v>29</v>
      </c>
      <c r="P698" s="397">
        <v>44</v>
      </c>
      <c r="Q698" s="397">
        <v>6</v>
      </c>
      <c r="R698" s="402">
        <v>2.9051</v>
      </c>
      <c r="S698" s="394">
        <v>1.2342</v>
      </c>
      <c r="T698" s="395">
        <v>6.1519000000000004</v>
      </c>
      <c r="U698" s="395">
        <v>4.9557000000000002</v>
      </c>
      <c r="V698" s="395">
        <v>7.5190000000000001</v>
      </c>
      <c r="W698" s="395">
        <v>1.0253000000000001</v>
      </c>
      <c r="X698" s="397" t="s">
        <v>995</v>
      </c>
    </row>
    <row r="699" spans="1:24" hidden="1" x14ac:dyDescent="0.25">
      <c r="A699" s="397" t="s">
        <v>829</v>
      </c>
      <c r="B699" s="397" t="s">
        <v>147</v>
      </c>
      <c r="C699" s="397">
        <v>54</v>
      </c>
      <c r="D699" s="397">
        <v>0</v>
      </c>
      <c r="E699" s="397">
        <v>0</v>
      </c>
      <c r="F699" s="397">
        <v>0</v>
      </c>
      <c r="G699" s="397">
        <v>4</v>
      </c>
      <c r="H699" s="397">
        <v>4</v>
      </c>
      <c r="I699" s="397">
        <v>3</v>
      </c>
      <c r="J699" s="401">
        <v>0.5</v>
      </c>
      <c r="K699" s="402">
        <v>52.666668000000001</v>
      </c>
      <c r="L699" s="397">
        <v>29</v>
      </c>
      <c r="M699" s="397">
        <v>15</v>
      </c>
      <c r="N699" s="397">
        <v>15</v>
      </c>
      <c r="O699" s="397">
        <v>11</v>
      </c>
      <c r="P699" s="397">
        <v>38</v>
      </c>
      <c r="Q699" s="397">
        <v>12</v>
      </c>
      <c r="R699" s="402">
        <v>2.5632999999999999</v>
      </c>
      <c r="S699" s="394">
        <v>0.75949999999999995</v>
      </c>
      <c r="T699" s="395">
        <v>4.9557000000000002</v>
      </c>
      <c r="U699" s="395">
        <v>1.8796999999999999</v>
      </c>
      <c r="V699" s="395">
        <v>6.4936999999999996</v>
      </c>
      <c r="W699" s="395">
        <v>2.0506000000000002</v>
      </c>
      <c r="X699" s="397" t="s">
        <v>995</v>
      </c>
    </row>
    <row r="700" spans="1:24" hidden="1" x14ac:dyDescent="0.25">
      <c r="A700" s="397" t="s">
        <v>906</v>
      </c>
      <c r="B700" s="397" t="s">
        <v>74</v>
      </c>
      <c r="C700" s="397">
        <v>18</v>
      </c>
      <c r="D700" s="397">
        <v>0</v>
      </c>
      <c r="E700" s="397">
        <v>0</v>
      </c>
      <c r="F700" s="397">
        <v>0</v>
      </c>
      <c r="G700" s="397">
        <v>1</v>
      </c>
      <c r="H700" s="397">
        <v>2</v>
      </c>
      <c r="I700" s="397">
        <v>0</v>
      </c>
      <c r="J700" s="401">
        <v>0.33329999999999999</v>
      </c>
      <c r="K700" s="402">
        <v>52</v>
      </c>
      <c r="L700" s="397">
        <v>42</v>
      </c>
      <c r="M700" s="397">
        <v>16</v>
      </c>
      <c r="N700" s="397">
        <v>16</v>
      </c>
      <c r="O700" s="397">
        <v>15</v>
      </c>
      <c r="P700" s="397">
        <v>38</v>
      </c>
      <c r="Q700" s="397">
        <v>5</v>
      </c>
      <c r="R700" s="402">
        <v>2.7692000000000001</v>
      </c>
      <c r="S700" s="394">
        <v>1.0962000000000001</v>
      </c>
      <c r="T700" s="395">
        <v>7.2691999999999997</v>
      </c>
      <c r="U700" s="395">
        <v>2.5962000000000001</v>
      </c>
      <c r="V700" s="395">
        <v>6.5769000000000002</v>
      </c>
      <c r="W700" s="395">
        <v>0.86539999999999995</v>
      </c>
      <c r="X700" s="397" t="s">
        <v>995</v>
      </c>
    </row>
    <row r="701" spans="1:24" hidden="1" x14ac:dyDescent="0.25">
      <c r="A701" s="397" t="s">
        <v>784</v>
      </c>
      <c r="B701" s="397" t="s">
        <v>73</v>
      </c>
      <c r="C701" s="397">
        <v>23</v>
      </c>
      <c r="D701" s="397">
        <v>0</v>
      </c>
      <c r="E701" s="397">
        <v>0</v>
      </c>
      <c r="F701" s="397">
        <v>0</v>
      </c>
      <c r="G701" s="397">
        <v>1</v>
      </c>
      <c r="H701" s="397">
        <v>1</v>
      </c>
      <c r="I701" s="397">
        <v>0</v>
      </c>
      <c r="J701" s="401">
        <v>0.5</v>
      </c>
      <c r="K701" s="402">
        <v>51.000000999999997</v>
      </c>
      <c r="L701" s="397">
        <v>45</v>
      </c>
      <c r="M701" s="397">
        <v>24</v>
      </c>
      <c r="N701" s="397">
        <v>24</v>
      </c>
      <c r="O701" s="397">
        <v>19</v>
      </c>
      <c r="P701" s="397">
        <v>53</v>
      </c>
      <c r="Q701" s="397">
        <v>6</v>
      </c>
      <c r="R701" s="402">
        <v>4.2352999999999996</v>
      </c>
      <c r="S701" s="394">
        <v>1.2548999999999999</v>
      </c>
      <c r="T701" s="395">
        <v>7.9412000000000003</v>
      </c>
      <c r="U701" s="395">
        <v>3.3529</v>
      </c>
      <c r="V701" s="395">
        <v>9.3529</v>
      </c>
      <c r="W701" s="395">
        <v>1.0588</v>
      </c>
      <c r="X701" s="397" t="s">
        <v>995</v>
      </c>
    </row>
    <row r="702" spans="1:24" hidden="1" x14ac:dyDescent="0.25">
      <c r="A702" s="397" t="s">
        <v>394</v>
      </c>
      <c r="B702" s="397" t="s">
        <v>73</v>
      </c>
      <c r="C702" s="397">
        <v>84</v>
      </c>
      <c r="D702" s="397">
        <v>0</v>
      </c>
      <c r="E702" s="397">
        <v>0</v>
      </c>
      <c r="F702" s="397">
        <v>0</v>
      </c>
      <c r="G702" s="397">
        <v>5</v>
      </c>
      <c r="H702" s="397">
        <v>1</v>
      </c>
      <c r="I702" s="397">
        <v>1</v>
      </c>
      <c r="J702" s="401">
        <v>0.83333333333333337</v>
      </c>
      <c r="K702" s="402">
        <v>50.999997999999998</v>
      </c>
      <c r="L702" s="397">
        <v>30</v>
      </c>
      <c r="M702" s="397">
        <v>17</v>
      </c>
      <c r="N702" s="397">
        <v>17</v>
      </c>
      <c r="O702" s="397">
        <v>5</v>
      </c>
      <c r="P702" s="397">
        <v>49</v>
      </c>
      <c r="Q702" s="397">
        <v>11</v>
      </c>
      <c r="R702" s="402">
        <v>3.0000001176470636</v>
      </c>
      <c r="S702" s="394">
        <v>0.68627453671664851</v>
      </c>
      <c r="T702" s="395">
        <v>5.2941178546712884</v>
      </c>
      <c r="U702" s="395">
        <v>0.8823529757785481</v>
      </c>
      <c r="V702" s="395">
        <v>8.6470591626297715</v>
      </c>
      <c r="W702" s="395">
        <v>1.9411765467128059</v>
      </c>
      <c r="X702" s="397" t="s">
        <v>995</v>
      </c>
    </row>
    <row r="703" spans="1:24" hidden="1" x14ac:dyDescent="0.25">
      <c r="A703" s="397" t="s">
        <v>865</v>
      </c>
      <c r="B703" s="397" t="s">
        <v>75</v>
      </c>
      <c r="C703" s="397">
        <v>55</v>
      </c>
      <c r="D703" s="397">
        <v>0</v>
      </c>
      <c r="E703" s="397">
        <v>0</v>
      </c>
      <c r="F703" s="397">
        <v>0</v>
      </c>
      <c r="G703" s="397">
        <v>4</v>
      </c>
      <c r="H703" s="397">
        <v>3</v>
      </c>
      <c r="I703" s="397">
        <v>0</v>
      </c>
      <c r="J703" s="401">
        <v>0.57140000000000002</v>
      </c>
      <c r="K703" s="402">
        <v>50.333333000000003</v>
      </c>
      <c r="L703" s="397">
        <v>45</v>
      </c>
      <c r="M703" s="397">
        <v>14</v>
      </c>
      <c r="N703" s="397">
        <v>14</v>
      </c>
      <c r="O703" s="397">
        <v>13</v>
      </c>
      <c r="P703" s="397">
        <v>40</v>
      </c>
      <c r="Q703" s="397">
        <v>6</v>
      </c>
      <c r="R703" s="402">
        <v>2.5032999999999999</v>
      </c>
      <c r="S703" s="394">
        <v>1.1523000000000001</v>
      </c>
      <c r="T703" s="395">
        <v>8.0464000000000002</v>
      </c>
      <c r="U703" s="395">
        <v>2.3245</v>
      </c>
      <c r="V703" s="395">
        <v>7.1523000000000003</v>
      </c>
      <c r="W703" s="395">
        <v>1.0728</v>
      </c>
      <c r="X703" s="397" t="s">
        <v>995</v>
      </c>
    </row>
    <row r="704" spans="1:24" hidden="1" x14ac:dyDescent="0.25">
      <c r="A704" s="397" t="s">
        <v>867</v>
      </c>
      <c r="B704" s="397" t="s">
        <v>75</v>
      </c>
      <c r="C704" s="397">
        <v>42</v>
      </c>
      <c r="D704" s="397">
        <v>0</v>
      </c>
      <c r="E704" s="397">
        <v>0</v>
      </c>
      <c r="F704" s="397">
        <v>0</v>
      </c>
      <c r="G704" s="397">
        <v>1</v>
      </c>
      <c r="H704" s="397">
        <v>3</v>
      </c>
      <c r="I704" s="397">
        <v>0</v>
      </c>
      <c r="J704" s="401">
        <v>0.25</v>
      </c>
      <c r="K704" s="402">
        <v>49.666665000000002</v>
      </c>
      <c r="L704" s="397">
        <v>33</v>
      </c>
      <c r="M704" s="397">
        <v>18</v>
      </c>
      <c r="N704" s="397">
        <v>15</v>
      </c>
      <c r="O704" s="397">
        <v>14</v>
      </c>
      <c r="P704" s="397">
        <v>46</v>
      </c>
      <c r="Q704" s="397">
        <v>6</v>
      </c>
      <c r="R704" s="402">
        <v>2.7181000000000002</v>
      </c>
      <c r="S704" s="394">
        <v>0.94630000000000003</v>
      </c>
      <c r="T704" s="395">
        <v>5.9798999999999998</v>
      </c>
      <c r="U704" s="395">
        <v>2.5369000000000002</v>
      </c>
      <c r="V704" s="395">
        <v>8.3355999999999995</v>
      </c>
      <c r="W704" s="395">
        <v>1.0871999999999999</v>
      </c>
      <c r="X704" s="397" t="s">
        <v>995</v>
      </c>
    </row>
    <row r="705" spans="1:24" hidden="1" x14ac:dyDescent="0.25">
      <c r="A705" s="397" t="s">
        <v>984</v>
      </c>
      <c r="B705" s="397" t="s">
        <v>166</v>
      </c>
      <c r="C705" s="397">
        <v>13</v>
      </c>
      <c r="D705" s="397">
        <v>13</v>
      </c>
      <c r="E705" s="397">
        <v>0</v>
      </c>
      <c r="F705" s="397">
        <v>0</v>
      </c>
      <c r="G705" s="397">
        <v>1</v>
      </c>
      <c r="H705" s="397">
        <v>4</v>
      </c>
      <c r="I705" s="397">
        <v>0</v>
      </c>
      <c r="J705" s="401">
        <v>0.2</v>
      </c>
      <c r="K705" s="402">
        <v>49.333334000000001</v>
      </c>
      <c r="L705" s="397">
        <v>51</v>
      </c>
      <c r="M705" s="397">
        <v>26</v>
      </c>
      <c r="N705" s="397">
        <v>24</v>
      </c>
      <c r="O705" s="397">
        <v>19</v>
      </c>
      <c r="P705" s="397">
        <v>49</v>
      </c>
      <c r="Q705" s="397">
        <v>8</v>
      </c>
      <c r="R705" s="402">
        <v>4.3784000000000001</v>
      </c>
      <c r="S705" s="394">
        <v>1.4189000000000001</v>
      </c>
      <c r="T705" s="395">
        <v>9.3041</v>
      </c>
      <c r="U705" s="395">
        <v>3.4662000000000002</v>
      </c>
      <c r="V705" s="395">
        <v>8.9391999999999996</v>
      </c>
      <c r="W705" s="395">
        <v>1.4595</v>
      </c>
      <c r="X705" s="397" t="s">
        <v>995</v>
      </c>
    </row>
    <row r="706" spans="1:24" hidden="1" x14ac:dyDescent="0.25">
      <c r="A706" s="397" t="s">
        <v>746</v>
      </c>
      <c r="B706" s="397" t="s">
        <v>66</v>
      </c>
      <c r="C706" s="397">
        <v>38</v>
      </c>
      <c r="D706" s="397">
        <v>0</v>
      </c>
      <c r="E706" s="397">
        <v>0</v>
      </c>
      <c r="F706" s="397">
        <v>0</v>
      </c>
      <c r="G706" s="397">
        <v>1</v>
      </c>
      <c r="H706" s="397">
        <v>4</v>
      </c>
      <c r="I706" s="397">
        <v>10</v>
      </c>
      <c r="J706" s="401">
        <v>0.2</v>
      </c>
      <c r="K706" s="402">
        <v>47.666665999999999</v>
      </c>
      <c r="L706" s="397">
        <v>43</v>
      </c>
      <c r="M706" s="397">
        <v>21</v>
      </c>
      <c r="N706" s="397">
        <v>21</v>
      </c>
      <c r="O706" s="397">
        <v>17</v>
      </c>
      <c r="P706" s="397">
        <v>45</v>
      </c>
      <c r="Q706" s="397">
        <v>6</v>
      </c>
      <c r="R706" s="402">
        <v>3.9649999999999999</v>
      </c>
      <c r="S706" s="394">
        <v>1.2586999999999999</v>
      </c>
      <c r="T706" s="395">
        <v>8.1189</v>
      </c>
      <c r="U706" s="395">
        <v>3.2098</v>
      </c>
      <c r="V706" s="395">
        <v>8.4964999999999993</v>
      </c>
      <c r="W706" s="395">
        <v>1.1329</v>
      </c>
      <c r="X706" s="397" t="s">
        <v>995</v>
      </c>
    </row>
    <row r="707" spans="1:24" hidden="1" x14ac:dyDescent="0.25">
      <c r="A707" s="397" t="s">
        <v>422</v>
      </c>
      <c r="B707" s="397" t="s">
        <v>71</v>
      </c>
      <c r="C707" s="397">
        <v>48</v>
      </c>
      <c r="D707" s="397">
        <v>0</v>
      </c>
      <c r="E707" s="397">
        <v>0</v>
      </c>
      <c r="F707" s="397">
        <v>0</v>
      </c>
      <c r="G707" s="397">
        <v>8</v>
      </c>
      <c r="H707" s="397">
        <v>4</v>
      </c>
      <c r="I707" s="397">
        <v>2</v>
      </c>
      <c r="J707" s="401">
        <v>0.66669999999999996</v>
      </c>
      <c r="K707" s="402">
        <v>46.999999000000003</v>
      </c>
      <c r="L707" s="397">
        <v>28</v>
      </c>
      <c r="M707" s="397">
        <v>19</v>
      </c>
      <c r="N707" s="397">
        <v>17</v>
      </c>
      <c r="O707" s="397">
        <v>14</v>
      </c>
      <c r="P707" s="397">
        <v>52</v>
      </c>
      <c r="Q707" s="397">
        <v>7</v>
      </c>
      <c r="R707" s="402">
        <v>3.2553000000000001</v>
      </c>
      <c r="S707" s="394">
        <v>0.89359999999999995</v>
      </c>
      <c r="T707" s="395">
        <v>5.3616999999999999</v>
      </c>
      <c r="U707" s="395">
        <v>2.6808999999999998</v>
      </c>
      <c r="V707" s="395">
        <v>9.9573999999999998</v>
      </c>
      <c r="W707" s="395">
        <v>1.3404</v>
      </c>
      <c r="X707" s="397" t="s">
        <v>995</v>
      </c>
    </row>
    <row r="708" spans="1:24" hidden="1" x14ac:dyDescent="0.25">
      <c r="A708" s="397" t="s">
        <v>606</v>
      </c>
      <c r="B708" s="397" t="s">
        <v>69</v>
      </c>
      <c r="C708" s="397">
        <v>45</v>
      </c>
      <c r="D708" s="397">
        <v>0</v>
      </c>
      <c r="E708" s="397">
        <v>0</v>
      </c>
      <c r="F708" s="397">
        <v>0</v>
      </c>
      <c r="G708" s="397">
        <v>4</v>
      </c>
      <c r="H708" s="397">
        <v>1</v>
      </c>
      <c r="I708" s="397">
        <v>1</v>
      </c>
      <c r="J708" s="401">
        <v>0.8</v>
      </c>
      <c r="K708" s="402">
        <v>46.666668000000001</v>
      </c>
      <c r="L708" s="397">
        <v>45</v>
      </c>
      <c r="M708" s="397">
        <v>29</v>
      </c>
      <c r="N708" s="397">
        <v>29</v>
      </c>
      <c r="O708" s="397">
        <v>25</v>
      </c>
      <c r="P708" s="397">
        <v>61</v>
      </c>
      <c r="Q708" s="397">
        <v>8</v>
      </c>
      <c r="R708" s="402">
        <v>5.5929000000000002</v>
      </c>
      <c r="S708" s="394">
        <v>1.5</v>
      </c>
      <c r="T708" s="395">
        <v>8.6785999999999994</v>
      </c>
      <c r="U708" s="395">
        <v>4.8213999999999997</v>
      </c>
      <c r="V708" s="395">
        <v>11.7643</v>
      </c>
      <c r="W708" s="395">
        <v>1.5428999999999999</v>
      </c>
      <c r="X708" s="397" t="s">
        <v>995</v>
      </c>
    </row>
    <row r="709" spans="1:24" hidden="1" x14ac:dyDescent="0.25">
      <c r="A709" s="397" t="s">
        <v>828</v>
      </c>
      <c r="B709" s="397" t="s">
        <v>147</v>
      </c>
      <c r="C709" s="397">
        <v>37</v>
      </c>
      <c r="D709" s="397">
        <v>0</v>
      </c>
      <c r="E709" s="397">
        <v>0</v>
      </c>
      <c r="F709" s="397">
        <v>0</v>
      </c>
      <c r="G709" s="397">
        <v>2</v>
      </c>
      <c r="H709" s="397">
        <v>2</v>
      </c>
      <c r="I709" s="397">
        <v>0</v>
      </c>
      <c r="J709" s="401">
        <v>0.5</v>
      </c>
      <c r="K709" s="402">
        <v>46.333334000000001</v>
      </c>
      <c r="L709" s="397">
        <v>36</v>
      </c>
      <c r="M709" s="397">
        <v>19</v>
      </c>
      <c r="N709" s="397">
        <v>18</v>
      </c>
      <c r="O709" s="397">
        <v>18</v>
      </c>
      <c r="P709" s="397">
        <v>56</v>
      </c>
      <c r="Q709" s="397">
        <v>6</v>
      </c>
      <c r="R709" s="402">
        <v>3.4964</v>
      </c>
      <c r="S709" s="394">
        <v>1.1655</v>
      </c>
      <c r="T709" s="395">
        <v>6.9927999999999999</v>
      </c>
      <c r="U709" s="395">
        <v>3.4964</v>
      </c>
      <c r="V709" s="395">
        <v>10.877700000000001</v>
      </c>
      <c r="W709" s="395">
        <v>1.1655</v>
      </c>
      <c r="X709" s="397" t="s">
        <v>995</v>
      </c>
    </row>
    <row r="710" spans="1:24" hidden="1" x14ac:dyDescent="0.25">
      <c r="A710" s="397" t="s">
        <v>653</v>
      </c>
      <c r="B710" s="397" t="s">
        <v>68</v>
      </c>
      <c r="C710" s="397">
        <v>35</v>
      </c>
      <c r="D710" s="397">
        <v>0</v>
      </c>
      <c r="E710" s="397">
        <v>0</v>
      </c>
      <c r="F710" s="397">
        <v>0</v>
      </c>
      <c r="G710" s="397">
        <v>2</v>
      </c>
      <c r="H710" s="397">
        <v>1</v>
      </c>
      <c r="I710" s="397">
        <v>0</v>
      </c>
      <c r="J710" s="401">
        <v>0.66669999999999996</v>
      </c>
      <c r="K710" s="402">
        <v>46.333331999999999</v>
      </c>
      <c r="L710" s="397">
        <v>38</v>
      </c>
      <c r="M710" s="397">
        <v>22</v>
      </c>
      <c r="N710" s="397">
        <v>21</v>
      </c>
      <c r="O710" s="397">
        <v>17</v>
      </c>
      <c r="P710" s="397">
        <v>42</v>
      </c>
      <c r="Q710" s="397">
        <v>8</v>
      </c>
      <c r="R710" s="402">
        <v>4.0791000000000004</v>
      </c>
      <c r="S710" s="394">
        <v>1.1871</v>
      </c>
      <c r="T710" s="395">
        <v>7.3813000000000004</v>
      </c>
      <c r="U710" s="395">
        <v>3.3022</v>
      </c>
      <c r="V710" s="395">
        <v>8.1583000000000006</v>
      </c>
      <c r="W710" s="395">
        <v>1.554</v>
      </c>
      <c r="X710" s="397" t="s">
        <v>995</v>
      </c>
    </row>
    <row r="711" spans="1:24" hidden="1" x14ac:dyDescent="0.25">
      <c r="A711" s="397" t="s">
        <v>801</v>
      </c>
      <c r="B711" s="397" t="s">
        <v>76</v>
      </c>
      <c r="C711" s="397">
        <v>42</v>
      </c>
      <c r="D711" s="397">
        <v>0</v>
      </c>
      <c r="E711" s="397">
        <v>0</v>
      </c>
      <c r="F711" s="397">
        <v>0</v>
      </c>
      <c r="G711" s="397">
        <v>2</v>
      </c>
      <c r="H711" s="397">
        <v>2</v>
      </c>
      <c r="I711" s="397">
        <v>1</v>
      </c>
      <c r="J711" s="401">
        <v>0.5</v>
      </c>
      <c r="K711" s="402">
        <v>46</v>
      </c>
      <c r="L711" s="397">
        <v>33</v>
      </c>
      <c r="M711" s="397">
        <v>14</v>
      </c>
      <c r="N711" s="397">
        <v>14</v>
      </c>
      <c r="O711" s="397">
        <v>15</v>
      </c>
      <c r="P711" s="397">
        <v>62</v>
      </c>
      <c r="Q711" s="397">
        <v>5</v>
      </c>
      <c r="R711" s="402">
        <v>2.7391000000000001</v>
      </c>
      <c r="S711" s="394">
        <v>1.0435000000000001</v>
      </c>
      <c r="T711" s="395">
        <v>6.4565000000000001</v>
      </c>
      <c r="U711" s="395">
        <v>2.9348000000000001</v>
      </c>
      <c r="V711" s="395">
        <v>12.1304</v>
      </c>
      <c r="W711" s="395">
        <v>0.97829999999999995</v>
      </c>
      <c r="X711" s="397" t="s">
        <v>995</v>
      </c>
    </row>
    <row r="712" spans="1:24" hidden="1" x14ac:dyDescent="0.25">
      <c r="A712" s="397" t="s">
        <v>839</v>
      </c>
      <c r="B712" s="397" t="s">
        <v>147</v>
      </c>
      <c r="C712" s="397">
        <v>46</v>
      </c>
      <c r="D712" s="397">
        <v>0</v>
      </c>
      <c r="E712" s="397">
        <v>0</v>
      </c>
      <c r="F712" s="397">
        <v>0</v>
      </c>
      <c r="G712" s="397">
        <v>3</v>
      </c>
      <c r="H712" s="397">
        <v>2</v>
      </c>
      <c r="I712" s="397">
        <v>3</v>
      </c>
      <c r="J712" s="401">
        <v>0.6</v>
      </c>
      <c r="K712" s="402">
        <v>45.666668000000001</v>
      </c>
      <c r="L712" s="397">
        <v>47</v>
      </c>
      <c r="M712" s="397">
        <v>25</v>
      </c>
      <c r="N712" s="397">
        <v>24</v>
      </c>
      <c r="O712" s="397">
        <v>16</v>
      </c>
      <c r="P712" s="397">
        <v>39</v>
      </c>
      <c r="Q712" s="397">
        <v>10</v>
      </c>
      <c r="R712" s="402">
        <v>4.7298999999999998</v>
      </c>
      <c r="S712" s="394">
        <v>1.3795999999999999</v>
      </c>
      <c r="T712" s="395">
        <v>9.2628000000000004</v>
      </c>
      <c r="U712" s="395">
        <v>3.1533000000000002</v>
      </c>
      <c r="V712" s="395">
        <v>7.6860999999999997</v>
      </c>
      <c r="W712" s="395">
        <v>1.9708000000000001</v>
      </c>
      <c r="X712" s="397" t="s">
        <v>995</v>
      </c>
    </row>
    <row r="713" spans="1:24" hidden="1" x14ac:dyDescent="0.25">
      <c r="A713" s="397" t="s">
        <v>754</v>
      </c>
      <c r="B713" s="397" t="s">
        <v>66</v>
      </c>
      <c r="C713" s="397">
        <v>22</v>
      </c>
      <c r="D713" s="397">
        <v>0</v>
      </c>
      <c r="E713" s="397">
        <v>0</v>
      </c>
      <c r="F713" s="397">
        <v>0</v>
      </c>
      <c r="G713" s="397">
        <v>1</v>
      </c>
      <c r="H713" s="397">
        <v>3</v>
      </c>
      <c r="I713" s="397">
        <v>0</v>
      </c>
      <c r="J713" s="401">
        <v>0.25</v>
      </c>
      <c r="K713" s="402">
        <v>44.666668000000001</v>
      </c>
      <c r="L713" s="397">
        <v>56</v>
      </c>
      <c r="M713" s="397">
        <v>31</v>
      </c>
      <c r="N713" s="397">
        <v>31</v>
      </c>
      <c r="O713" s="397">
        <v>11</v>
      </c>
      <c r="P713" s="397">
        <v>40</v>
      </c>
      <c r="Q713" s="397">
        <v>9</v>
      </c>
      <c r="R713" s="402">
        <v>6.2462999999999997</v>
      </c>
      <c r="S713" s="394">
        <v>1.5</v>
      </c>
      <c r="T713" s="395">
        <v>11.2836</v>
      </c>
      <c r="U713" s="395">
        <v>2.2164000000000001</v>
      </c>
      <c r="V713" s="395">
        <v>8.0596999999999994</v>
      </c>
      <c r="W713" s="395">
        <v>1.8133999999999999</v>
      </c>
      <c r="X713" s="397" t="s">
        <v>995</v>
      </c>
    </row>
    <row r="714" spans="1:24" hidden="1" x14ac:dyDescent="0.25">
      <c r="A714" s="397" t="s">
        <v>716</v>
      </c>
      <c r="B714" s="397" t="s">
        <v>70</v>
      </c>
      <c r="C714" s="397">
        <v>27</v>
      </c>
      <c r="D714" s="397">
        <v>0</v>
      </c>
      <c r="E714" s="397">
        <v>0</v>
      </c>
      <c r="F714" s="397">
        <v>0</v>
      </c>
      <c r="G714" s="397">
        <v>3</v>
      </c>
      <c r="H714" s="397">
        <v>1</v>
      </c>
      <c r="I714" s="397">
        <v>0</v>
      </c>
      <c r="J714" s="401">
        <v>0.75</v>
      </c>
      <c r="K714" s="402">
        <v>44.666668000000001</v>
      </c>
      <c r="L714" s="397">
        <v>35</v>
      </c>
      <c r="M714" s="397">
        <v>15</v>
      </c>
      <c r="N714" s="397">
        <v>15</v>
      </c>
      <c r="O714" s="397">
        <v>17</v>
      </c>
      <c r="P714" s="397">
        <v>38</v>
      </c>
      <c r="Q714" s="397">
        <v>5</v>
      </c>
      <c r="R714" s="402">
        <v>3.0224000000000002</v>
      </c>
      <c r="S714" s="394">
        <v>1.1641999999999999</v>
      </c>
      <c r="T714" s="395">
        <v>7.0522</v>
      </c>
      <c r="U714" s="395">
        <v>3.4253999999999998</v>
      </c>
      <c r="V714" s="395">
        <v>7.6566999999999998</v>
      </c>
      <c r="W714" s="395">
        <v>1.0075000000000001</v>
      </c>
      <c r="X714" s="397" t="s">
        <v>995</v>
      </c>
    </row>
    <row r="715" spans="1:24" hidden="1" x14ac:dyDescent="0.25">
      <c r="A715" s="397" t="s">
        <v>931</v>
      </c>
      <c r="B715" s="397" t="s">
        <v>72</v>
      </c>
      <c r="C715" s="397">
        <v>22</v>
      </c>
      <c r="D715" s="397">
        <v>0</v>
      </c>
      <c r="E715" s="397">
        <v>0</v>
      </c>
      <c r="F715" s="397">
        <v>0</v>
      </c>
      <c r="G715" s="397">
        <v>4</v>
      </c>
      <c r="H715" s="397">
        <v>3</v>
      </c>
      <c r="I715" s="397">
        <v>0</v>
      </c>
      <c r="J715" s="401">
        <v>0.57140000000000002</v>
      </c>
      <c r="K715" s="402">
        <v>44.666666999999997</v>
      </c>
      <c r="L715" s="397">
        <v>34</v>
      </c>
      <c r="M715" s="397">
        <v>17</v>
      </c>
      <c r="N715" s="397">
        <v>17</v>
      </c>
      <c r="O715" s="397">
        <v>9</v>
      </c>
      <c r="P715" s="397">
        <v>32</v>
      </c>
      <c r="Q715" s="397">
        <v>4</v>
      </c>
      <c r="R715" s="402">
        <v>3.4253999999999998</v>
      </c>
      <c r="S715" s="394">
        <v>0.9627</v>
      </c>
      <c r="T715" s="395">
        <v>6.8506999999999998</v>
      </c>
      <c r="U715" s="395">
        <v>1.8133999999999999</v>
      </c>
      <c r="V715" s="395">
        <v>6.4478</v>
      </c>
      <c r="W715" s="395">
        <v>0.80600000000000005</v>
      </c>
      <c r="X715" s="397" t="s">
        <v>995</v>
      </c>
    </row>
    <row r="716" spans="1:24" hidden="1" x14ac:dyDescent="0.25">
      <c r="A716" s="397" t="s">
        <v>654</v>
      </c>
      <c r="B716" s="397" t="s">
        <v>68</v>
      </c>
      <c r="C716" s="397">
        <v>34</v>
      </c>
      <c r="D716" s="397">
        <v>0</v>
      </c>
      <c r="E716" s="397">
        <v>0</v>
      </c>
      <c r="F716" s="397">
        <v>0</v>
      </c>
      <c r="G716" s="397">
        <v>5</v>
      </c>
      <c r="H716" s="397">
        <v>1</v>
      </c>
      <c r="I716" s="397">
        <v>1</v>
      </c>
      <c r="J716" s="401">
        <v>0.83330000000000004</v>
      </c>
      <c r="K716" s="402">
        <v>44.666665999999999</v>
      </c>
      <c r="L716" s="397">
        <v>34</v>
      </c>
      <c r="M716" s="397">
        <v>13</v>
      </c>
      <c r="N716" s="397">
        <v>13</v>
      </c>
      <c r="O716" s="397">
        <v>7</v>
      </c>
      <c r="P716" s="397">
        <v>54</v>
      </c>
      <c r="Q716" s="397">
        <v>6</v>
      </c>
      <c r="R716" s="402">
        <v>2.6194000000000002</v>
      </c>
      <c r="S716" s="394">
        <v>0.91790000000000005</v>
      </c>
      <c r="T716" s="395">
        <v>6.8506999999999998</v>
      </c>
      <c r="U716" s="395">
        <v>1.4104000000000001</v>
      </c>
      <c r="V716" s="395">
        <v>10.880599999999999</v>
      </c>
      <c r="W716" s="395">
        <v>1.2090000000000001</v>
      </c>
      <c r="X716" s="397" t="s">
        <v>995</v>
      </c>
    </row>
    <row r="717" spans="1:24" hidden="1" x14ac:dyDescent="0.25">
      <c r="A717" s="397" t="s">
        <v>604</v>
      </c>
      <c r="B717" s="397" t="s">
        <v>69</v>
      </c>
      <c r="C717" s="397">
        <v>18</v>
      </c>
      <c r="D717" s="397">
        <v>0</v>
      </c>
      <c r="E717" s="397">
        <v>0</v>
      </c>
      <c r="F717" s="397">
        <v>0</v>
      </c>
      <c r="G717" s="397">
        <v>0</v>
      </c>
      <c r="H717" s="397">
        <v>2</v>
      </c>
      <c r="I717" s="397">
        <v>0</v>
      </c>
      <c r="J717" s="401">
        <v>0</v>
      </c>
      <c r="K717" s="402">
        <v>44.333334000000001</v>
      </c>
      <c r="L717" s="397">
        <v>43</v>
      </c>
      <c r="M717" s="397">
        <v>32</v>
      </c>
      <c r="N717" s="397">
        <v>26</v>
      </c>
      <c r="O717" s="397">
        <v>21</v>
      </c>
      <c r="P717" s="397">
        <v>33</v>
      </c>
      <c r="Q717" s="397">
        <v>10</v>
      </c>
      <c r="R717" s="402">
        <v>5.2782</v>
      </c>
      <c r="S717" s="394">
        <v>1.4436</v>
      </c>
      <c r="T717" s="395">
        <v>8.7293000000000003</v>
      </c>
      <c r="U717" s="395">
        <v>4.2632000000000003</v>
      </c>
      <c r="V717" s="395">
        <v>6.6992000000000003</v>
      </c>
      <c r="W717" s="395">
        <v>2.0301</v>
      </c>
      <c r="X717" s="397" t="s">
        <v>995</v>
      </c>
    </row>
    <row r="718" spans="1:24" hidden="1" x14ac:dyDescent="0.25">
      <c r="A718" s="397" t="s">
        <v>603</v>
      </c>
      <c r="B718" s="397" t="s">
        <v>69</v>
      </c>
      <c r="C718" s="397">
        <v>39</v>
      </c>
      <c r="D718" s="397">
        <v>0</v>
      </c>
      <c r="E718" s="397">
        <v>0</v>
      </c>
      <c r="F718" s="397">
        <v>0</v>
      </c>
      <c r="G718" s="397">
        <v>3</v>
      </c>
      <c r="H718" s="397">
        <v>3</v>
      </c>
      <c r="I718" s="397">
        <v>1</v>
      </c>
      <c r="J718" s="401">
        <v>0.5</v>
      </c>
      <c r="K718" s="402">
        <v>44.333333000000003</v>
      </c>
      <c r="L718" s="397">
        <v>32</v>
      </c>
      <c r="M718" s="397">
        <v>18</v>
      </c>
      <c r="N718" s="397">
        <v>17</v>
      </c>
      <c r="O718" s="397">
        <v>16</v>
      </c>
      <c r="P718" s="397">
        <v>39</v>
      </c>
      <c r="Q718" s="397">
        <v>4</v>
      </c>
      <c r="R718" s="402">
        <v>3.4510999999999998</v>
      </c>
      <c r="S718" s="394">
        <v>1.0827</v>
      </c>
      <c r="T718" s="395">
        <v>6.4962</v>
      </c>
      <c r="U718" s="395">
        <v>3.2481</v>
      </c>
      <c r="V718" s="395">
        <v>7.9173</v>
      </c>
      <c r="W718" s="395">
        <v>0.81200000000000006</v>
      </c>
      <c r="X718" s="397" t="s">
        <v>995</v>
      </c>
    </row>
    <row r="719" spans="1:24" hidden="1" x14ac:dyDescent="0.25">
      <c r="A719" s="397" t="s">
        <v>956</v>
      </c>
      <c r="B719" s="397" t="s">
        <v>146</v>
      </c>
      <c r="C719" s="397">
        <v>39</v>
      </c>
      <c r="D719" s="397">
        <v>0</v>
      </c>
      <c r="E719" s="397">
        <v>0</v>
      </c>
      <c r="F719" s="397">
        <v>0</v>
      </c>
      <c r="G719" s="397">
        <v>2</v>
      </c>
      <c r="H719" s="397">
        <v>1</v>
      </c>
      <c r="I719" s="397">
        <v>28</v>
      </c>
      <c r="J719" s="401">
        <v>0.66669999999999996</v>
      </c>
      <c r="K719" s="402">
        <v>44.333333000000003</v>
      </c>
      <c r="L719" s="397">
        <v>23</v>
      </c>
      <c r="M719" s="397">
        <v>15</v>
      </c>
      <c r="N719" s="397">
        <v>10</v>
      </c>
      <c r="O719" s="397">
        <v>17</v>
      </c>
      <c r="P719" s="397">
        <v>52</v>
      </c>
      <c r="Q719" s="397">
        <v>3</v>
      </c>
      <c r="R719" s="402">
        <v>2.0301</v>
      </c>
      <c r="S719" s="394">
        <v>0.90229999999999999</v>
      </c>
      <c r="T719" s="395">
        <v>4.6692</v>
      </c>
      <c r="U719" s="395">
        <v>3.4510999999999998</v>
      </c>
      <c r="V719" s="395">
        <v>10.5564</v>
      </c>
      <c r="W719" s="395">
        <v>0.60899999999999999</v>
      </c>
      <c r="X719" s="397" t="s">
        <v>995</v>
      </c>
    </row>
    <row r="720" spans="1:24" hidden="1" x14ac:dyDescent="0.25">
      <c r="A720" s="397" t="s">
        <v>799</v>
      </c>
      <c r="B720" s="397" t="s">
        <v>74</v>
      </c>
      <c r="C720" s="397">
        <v>38</v>
      </c>
      <c r="D720" s="397">
        <v>0</v>
      </c>
      <c r="E720" s="397">
        <v>0</v>
      </c>
      <c r="F720" s="397">
        <v>0</v>
      </c>
      <c r="G720" s="397">
        <v>3</v>
      </c>
      <c r="H720" s="397">
        <v>0</v>
      </c>
      <c r="I720" s="397">
        <v>12</v>
      </c>
      <c r="J720" s="401">
        <v>1</v>
      </c>
      <c r="K720" s="402">
        <v>44.000000999999997</v>
      </c>
      <c r="L720" s="397">
        <v>28</v>
      </c>
      <c r="M720" s="397">
        <v>17</v>
      </c>
      <c r="N720" s="397">
        <v>17</v>
      </c>
      <c r="O720" s="397">
        <v>16</v>
      </c>
      <c r="P720" s="397">
        <v>43</v>
      </c>
      <c r="Q720" s="397">
        <v>6</v>
      </c>
      <c r="R720" s="402">
        <v>3.4772726482438037</v>
      </c>
      <c r="S720" s="394">
        <v>0.99999997727272782</v>
      </c>
      <c r="T720" s="395">
        <v>5.727272597107441</v>
      </c>
      <c r="U720" s="395">
        <v>3.2727271983471091</v>
      </c>
      <c r="V720" s="395">
        <v>8.7954543455578555</v>
      </c>
      <c r="W720" s="395">
        <v>1.2272726993801659</v>
      </c>
      <c r="X720" s="397" t="s">
        <v>995</v>
      </c>
    </row>
    <row r="721" spans="1:24" hidden="1" x14ac:dyDescent="0.25">
      <c r="A721" s="397" t="s">
        <v>688</v>
      </c>
      <c r="B721" s="397" t="s">
        <v>64</v>
      </c>
      <c r="C721" s="397">
        <v>9</v>
      </c>
      <c r="D721" s="397">
        <v>9</v>
      </c>
      <c r="E721" s="397">
        <v>1</v>
      </c>
      <c r="F721" s="397">
        <v>0</v>
      </c>
      <c r="G721" s="397">
        <v>1</v>
      </c>
      <c r="H721" s="397">
        <v>1</v>
      </c>
      <c r="I721" s="397">
        <v>0</v>
      </c>
      <c r="J721" s="401">
        <v>0.5</v>
      </c>
      <c r="K721" s="402">
        <v>44</v>
      </c>
      <c r="L721" s="397">
        <v>51</v>
      </c>
      <c r="M721" s="397">
        <v>19</v>
      </c>
      <c r="N721" s="397">
        <v>19</v>
      </c>
      <c r="O721" s="397">
        <v>11</v>
      </c>
      <c r="P721" s="397">
        <v>13</v>
      </c>
      <c r="Q721" s="397">
        <v>2</v>
      </c>
      <c r="R721" s="402">
        <v>3.8864000000000001</v>
      </c>
      <c r="S721" s="394">
        <v>1.4091</v>
      </c>
      <c r="T721" s="395">
        <v>10.431800000000001</v>
      </c>
      <c r="U721" s="395">
        <v>2.25</v>
      </c>
      <c r="V721" s="395">
        <v>2.6591</v>
      </c>
      <c r="W721" s="395">
        <v>0.40910000000000002</v>
      </c>
      <c r="X721" s="397" t="s">
        <v>995</v>
      </c>
    </row>
    <row r="722" spans="1:24" hidden="1" x14ac:dyDescent="0.25">
      <c r="A722" s="397" t="s">
        <v>489</v>
      </c>
      <c r="B722" s="397" t="s">
        <v>66</v>
      </c>
      <c r="C722" s="397">
        <v>20</v>
      </c>
      <c r="D722" s="397">
        <v>0</v>
      </c>
      <c r="E722" s="397">
        <v>0</v>
      </c>
      <c r="F722" s="397">
        <v>0</v>
      </c>
      <c r="G722" s="397">
        <v>1</v>
      </c>
      <c r="H722" s="397">
        <v>2</v>
      </c>
      <c r="I722" s="397">
        <v>1</v>
      </c>
      <c r="J722" s="401">
        <v>0.33329999999999999</v>
      </c>
      <c r="K722" s="402">
        <v>43.666668000000001</v>
      </c>
      <c r="L722" s="397">
        <v>55</v>
      </c>
      <c r="M722" s="397">
        <v>35</v>
      </c>
      <c r="N722" s="397">
        <v>33</v>
      </c>
      <c r="O722" s="397">
        <v>21</v>
      </c>
      <c r="P722" s="397">
        <v>44</v>
      </c>
      <c r="Q722" s="397">
        <v>12</v>
      </c>
      <c r="R722" s="402">
        <v>6.8014999999999999</v>
      </c>
      <c r="S722" s="394">
        <v>1.7404999999999999</v>
      </c>
      <c r="T722" s="395">
        <v>11.335900000000001</v>
      </c>
      <c r="U722" s="395">
        <v>4.3281999999999998</v>
      </c>
      <c r="V722" s="395">
        <v>9.0686999999999998</v>
      </c>
      <c r="W722" s="395">
        <v>2.4733000000000001</v>
      </c>
      <c r="X722" s="397" t="s">
        <v>995</v>
      </c>
    </row>
    <row r="723" spans="1:24" hidden="1" x14ac:dyDescent="0.25">
      <c r="A723" s="397" t="s">
        <v>833</v>
      </c>
      <c r="B723" s="397" t="s">
        <v>147</v>
      </c>
      <c r="C723" s="397">
        <v>32</v>
      </c>
      <c r="D723" s="397">
        <v>0</v>
      </c>
      <c r="E723" s="397">
        <v>0</v>
      </c>
      <c r="F723" s="397">
        <v>0</v>
      </c>
      <c r="G723" s="397">
        <v>4</v>
      </c>
      <c r="H723" s="397">
        <v>0</v>
      </c>
      <c r="I723" s="397">
        <v>1</v>
      </c>
      <c r="J723" s="401">
        <v>1</v>
      </c>
      <c r="K723" s="402">
        <v>43.666668000000001</v>
      </c>
      <c r="L723" s="397">
        <v>29</v>
      </c>
      <c r="M723" s="397">
        <v>19</v>
      </c>
      <c r="N723" s="397">
        <v>19</v>
      </c>
      <c r="O723" s="397">
        <v>21</v>
      </c>
      <c r="P723" s="397">
        <v>48</v>
      </c>
      <c r="Q723" s="397">
        <v>5</v>
      </c>
      <c r="R723" s="402">
        <v>3.9159999999999999</v>
      </c>
      <c r="S723" s="394">
        <v>1.145</v>
      </c>
      <c r="T723" s="395">
        <v>5.9771000000000001</v>
      </c>
      <c r="U723" s="395">
        <v>4.3281999999999998</v>
      </c>
      <c r="V723" s="395">
        <v>9.8931000000000004</v>
      </c>
      <c r="W723" s="395">
        <v>1.0305</v>
      </c>
      <c r="X723" s="397" t="s">
        <v>995</v>
      </c>
    </row>
    <row r="724" spans="1:24" hidden="1" x14ac:dyDescent="0.25">
      <c r="A724" s="397" t="s">
        <v>480</v>
      </c>
      <c r="B724" s="397" t="s">
        <v>146</v>
      </c>
      <c r="C724" s="397">
        <v>38</v>
      </c>
      <c r="D724" s="397">
        <v>0</v>
      </c>
      <c r="E724" s="397">
        <v>0</v>
      </c>
      <c r="F724" s="397">
        <v>0</v>
      </c>
      <c r="G724" s="397">
        <v>1</v>
      </c>
      <c r="H724" s="397">
        <v>2</v>
      </c>
      <c r="I724" s="397">
        <v>1</v>
      </c>
      <c r="J724" s="401">
        <v>0.33329999999999999</v>
      </c>
      <c r="K724" s="402">
        <v>43</v>
      </c>
      <c r="L724" s="397">
        <v>26</v>
      </c>
      <c r="M724" s="397">
        <v>15</v>
      </c>
      <c r="N724" s="397">
        <v>14</v>
      </c>
      <c r="O724" s="397">
        <v>5</v>
      </c>
      <c r="P724" s="397">
        <v>37</v>
      </c>
      <c r="Q724" s="397">
        <v>8</v>
      </c>
      <c r="R724" s="402">
        <v>2.9302000000000001</v>
      </c>
      <c r="S724" s="394">
        <v>0.72089999999999999</v>
      </c>
      <c r="T724" s="395">
        <v>5.4419000000000004</v>
      </c>
      <c r="U724" s="395">
        <v>1.0465</v>
      </c>
      <c r="V724" s="395">
        <v>7.7442000000000002</v>
      </c>
      <c r="W724" s="395">
        <v>1.6744000000000001</v>
      </c>
      <c r="X724" s="397" t="s">
        <v>995</v>
      </c>
    </row>
    <row r="725" spans="1:24" hidden="1" x14ac:dyDescent="0.25">
      <c r="A725" s="397" t="s">
        <v>981</v>
      </c>
      <c r="B725" s="397" t="s">
        <v>72</v>
      </c>
      <c r="C725" s="397">
        <v>42</v>
      </c>
      <c r="D725" s="397">
        <v>0</v>
      </c>
      <c r="E725" s="397">
        <v>0</v>
      </c>
      <c r="F725" s="397">
        <v>0</v>
      </c>
      <c r="G725" s="397">
        <v>5</v>
      </c>
      <c r="H725" s="397">
        <v>2</v>
      </c>
      <c r="I725" s="397">
        <v>2</v>
      </c>
      <c r="J725" s="401">
        <v>0.7142857142857143</v>
      </c>
      <c r="K725" s="402">
        <v>42.333334000000001</v>
      </c>
      <c r="L725" s="397">
        <v>23</v>
      </c>
      <c r="M725" s="397">
        <v>10</v>
      </c>
      <c r="N725" s="397">
        <v>9</v>
      </c>
      <c r="O725" s="397">
        <v>9</v>
      </c>
      <c r="P725" s="397">
        <v>38</v>
      </c>
      <c r="Q725" s="397">
        <v>3</v>
      </c>
      <c r="R725" s="402">
        <v>1.9133857966395937</v>
      </c>
      <c r="S725" s="394">
        <v>0.75590549990699996</v>
      </c>
      <c r="T725" s="395">
        <v>4.889763702523406</v>
      </c>
      <c r="U725" s="395">
        <v>1.9133857966395937</v>
      </c>
      <c r="V725" s="395">
        <v>8.0787400302560624</v>
      </c>
      <c r="W725" s="395">
        <v>0.63779526554653121</v>
      </c>
      <c r="X725" s="397" t="s">
        <v>995</v>
      </c>
    </row>
    <row r="726" spans="1:24" hidden="1" x14ac:dyDescent="0.25">
      <c r="A726" s="397" t="s">
        <v>600</v>
      </c>
      <c r="B726" s="397" t="s">
        <v>69</v>
      </c>
      <c r="C726" s="397">
        <v>28</v>
      </c>
      <c r="D726" s="397">
        <v>0</v>
      </c>
      <c r="E726" s="397">
        <v>0</v>
      </c>
      <c r="F726" s="397">
        <v>0</v>
      </c>
      <c r="G726" s="397">
        <v>1</v>
      </c>
      <c r="H726" s="397">
        <v>0</v>
      </c>
      <c r="I726" s="397">
        <v>0</v>
      </c>
      <c r="J726" s="401">
        <v>1</v>
      </c>
      <c r="K726" s="402">
        <v>42.333333000000003</v>
      </c>
      <c r="L726" s="397">
        <v>30</v>
      </c>
      <c r="M726" s="397">
        <v>20</v>
      </c>
      <c r="N726" s="397">
        <v>19</v>
      </c>
      <c r="O726" s="397">
        <v>23</v>
      </c>
      <c r="P726" s="397">
        <v>37</v>
      </c>
      <c r="Q726" s="397">
        <v>4</v>
      </c>
      <c r="R726" s="402">
        <v>4.0393999999999997</v>
      </c>
      <c r="S726" s="394">
        <v>1.252</v>
      </c>
      <c r="T726" s="395">
        <v>6.3780000000000001</v>
      </c>
      <c r="U726" s="395">
        <v>4.8898000000000001</v>
      </c>
      <c r="V726" s="395">
        <v>7.8661000000000003</v>
      </c>
      <c r="W726" s="395">
        <v>0.85040000000000004</v>
      </c>
      <c r="X726" s="397" t="s">
        <v>995</v>
      </c>
    </row>
    <row r="727" spans="1:24" hidden="1" x14ac:dyDescent="0.25">
      <c r="A727" s="397" t="s">
        <v>901</v>
      </c>
      <c r="B727" s="397" t="s">
        <v>74</v>
      </c>
      <c r="C727" s="397">
        <v>44</v>
      </c>
      <c r="D727" s="397">
        <v>0</v>
      </c>
      <c r="E727" s="397">
        <v>0</v>
      </c>
      <c r="F727" s="397">
        <v>0</v>
      </c>
      <c r="G727" s="397">
        <v>4</v>
      </c>
      <c r="H727" s="397">
        <v>2</v>
      </c>
      <c r="I727" s="397">
        <v>3</v>
      </c>
      <c r="J727" s="401">
        <v>0.66669999999999996</v>
      </c>
      <c r="K727" s="402">
        <v>42.333333000000003</v>
      </c>
      <c r="L727" s="397">
        <v>32</v>
      </c>
      <c r="M727" s="397">
        <v>28</v>
      </c>
      <c r="N727" s="397">
        <v>26</v>
      </c>
      <c r="O727" s="397">
        <v>28</v>
      </c>
      <c r="P727" s="397">
        <v>47</v>
      </c>
      <c r="Q727" s="397">
        <v>10</v>
      </c>
      <c r="R727" s="402">
        <v>5.5275999999999996</v>
      </c>
      <c r="S727" s="394">
        <v>1.4173</v>
      </c>
      <c r="T727" s="395">
        <v>6.8030999999999997</v>
      </c>
      <c r="U727" s="395">
        <v>5.9527999999999999</v>
      </c>
      <c r="V727" s="395">
        <v>9.9921000000000006</v>
      </c>
      <c r="W727" s="395">
        <v>2.1259999999999999</v>
      </c>
      <c r="X727" s="397" t="s">
        <v>995</v>
      </c>
    </row>
    <row r="728" spans="1:24" hidden="1" x14ac:dyDescent="0.25">
      <c r="A728" s="397" t="s">
        <v>830</v>
      </c>
      <c r="B728" s="397" t="s">
        <v>147</v>
      </c>
      <c r="C728" s="397">
        <v>24</v>
      </c>
      <c r="D728" s="397">
        <v>0</v>
      </c>
      <c r="E728" s="397">
        <v>0</v>
      </c>
      <c r="F728" s="397">
        <v>0</v>
      </c>
      <c r="G728" s="397">
        <v>1</v>
      </c>
      <c r="H728" s="397">
        <v>2</v>
      </c>
      <c r="I728" s="397">
        <v>1</v>
      </c>
      <c r="J728" s="401">
        <v>0.33329999999999999</v>
      </c>
      <c r="K728" s="402">
        <v>42.333331000000001</v>
      </c>
      <c r="L728" s="397">
        <v>52</v>
      </c>
      <c r="M728" s="397">
        <v>32</v>
      </c>
      <c r="N728" s="397">
        <v>28</v>
      </c>
      <c r="O728" s="397">
        <v>15</v>
      </c>
      <c r="P728" s="397">
        <v>41</v>
      </c>
      <c r="Q728" s="397">
        <v>7</v>
      </c>
      <c r="R728" s="402">
        <v>5.9527999999999999</v>
      </c>
      <c r="S728" s="394">
        <v>1.5827</v>
      </c>
      <c r="T728" s="395">
        <v>11.055099999999999</v>
      </c>
      <c r="U728" s="395">
        <v>3.1890000000000001</v>
      </c>
      <c r="V728" s="395">
        <v>8.7164999999999999</v>
      </c>
      <c r="W728" s="395">
        <v>1.4882</v>
      </c>
      <c r="X728" s="397" t="s">
        <v>995</v>
      </c>
    </row>
    <row r="729" spans="1:24" hidden="1" x14ac:dyDescent="0.25">
      <c r="A729" s="397" t="s">
        <v>872</v>
      </c>
      <c r="B729" s="397" t="s">
        <v>75</v>
      </c>
      <c r="C729" s="397">
        <v>9</v>
      </c>
      <c r="D729" s="397">
        <v>9</v>
      </c>
      <c r="E729" s="397">
        <v>0</v>
      </c>
      <c r="F729" s="397">
        <v>0</v>
      </c>
      <c r="G729" s="397">
        <v>1</v>
      </c>
      <c r="H729" s="397">
        <v>3</v>
      </c>
      <c r="I729" s="397">
        <v>0</v>
      </c>
      <c r="J729" s="401">
        <v>0.25</v>
      </c>
      <c r="K729" s="402">
        <v>41.333331999999999</v>
      </c>
      <c r="L729" s="397">
        <v>43</v>
      </c>
      <c r="M729" s="397">
        <v>28</v>
      </c>
      <c r="N729" s="397">
        <v>26</v>
      </c>
      <c r="O729" s="397">
        <v>21</v>
      </c>
      <c r="P729" s="397">
        <v>62</v>
      </c>
      <c r="Q729" s="397">
        <v>5</v>
      </c>
      <c r="R729" s="402">
        <v>5.6612999999999998</v>
      </c>
      <c r="S729" s="394">
        <v>1.5484</v>
      </c>
      <c r="T729" s="395">
        <v>9.3628999999999998</v>
      </c>
      <c r="U729" s="395">
        <v>4.5726000000000004</v>
      </c>
      <c r="V729" s="395">
        <v>13.5</v>
      </c>
      <c r="W729" s="395">
        <v>1.0887</v>
      </c>
      <c r="X729" s="397" t="s">
        <v>995</v>
      </c>
    </row>
    <row r="730" spans="1:24" hidden="1" x14ac:dyDescent="0.25">
      <c r="A730" s="397" t="s">
        <v>808</v>
      </c>
      <c r="B730" s="397" t="s">
        <v>76</v>
      </c>
      <c r="C730" s="397">
        <v>47</v>
      </c>
      <c r="D730" s="397">
        <v>0</v>
      </c>
      <c r="E730" s="397">
        <v>0</v>
      </c>
      <c r="F730" s="397">
        <v>0</v>
      </c>
      <c r="G730" s="397">
        <v>1</v>
      </c>
      <c r="H730" s="397">
        <v>5</v>
      </c>
      <c r="I730" s="397">
        <v>16</v>
      </c>
      <c r="J730" s="401">
        <v>0.16669999999999999</v>
      </c>
      <c r="K730" s="402">
        <v>41.000000999999997</v>
      </c>
      <c r="L730" s="397">
        <v>40</v>
      </c>
      <c r="M730" s="397">
        <v>22</v>
      </c>
      <c r="N730" s="397">
        <v>20</v>
      </c>
      <c r="O730" s="397">
        <v>12</v>
      </c>
      <c r="P730" s="397">
        <v>53</v>
      </c>
      <c r="Q730" s="397">
        <v>5</v>
      </c>
      <c r="R730" s="402">
        <v>4.3902000000000001</v>
      </c>
      <c r="S730" s="394">
        <v>1.2683</v>
      </c>
      <c r="T730" s="395">
        <v>8.7805</v>
      </c>
      <c r="U730" s="395">
        <v>2.6341000000000001</v>
      </c>
      <c r="V730" s="395">
        <v>11.6341</v>
      </c>
      <c r="W730" s="395">
        <v>1.0975999999999999</v>
      </c>
      <c r="X730" s="397" t="s">
        <v>995</v>
      </c>
    </row>
    <row r="731" spans="1:24" hidden="1" x14ac:dyDescent="0.25">
      <c r="A731" s="397" t="s">
        <v>836</v>
      </c>
      <c r="B731" s="397" t="s">
        <v>147</v>
      </c>
      <c r="C731" s="397">
        <v>44</v>
      </c>
      <c r="D731" s="397">
        <v>0</v>
      </c>
      <c r="E731" s="397">
        <v>0</v>
      </c>
      <c r="F731" s="397">
        <v>0</v>
      </c>
      <c r="G731" s="397">
        <v>1</v>
      </c>
      <c r="H731" s="397">
        <v>3</v>
      </c>
      <c r="I731" s="397">
        <v>1</v>
      </c>
      <c r="J731" s="401">
        <v>0.25</v>
      </c>
      <c r="K731" s="402">
        <v>40.666666999999997</v>
      </c>
      <c r="L731" s="397">
        <v>38</v>
      </c>
      <c r="M731" s="397">
        <v>22</v>
      </c>
      <c r="N731" s="397">
        <v>21</v>
      </c>
      <c r="O731" s="397">
        <v>15</v>
      </c>
      <c r="P731" s="397">
        <v>60</v>
      </c>
      <c r="Q731" s="397">
        <v>9</v>
      </c>
      <c r="R731" s="402">
        <v>4.6475</v>
      </c>
      <c r="S731" s="394">
        <v>1.3032999999999999</v>
      </c>
      <c r="T731" s="395">
        <v>8.4098000000000006</v>
      </c>
      <c r="U731" s="395">
        <v>3.3197000000000001</v>
      </c>
      <c r="V731" s="395">
        <v>13.278700000000001</v>
      </c>
      <c r="W731" s="395">
        <v>1.9918</v>
      </c>
      <c r="X731" s="397" t="s">
        <v>995</v>
      </c>
    </row>
    <row r="732" spans="1:24" hidden="1" x14ac:dyDescent="0.25">
      <c r="A732" s="397" t="s">
        <v>719</v>
      </c>
      <c r="B732" s="397" t="s">
        <v>70</v>
      </c>
      <c r="C732" s="397">
        <v>33</v>
      </c>
      <c r="D732" s="397">
        <v>0</v>
      </c>
      <c r="E732" s="397">
        <v>0</v>
      </c>
      <c r="F732" s="397">
        <v>0</v>
      </c>
      <c r="G732" s="397">
        <v>2</v>
      </c>
      <c r="H732" s="397">
        <v>2</v>
      </c>
      <c r="I732" s="397">
        <v>0</v>
      </c>
      <c r="J732" s="401">
        <v>0.5</v>
      </c>
      <c r="K732" s="402">
        <v>40.666665000000002</v>
      </c>
      <c r="L732" s="397">
        <v>47</v>
      </c>
      <c r="M732" s="397">
        <v>22</v>
      </c>
      <c r="N732" s="397">
        <v>20</v>
      </c>
      <c r="O732" s="397">
        <v>8</v>
      </c>
      <c r="P732" s="397">
        <v>28</v>
      </c>
      <c r="Q732" s="397">
        <v>8</v>
      </c>
      <c r="R732" s="402">
        <v>4.4261999999999997</v>
      </c>
      <c r="S732" s="394">
        <v>1.3525</v>
      </c>
      <c r="T732" s="395">
        <v>10.4016</v>
      </c>
      <c r="U732" s="395">
        <v>1.7705</v>
      </c>
      <c r="V732" s="395">
        <v>6.1966999999999999</v>
      </c>
      <c r="W732" s="395">
        <v>1.7705</v>
      </c>
      <c r="X732" s="397" t="s">
        <v>995</v>
      </c>
    </row>
    <row r="733" spans="1:24" hidden="1" x14ac:dyDescent="0.25">
      <c r="A733" s="397" t="s">
        <v>717</v>
      </c>
      <c r="B733" s="397" t="s">
        <v>70</v>
      </c>
      <c r="C733" s="397">
        <v>38</v>
      </c>
      <c r="D733" s="397">
        <v>0</v>
      </c>
      <c r="E733" s="397">
        <v>0</v>
      </c>
      <c r="F733" s="397">
        <v>0</v>
      </c>
      <c r="G733" s="397">
        <v>6</v>
      </c>
      <c r="H733" s="397">
        <v>1</v>
      </c>
      <c r="I733" s="397">
        <v>3</v>
      </c>
      <c r="J733" s="401">
        <v>0.85709999999999997</v>
      </c>
      <c r="K733" s="402">
        <v>40</v>
      </c>
      <c r="L733" s="397">
        <v>29</v>
      </c>
      <c r="M733" s="397">
        <v>14</v>
      </c>
      <c r="N733" s="397">
        <v>10</v>
      </c>
      <c r="O733" s="397">
        <v>12</v>
      </c>
      <c r="P733" s="397">
        <v>41</v>
      </c>
      <c r="Q733" s="397">
        <v>4</v>
      </c>
      <c r="R733" s="402">
        <v>2.25</v>
      </c>
      <c r="S733" s="394">
        <v>1.0249999999999999</v>
      </c>
      <c r="T733" s="395">
        <v>6.5250000000000004</v>
      </c>
      <c r="U733" s="395">
        <v>2.7</v>
      </c>
      <c r="V733" s="395">
        <v>9.2249999999999996</v>
      </c>
      <c r="W733" s="395">
        <v>0.9</v>
      </c>
      <c r="X733" s="397" t="s">
        <v>995</v>
      </c>
    </row>
    <row r="734" spans="1:24" hidden="1" x14ac:dyDescent="0.25">
      <c r="A734" s="397" t="s">
        <v>460</v>
      </c>
      <c r="B734" s="397" t="s">
        <v>74</v>
      </c>
      <c r="C734" s="397">
        <v>53</v>
      </c>
      <c r="D734" s="397">
        <v>0</v>
      </c>
      <c r="E734" s="397">
        <v>0</v>
      </c>
      <c r="F734" s="397">
        <v>0</v>
      </c>
      <c r="G734" s="397">
        <v>3</v>
      </c>
      <c r="H734" s="397">
        <v>4</v>
      </c>
      <c r="I734" s="397">
        <v>5</v>
      </c>
      <c r="J734" s="401">
        <v>0.42859999999999998</v>
      </c>
      <c r="K734" s="402">
        <v>40</v>
      </c>
      <c r="L734" s="397">
        <v>34</v>
      </c>
      <c r="M734" s="397">
        <v>15</v>
      </c>
      <c r="N734" s="397">
        <v>15</v>
      </c>
      <c r="O734" s="397">
        <v>1</v>
      </c>
      <c r="P734" s="397">
        <v>48</v>
      </c>
      <c r="Q734" s="397">
        <v>7</v>
      </c>
      <c r="R734" s="402">
        <v>3.375</v>
      </c>
      <c r="S734" s="394">
        <v>0.875</v>
      </c>
      <c r="T734" s="395">
        <v>7.65</v>
      </c>
      <c r="U734" s="395">
        <v>0.22500000000000001</v>
      </c>
      <c r="V734" s="395">
        <v>10.8</v>
      </c>
      <c r="W734" s="395">
        <v>1.575</v>
      </c>
      <c r="X734" s="397" t="s">
        <v>995</v>
      </c>
    </row>
    <row r="735" spans="1:24" hidden="1" x14ac:dyDescent="0.25">
      <c r="A735" s="397" t="s">
        <v>582</v>
      </c>
      <c r="B735" s="397" t="s">
        <v>67</v>
      </c>
      <c r="C735" s="397">
        <v>14</v>
      </c>
      <c r="D735" s="397">
        <v>0</v>
      </c>
      <c r="E735" s="397">
        <v>0</v>
      </c>
      <c r="F735" s="397">
        <v>0</v>
      </c>
      <c r="G735" s="397">
        <v>3</v>
      </c>
      <c r="H735" s="397">
        <v>0</v>
      </c>
      <c r="I735" s="397">
        <v>0</v>
      </c>
      <c r="J735" s="401">
        <v>1</v>
      </c>
      <c r="K735" s="402">
        <v>39.666665999999999</v>
      </c>
      <c r="L735" s="397">
        <v>30</v>
      </c>
      <c r="M735" s="397">
        <v>15</v>
      </c>
      <c r="N735" s="397">
        <v>13</v>
      </c>
      <c r="O735" s="397">
        <v>11</v>
      </c>
      <c r="P735" s="397">
        <v>36</v>
      </c>
      <c r="Q735" s="397">
        <v>2</v>
      </c>
      <c r="R735" s="402">
        <v>2.9496000000000002</v>
      </c>
      <c r="S735" s="394">
        <v>1.0336000000000001</v>
      </c>
      <c r="T735" s="395">
        <v>6.8067000000000002</v>
      </c>
      <c r="U735" s="395">
        <v>2.4958</v>
      </c>
      <c r="V735" s="395">
        <v>8.1681000000000008</v>
      </c>
      <c r="W735" s="395">
        <v>0.45379999999999998</v>
      </c>
      <c r="X735" s="397" t="s">
        <v>995</v>
      </c>
    </row>
    <row r="736" spans="1:24" hidden="1" x14ac:dyDescent="0.25">
      <c r="A736" s="397" t="s">
        <v>579</v>
      </c>
      <c r="B736" s="397" t="s">
        <v>67</v>
      </c>
      <c r="C736" s="397">
        <v>25</v>
      </c>
      <c r="D736" s="397">
        <v>0</v>
      </c>
      <c r="E736" s="397">
        <v>0</v>
      </c>
      <c r="F736" s="397">
        <v>0</v>
      </c>
      <c r="G736" s="397">
        <v>1</v>
      </c>
      <c r="H736" s="397">
        <v>3</v>
      </c>
      <c r="I736" s="397">
        <v>0</v>
      </c>
      <c r="J736" s="401">
        <v>0.25</v>
      </c>
      <c r="K736" s="402">
        <v>39.666665999999999</v>
      </c>
      <c r="L736" s="397">
        <v>32</v>
      </c>
      <c r="M736" s="397">
        <v>17</v>
      </c>
      <c r="N736" s="397">
        <v>17</v>
      </c>
      <c r="O736" s="397">
        <v>9</v>
      </c>
      <c r="P736" s="397">
        <v>36</v>
      </c>
      <c r="Q736" s="397">
        <v>8</v>
      </c>
      <c r="R736" s="402">
        <v>3.8571</v>
      </c>
      <c r="S736" s="394">
        <v>1.0336000000000001</v>
      </c>
      <c r="T736" s="395">
        <v>7.2605000000000004</v>
      </c>
      <c r="U736" s="395">
        <v>2.0419999999999998</v>
      </c>
      <c r="V736" s="395">
        <v>8.1681000000000008</v>
      </c>
      <c r="W736" s="395">
        <v>1.8150999999999999</v>
      </c>
      <c r="X736" s="397" t="s">
        <v>995</v>
      </c>
    </row>
    <row r="737" spans="1:24" hidden="1" x14ac:dyDescent="0.25">
      <c r="A737" s="397" t="s">
        <v>416</v>
      </c>
      <c r="B737" s="397" t="s">
        <v>69</v>
      </c>
      <c r="C737" s="397">
        <v>34</v>
      </c>
      <c r="D737" s="397">
        <v>0</v>
      </c>
      <c r="E737" s="397">
        <v>0</v>
      </c>
      <c r="F737" s="397">
        <v>0</v>
      </c>
      <c r="G737" s="397">
        <v>0</v>
      </c>
      <c r="H737" s="397">
        <v>1</v>
      </c>
      <c r="I737" s="397">
        <v>30</v>
      </c>
      <c r="J737" s="401">
        <v>0</v>
      </c>
      <c r="K737" s="402">
        <v>37</v>
      </c>
      <c r="L737" s="397">
        <v>18</v>
      </c>
      <c r="M737" s="397">
        <v>7</v>
      </c>
      <c r="N737" s="397">
        <v>7</v>
      </c>
      <c r="O737" s="397">
        <v>8</v>
      </c>
      <c r="P737" s="397">
        <v>49</v>
      </c>
      <c r="Q737" s="397">
        <v>5</v>
      </c>
      <c r="R737" s="402">
        <v>1.7027000000000001</v>
      </c>
      <c r="S737" s="394">
        <v>0.70269999999999999</v>
      </c>
      <c r="T737" s="395">
        <v>4.3784000000000001</v>
      </c>
      <c r="U737" s="395">
        <v>1.9459</v>
      </c>
      <c r="V737" s="395">
        <v>11.918900000000001</v>
      </c>
      <c r="W737" s="395">
        <v>1.2161999999999999</v>
      </c>
      <c r="X737" s="397" t="s">
        <v>995</v>
      </c>
    </row>
    <row r="738" spans="1:24" hidden="1" x14ac:dyDescent="0.25">
      <c r="A738" s="397" t="s">
        <v>804</v>
      </c>
      <c r="B738" s="397" t="s">
        <v>68</v>
      </c>
      <c r="C738" s="397">
        <v>33</v>
      </c>
      <c r="D738" s="397">
        <v>0</v>
      </c>
      <c r="E738" s="397">
        <v>0</v>
      </c>
      <c r="F738" s="397">
        <v>0</v>
      </c>
      <c r="G738" s="397">
        <v>3</v>
      </c>
      <c r="H738" s="397">
        <v>2</v>
      </c>
      <c r="I738" s="397">
        <v>0</v>
      </c>
      <c r="J738" s="401">
        <v>0.6</v>
      </c>
      <c r="K738" s="402">
        <v>35.666665999999999</v>
      </c>
      <c r="L738" s="397">
        <v>28</v>
      </c>
      <c r="M738" s="397">
        <v>20</v>
      </c>
      <c r="N738" s="397">
        <v>20</v>
      </c>
      <c r="O738" s="397">
        <v>16</v>
      </c>
      <c r="P738" s="397">
        <v>44</v>
      </c>
      <c r="Q738" s="397">
        <v>8</v>
      </c>
      <c r="R738" s="402">
        <v>5.0467290662940014</v>
      </c>
      <c r="S738" s="394">
        <v>1.2336448828718669</v>
      </c>
      <c r="T738" s="395">
        <v>7.0654206928116015</v>
      </c>
      <c r="U738" s="395">
        <v>4.037383253035201</v>
      </c>
      <c r="V738" s="395">
        <v>11.102803945846803</v>
      </c>
      <c r="W738" s="395">
        <v>2.0186916265176005</v>
      </c>
      <c r="X738" s="397" t="s">
        <v>995</v>
      </c>
    </row>
    <row r="739" spans="1:24" hidden="1" x14ac:dyDescent="0.25">
      <c r="A739" s="397" t="s">
        <v>577</v>
      </c>
      <c r="B739" s="397" t="s">
        <v>67</v>
      </c>
      <c r="C739" s="397">
        <v>21</v>
      </c>
      <c r="D739" s="397">
        <v>0</v>
      </c>
      <c r="E739" s="397">
        <v>0</v>
      </c>
      <c r="F739" s="397">
        <v>0</v>
      </c>
      <c r="G739" s="397">
        <v>1</v>
      </c>
      <c r="H739" s="397">
        <v>0</v>
      </c>
      <c r="I739" s="397">
        <v>0</v>
      </c>
      <c r="J739" s="401">
        <v>1</v>
      </c>
      <c r="K739" s="402">
        <v>35</v>
      </c>
      <c r="L739" s="397">
        <v>34</v>
      </c>
      <c r="M739" s="397">
        <v>15</v>
      </c>
      <c r="N739" s="397">
        <v>15</v>
      </c>
      <c r="O739" s="397">
        <v>11</v>
      </c>
      <c r="P739" s="397">
        <v>42</v>
      </c>
      <c r="Q739" s="397">
        <v>7</v>
      </c>
      <c r="R739" s="402">
        <v>3.8571</v>
      </c>
      <c r="S739" s="394">
        <v>1.2857000000000001</v>
      </c>
      <c r="T739" s="395">
        <v>8.7429000000000006</v>
      </c>
      <c r="U739" s="395">
        <v>2.8285999999999998</v>
      </c>
      <c r="V739" s="395">
        <v>10.8</v>
      </c>
      <c r="W739" s="395">
        <v>1.8</v>
      </c>
      <c r="X739" s="397" t="s">
        <v>995</v>
      </c>
    </row>
    <row r="740" spans="1:24" hidden="1" x14ac:dyDescent="0.25">
      <c r="A740" s="397" t="s">
        <v>876</v>
      </c>
      <c r="B740" s="397" t="s">
        <v>75</v>
      </c>
      <c r="C740" s="397">
        <v>11</v>
      </c>
      <c r="D740" s="397">
        <v>0</v>
      </c>
      <c r="E740" s="397">
        <v>0</v>
      </c>
      <c r="F740" s="397">
        <v>0</v>
      </c>
      <c r="G740" s="397">
        <v>2</v>
      </c>
      <c r="H740" s="397">
        <v>0</v>
      </c>
      <c r="I740" s="397">
        <v>0</v>
      </c>
      <c r="J740" s="401">
        <v>1</v>
      </c>
      <c r="K740" s="402">
        <v>34.999999000000003</v>
      </c>
      <c r="L740" s="397">
        <v>33</v>
      </c>
      <c r="M740" s="397">
        <v>14</v>
      </c>
      <c r="N740" s="397">
        <v>14</v>
      </c>
      <c r="O740" s="397">
        <v>15</v>
      </c>
      <c r="P740" s="397">
        <v>30</v>
      </c>
      <c r="Q740" s="397">
        <v>4</v>
      </c>
      <c r="R740" s="402">
        <v>3.6</v>
      </c>
      <c r="S740" s="394">
        <v>1.3714</v>
      </c>
      <c r="T740" s="395">
        <v>8.4856999999999996</v>
      </c>
      <c r="U740" s="395">
        <v>3.8571</v>
      </c>
      <c r="V740" s="395">
        <v>7.7142999999999997</v>
      </c>
      <c r="W740" s="395">
        <v>1.0286</v>
      </c>
      <c r="X740" s="397" t="s">
        <v>995</v>
      </c>
    </row>
    <row r="741" spans="1:24" hidden="1" x14ac:dyDescent="0.25">
      <c r="A741" s="397" t="s">
        <v>601</v>
      </c>
      <c r="B741" s="397" t="s">
        <v>69</v>
      </c>
      <c r="C741" s="397">
        <v>28</v>
      </c>
      <c r="D741" s="397">
        <v>0</v>
      </c>
      <c r="E741" s="397">
        <v>0</v>
      </c>
      <c r="F741" s="397">
        <v>0</v>
      </c>
      <c r="G741" s="397">
        <v>0</v>
      </c>
      <c r="H741" s="397">
        <v>0</v>
      </c>
      <c r="I741" s="397">
        <v>0</v>
      </c>
      <c r="J741" s="401">
        <v>0</v>
      </c>
      <c r="K741" s="402">
        <v>34.666666999999997</v>
      </c>
      <c r="L741" s="397">
        <v>25</v>
      </c>
      <c r="M741" s="397">
        <v>11</v>
      </c>
      <c r="N741" s="397">
        <v>9</v>
      </c>
      <c r="O741" s="397">
        <v>13</v>
      </c>
      <c r="P741" s="397">
        <v>33</v>
      </c>
      <c r="Q741" s="397">
        <v>3</v>
      </c>
      <c r="R741" s="402">
        <v>2.3365</v>
      </c>
      <c r="S741" s="394">
        <v>1.0962000000000001</v>
      </c>
      <c r="T741" s="395">
        <v>6.4904000000000002</v>
      </c>
      <c r="U741" s="395">
        <v>3.375</v>
      </c>
      <c r="V741" s="395">
        <v>8.5672999999999995</v>
      </c>
      <c r="W741" s="395">
        <v>0.77880000000000005</v>
      </c>
      <c r="X741" s="397" t="s">
        <v>995</v>
      </c>
    </row>
    <row r="742" spans="1:24" hidden="1" x14ac:dyDescent="0.25">
      <c r="A742" s="397" t="s">
        <v>800</v>
      </c>
      <c r="B742" s="397" t="s">
        <v>74</v>
      </c>
      <c r="C742" s="397">
        <v>36</v>
      </c>
      <c r="D742" s="397">
        <v>0</v>
      </c>
      <c r="E742" s="397">
        <v>0</v>
      </c>
      <c r="F742" s="397">
        <v>0</v>
      </c>
      <c r="G742" s="397">
        <v>5</v>
      </c>
      <c r="H742" s="397">
        <v>1</v>
      </c>
      <c r="I742" s="397">
        <v>0</v>
      </c>
      <c r="J742" s="401">
        <v>0.83333333333333337</v>
      </c>
      <c r="K742" s="402">
        <v>34.666665999999999</v>
      </c>
      <c r="L742" s="397">
        <v>14</v>
      </c>
      <c r="M742" s="397">
        <v>9</v>
      </c>
      <c r="N742" s="397">
        <v>8</v>
      </c>
      <c r="O742" s="397">
        <v>17</v>
      </c>
      <c r="P742" s="397">
        <v>24</v>
      </c>
      <c r="Q742" s="397">
        <v>4</v>
      </c>
      <c r="R742" s="402">
        <v>2.076923116863906</v>
      </c>
      <c r="S742" s="394">
        <v>0.89423078642751519</v>
      </c>
      <c r="T742" s="395">
        <v>3.6346154545118359</v>
      </c>
      <c r="U742" s="395">
        <v>4.4134616233358006</v>
      </c>
      <c r="V742" s="395">
        <v>6.2307693505917188</v>
      </c>
      <c r="W742" s="395">
        <v>1.038461558431953</v>
      </c>
      <c r="X742" s="397" t="s">
        <v>995</v>
      </c>
    </row>
    <row r="743" spans="1:24" hidden="1" x14ac:dyDescent="0.25">
      <c r="A743" s="397" t="s">
        <v>751</v>
      </c>
      <c r="B743" s="397" t="s">
        <v>66</v>
      </c>
      <c r="C743" s="397">
        <v>6</v>
      </c>
      <c r="D743" s="397">
        <v>6</v>
      </c>
      <c r="E743" s="397">
        <v>1</v>
      </c>
      <c r="F743" s="397">
        <v>0</v>
      </c>
      <c r="G743" s="397">
        <v>1</v>
      </c>
      <c r="H743" s="397">
        <v>4</v>
      </c>
      <c r="I743" s="397">
        <v>0</v>
      </c>
      <c r="J743" s="401">
        <v>0.2</v>
      </c>
      <c r="K743" s="402">
        <v>34.333334000000001</v>
      </c>
      <c r="L743" s="397">
        <v>38</v>
      </c>
      <c r="M743" s="397">
        <v>24</v>
      </c>
      <c r="N743" s="397">
        <v>22</v>
      </c>
      <c r="O743" s="397">
        <v>14</v>
      </c>
      <c r="P743" s="397">
        <v>26</v>
      </c>
      <c r="Q743" s="397">
        <v>8</v>
      </c>
      <c r="R743" s="402">
        <v>5.7670000000000003</v>
      </c>
      <c r="S743" s="394">
        <v>1.5145999999999999</v>
      </c>
      <c r="T743" s="395">
        <v>9.9611999999999998</v>
      </c>
      <c r="U743" s="395">
        <v>3.6699000000000002</v>
      </c>
      <c r="V743" s="395">
        <v>6.8155000000000001</v>
      </c>
      <c r="W743" s="395">
        <v>2.0971000000000002</v>
      </c>
      <c r="X743" s="397" t="s">
        <v>995</v>
      </c>
    </row>
    <row r="744" spans="1:24" hidden="1" x14ac:dyDescent="0.25">
      <c r="A744" s="397" t="s">
        <v>683</v>
      </c>
      <c r="B744" s="397" t="s">
        <v>64</v>
      </c>
      <c r="C744" s="397">
        <v>22</v>
      </c>
      <c r="D744" s="397">
        <v>0</v>
      </c>
      <c r="E744" s="397">
        <v>0</v>
      </c>
      <c r="F744" s="397">
        <v>0</v>
      </c>
      <c r="G744" s="397">
        <v>2</v>
      </c>
      <c r="H744" s="397">
        <v>1</v>
      </c>
      <c r="I744" s="397">
        <v>0</v>
      </c>
      <c r="J744" s="401">
        <v>0.66669999999999996</v>
      </c>
      <c r="K744" s="402">
        <v>34</v>
      </c>
      <c r="L744" s="397">
        <v>21</v>
      </c>
      <c r="M744" s="397">
        <v>12</v>
      </c>
      <c r="N744" s="397">
        <v>11</v>
      </c>
      <c r="O744" s="397">
        <v>10</v>
      </c>
      <c r="P744" s="397">
        <v>21</v>
      </c>
      <c r="Q744" s="397">
        <v>6</v>
      </c>
      <c r="R744" s="402">
        <v>2.9117999999999999</v>
      </c>
      <c r="S744" s="394">
        <v>0.91180000000000005</v>
      </c>
      <c r="T744" s="395">
        <v>5.5587999999999997</v>
      </c>
      <c r="U744" s="395">
        <v>2.6471</v>
      </c>
      <c r="V744" s="395">
        <v>5.5587999999999997</v>
      </c>
      <c r="W744" s="395">
        <v>1.5882000000000001</v>
      </c>
      <c r="X744" s="397" t="s">
        <v>995</v>
      </c>
    </row>
    <row r="745" spans="1:24" hidden="1" x14ac:dyDescent="0.25">
      <c r="A745" s="397" t="s">
        <v>875</v>
      </c>
      <c r="B745" s="397" t="s">
        <v>75</v>
      </c>
      <c r="C745" s="397">
        <v>23</v>
      </c>
      <c r="D745" s="397">
        <v>0</v>
      </c>
      <c r="E745" s="397">
        <v>0</v>
      </c>
      <c r="F745" s="397">
        <v>0</v>
      </c>
      <c r="G745" s="397">
        <v>3</v>
      </c>
      <c r="H745" s="397">
        <v>1</v>
      </c>
      <c r="I745" s="397">
        <v>0</v>
      </c>
      <c r="J745" s="401">
        <v>0.75</v>
      </c>
      <c r="K745" s="402">
        <v>33.999997999999998</v>
      </c>
      <c r="L745" s="397">
        <v>27</v>
      </c>
      <c r="M745" s="397">
        <v>11</v>
      </c>
      <c r="N745" s="397">
        <v>10</v>
      </c>
      <c r="O745" s="397">
        <v>10</v>
      </c>
      <c r="P745" s="397">
        <v>34</v>
      </c>
      <c r="Q745" s="397">
        <v>2</v>
      </c>
      <c r="R745" s="402">
        <v>2.6471</v>
      </c>
      <c r="S745" s="394">
        <v>1.0882000000000001</v>
      </c>
      <c r="T745" s="395">
        <v>7.1471</v>
      </c>
      <c r="U745" s="395">
        <v>2.6471</v>
      </c>
      <c r="V745" s="395">
        <v>9</v>
      </c>
      <c r="W745" s="395">
        <v>0.52939999999999998</v>
      </c>
      <c r="X745" s="397" t="s">
        <v>995</v>
      </c>
    </row>
    <row r="746" spans="1:24" hidden="1" x14ac:dyDescent="0.25">
      <c r="A746" s="397" t="s">
        <v>612</v>
      </c>
      <c r="B746" s="397" t="s">
        <v>69</v>
      </c>
      <c r="C746" s="397">
        <v>20</v>
      </c>
      <c r="D746" s="397">
        <v>0</v>
      </c>
      <c r="E746" s="397">
        <v>0</v>
      </c>
      <c r="F746" s="397">
        <v>0</v>
      </c>
      <c r="G746" s="397">
        <v>1</v>
      </c>
      <c r="H746" s="397">
        <v>0</v>
      </c>
      <c r="I746" s="397">
        <v>0</v>
      </c>
      <c r="J746" s="401">
        <v>1</v>
      </c>
      <c r="K746" s="402">
        <v>33.666665999999999</v>
      </c>
      <c r="L746" s="397">
        <v>38</v>
      </c>
      <c r="M746" s="397">
        <v>20</v>
      </c>
      <c r="N746" s="397">
        <v>20</v>
      </c>
      <c r="O746" s="397">
        <v>12</v>
      </c>
      <c r="P746" s="397">
        <v>26</v>
      </c>
      <c r="Q746" s="397">
        <v>4</v>
      </c>
      <c r="R746" s="402">
        <v>5.3464999999999998</v>
      </c>
      <c r="S746" s="394">
        <v>1.4851000000000001</v>
      </c>
      <c r="T746" s="395">
        <v>10.1584</v>
      </c>
      <c r="U746" s="395">
        <v>3.2079</v>
      </c>
      <c r="V746" s="395">
        <v>6.9504999999999999</v>
      </c>
      <c r="W746" s="395">
        <v>1.0692999999999999</v>
      </c>
      <c r="X746" s="397" t="s">
        <v>995</v>
      </c>
    </row>
    <row r="747" spans="1:24" hidden="1" x14ac:dyDescent="0.25">
      <c r="A747" s="397" t="s">
        <v>693</v>
      </c>
      <c r="B747" s="397" t="s">
        <v>64</v>
      </c>
      <c r="C747" s="397">
        <v>14</v>
      </c>
      <c r="D747" s="397">
        <v>0</v>
      </c>
      <c r="E747" s="397">
        <v>0</v>
      </c>
      <c r="F747" s="397">
        <v>0</v>
      </c>
      <c r="G747" s="397">
        <v>1</v>
      </c>
      <c r="H747" s="397">
        <v>0</v>
      </c>
      <c r="I747" s="397">
        <v>0</v>
      </c>
      <c r="J747" s="401">
        <v>1</v>
      </c>
      <c r="K747" s="402">
        <v>31.333334000000001</v>
      </c>
      <c r="L747" s="397">
        <v>27</v>
      </c>
      <c r="M747" s="397">
        <v>13</v>
      </c>
      <c r="N747" s="397">
        <v>13</v>
      </c>
      <c r="O747" s="397">
        <v>14</v>
      </c>
      <c r="P747" s="397">
        <v>24</v>
      </c>
      <c r="Q747" s="397">
        <v>2</v>
      </c>
      <c r="R747" s="402">
        <v>3.734</v>
      </c>
      <c r="S747" s="394">
        <v>1.3085</v>
      </c>
      <c r="T747" s="395">
        <v>7.7553000000000001</v>
      </c>
      <c r="U747" s="395">
        <v>4.0213000000000001</v>
      </c>
      <c r="V747" s="395">
        <v>6.8936000000000002</v>
      </c>
      <c r="W747" s="395">
        <v>0.57450000000000001</v>
      </c>
      <c r="X747" s="397" t="s">
        <v>995</v>
      </c>
    </row>
    <row r="748" spans="1:24" hidden="1" x14ac:dyDescent="0.25">
      <c r="A748" s="397" t="s">
        <v>953</v>
      </c>
      <c r="B748" s="397" t="s">
        <v>146</v>
      </c>
      <c r="C748" s="397">
        <v>22</v>
      </c>
      <c r="D748" s="397">
        <v>0</v>
      </c>
      <c r="E748" s="397">
        <v>0</v>
      </c>
      <c r="F748" s="397">
        <v>0</v>
      </c>
      <c r="G748" s="397">
        <v>3</v>
      </c>
      <c r="H748" s="397">
        <v>1</v>
      </c>
      <c r="I748" s="397">
        <v>2</v>
      </c>
      <c r="J748" s="401">
        <v>0.75</v>
      </c>
      <c r="K748" s="402">
        <v>31.333333</v>
      </c>
      <c r="L748" s="397">
        <v>17</v>
      </c>
      <c r="M748" s="397">
        <v>8</v>
      </c>
      <c r="N748" s="397">
        <v>6</v>
      </c>
      <c r="O748" s="397">
        <v>7</v>
      </c>
      <c r="P748" s="397">
        <v>25</v>
      </c>
      <c r="Q748" s="397">
        <v>2</v>
      </c>
      <c r="R748" s="402">
        <v>1.7234</v>
      </c>
      <c r="S748" s="394">
        <v>0.76600000000000001</v>
      </c>
      <c r="T748" s="395">
        <v>4.883</v>
      </c>
      <c r="U748" s="395">
        <v>2.0106000000000002</v>
      </c>
      <c r="V748" s="395">
        <v>7.1809000000000003</v>
      </c>
      <c r="W748" s="395">
        <v>0.57450000000000001</v>
      </c>
      <c r="X748" s="397" t="s">
        <v>995</v>
      </c>
    </row>
    <row r="749" spans="1:24" hidden="1" x14ac:dyDescent="0.25">
      <c r="A749" s="397" t="s">
        <v>720</v>
      </c>
      <c r="B749" s="397" t="s">
        <v>70</v>
      </c>
      <c r="C749" s="397">
        <v>24</v>
      </c>
      <c r="D749" s="397">
        <v>0</v>
      </c>
      <c r="E749" s="397">
        <v>0</v>
      </c>
      <c r="F749" s="397">
        <v>0</v>
      </c>
      <c r="G749" s="397">
        <v>1</v>
      </c>
      <c r="H749" s="397">
        <v>1</v>
      </c>
      <c r="I749" s="397">
        <v>0</v>
      </c>
      <c r="J749" s="401">
        <v>0.5</v>
      </c>
      <c r="K749" s="402">
        <v>30.999998999999999</v>
      </c>
      <c r="L749" s="397">
        <v>35</v>
      </c>
      <c r="M749" s="397">
        <v>19</v>
      </c>
      <c r="N749" s="397">
        <v>18</v>
      </c>
      <c r="O749" s="397">
        <v>12</v>
      </c>
      <c r="P749" s="397">
        <v>34</v>
      </c>
      <c r="Q749" s="397">
        <v>6</v>
      </c>
      <c r="R749" s="402">
        <v>5.2257999999999996</v>
      </c>
      <c r="S749" s="394">
        <v>1.5161</v>
      </c>
      <c r="T749" s="395">
        <v>10.161300000000001</v>
      </c>
      <c r="U749" s="395">
        <v>3.4839000000000002</v>
      </c>
      <c r="V749" s="395">
        <v>9.8710000000000004</v>
      </c>
      <c r="W749" s="395">
        <v>1.7419</v>
      </c>
      <c r="X749" s="397" t="s">
        <v>995</v>
      </c>
    </row>
    <row r="750" spans="1:24" hidden="1" x14ac:dyDescent="0.25">
      <c r="A750" s="397" t="s">
        <v>602</v>
      </c>
      <c r="B750" s="397" t="s">
        <v>69</v>
      </c>
      <c r="C750" s="397">
        <v>32</v>
      </c>
      <c r="D750" s="397">
        <v>0</v>
      </c>
      <c r="E750" s="397">
        <v>0</v>
      </c>
      <c r="F750" s="397">
        <v>0</v>
      </c>
      <c r="G750" s="397">
        <v>2</v>
      </c>
      <c r="H750" s="397">
        <v>0</v>
      </c>
      <c r="I750" s="397">
        <v>2</v>
      </c>
      <c r="J750" s="401">
        <v>1</v>
      </c>
      <c r="K750" s="402">
        <v>30.666667</v>
      </c>
      <c r="L750" s="397">
        <v>19</v>
      </c>
      <c r="M750" s="397">
        <v>6</v>
      </c>
      <c r="N750" s="397">
        <v>6</v>
      </c>
      <c r="O750" s="397">
        <v>11</v>
      </c>
      <c r="P750" s="397">
        <v>28</v>
      </c>
      <c r="Q750" s="397">
        <v>2</v>
      </c>
      <c r="R750" s="402">
        <v>1.7608999999999999</v>
      </c>
      <c r="S750" s="394">
        <v>0.97829999999999995</v>
      </c>
      <c r="T750" s="395">
        <v>5.5761000000000003</v>
      </c>
      <c r="U750" s="395">
        <v>3.2282999999999999</v>
      </c>
      <c r="V750" s="395">
        <v>8.2173999999999996</v>
      </c>
      <c r="W750" s="395">
        <v>0.58699999999999997</v>
      </c>
      <c r="X750" s="397" t="s">
        <v>995</v>
      </c>
    </row>
    <row r="751" spans="1:24" hidden="1" x14ac:dyDescent="0.25">
      <c r="A751" s="397" t="s">
        <v>838</v>
      </c>
      <c r="B751" s="397" t="s">
        <v>147</v>
      </c>
      <c r="C751" s="397">
        <v>50</v>
      </c>
      <c r="D751" s="397">
        <v>0</v>
      </c>
      <c r="E751" s="397">
        <v>0</v>
      </c>
      <c r="F751" s="397">
        <v>0</v>
      </c>
      <c r="G751" s="397">
        <v>1</v>
      </c>
      <c r="H751" s="397">
        <v>2</v>
      </c>
      <c r="I751" s="397">
        <v>0</v>
      </c>
      <c r="J751" s="401">
        <v>0.33329999999999999</v>
      </c>
      <c r="K751" s="402">
        <v>30.666664000000001</v>
      </c>
      <c r="L751" s="397">
        <v>13</v>
      </c>
      <c r="M751" s="397">
        <v>12</v>
      </c>
      <c r="N751" s="397">
        <v>12</v>
      </c>
      <c r="O751" s="397">
        <v>11</v>
      </c>
      <c r="P751" s="397">
        <v>18</v>
      </c>
      <c r="Q751" s="397">
        <v>3</v>
      </c>
      <c r="R751" s="402">
        <v>3.5217000000000001</v>
      </c>
      <c r="S751" s="394">
        <v>0.78259999999999996</v>
      </c>
      <c r="T751" s="395">
        <v>3.8151999999999999</v>
      </c>
      <c r="U751" s="395">
        <v>3.2282999999999999</v>
      </c>
      <c r="V751" s="395">
        <v>5.2826000000000004</v>
      </c>
      <c r="W751" s="395">
        <v>0.88039999999999996</v>
      </c>
      <c r="X751" s="397" t="s">
        <v>995</v>
      </c>
    </row>
    <row r="752" spans="1:24" hidden="1" x14ac:dyDescent="0.25">
      <c r="A752" s="397" t="s">
        <v>748</v>
      </c>
      <c r="B752" s="397" t="s">
        <v>66</v>
      </c>
      <c r="C752" s="397">
        <v>24</v>
      </c>
      <c r="D752" s="397">
        <v>0</v>
      </c>
      <c r="E752" s="397">
        <v>0</v>
      </c>
      <c r="F752" s="397">
        <v>0</v>
      </c>
      <c r="G752" s="397">
        <v>1</v>
      </c>
      <c r="H752" s="397">
        <v>2</v>
      </c>
      <c r="I752" s="397">
        <v>0</v>
      </c>
      <c r="J752" s="401">
        <v>0.33329999999999999</v>
      </c>
      <c r="K752" s="402">
        <v>30.333334000000001</v>
      </c>
      <c r="L752" s="397">
        <v>30</v>
      </c>
      <c r="M752" s="397">
        <v>18</v>
      </c>
      <c r="N752" s="397">
        <v>18</v>
      </c>
      <c r="O752" s="397">
        <v>11</v>
      </c>
      <c r="P752" s="397">
        <v>36</v>
      </c>
      <c r="Q752" s="397">
        <v>6</v>
      </c>
      <c r="R752" s="402">
        <v>5.3407</v>
      </c>
      <c r="S752" s="394">
        <v>1.3515999999999999</v>
      </c>
      <c r="T752" s="395">
        <v>8.9010999999999996</v>
      </c>
      <c r="U752" s="395">
        <v>3.2637</v>
      </c>
      <c r="V752" s="395">
        <v>10.6813</v>
      </c>
      <c r="W752" s="395">
        <v>1.7802</v>
      </c>
      <c r="X752" s="397" t="s">
        <v>995</v>
      </c>
    </row>
    <row r="753" spans="1:24" hidden="1" x14ac:dyDescent="0.25">
      <c r="A753" s="397" t="s">
        <v>657</v>
      </c>
      <c r="B753" s="397" t="s">
        <v>70</v>
      </c>
      <c r="C753" s="397">
        <v>33</v>
      </c>
      <c r="D753" s="397">
        <v>0</v>
      </c>
      <c r="E753" s="397">
        <v>0</v>
      </c>
      <c r="F753" s="397">
        <v>0</v>
      </c>
      <c r="G753" s="397">
        <v>1</v>
      </c>
      <c r="H753" s="397">
        <v>5</v>
      </c>
      <c r="I753" s="397">
        <v>0</v>
      </c>
      <c r="J753" s="401">
        <v>0.16666666666666666</v>
      </c>
      <c r="K753" s="402">
        <v>30.333333</v>
      </c>
      <c r="L753" s="397">
        <v>29</v>
      </c>
      <c r="M753" s="397">
        <v>16</v>
      </c>
      <c r="N753" s="397">
        <v>16</v>
      </c>
      <c r="O753" s="397">
        <v>10</v>
      </c>
      <c r="P753" s="397">
        <v>37</v>
      </c>
      <c r="Q753" s="397">
        <v>6</v>
      </c>
      <c r="R753" s="402">
        <v>4.7472527994203606</v>
      </c>
      <c r="S753" s="394">
        <v>1.2857142998430142</v>
      </c>
      <c r="T753" s="395">
        <v>8.6043956989494035</v>
      </c>
      <c r="U753" s="395">
        <v>2.9670329996377252</v>
      </c>
      <c r="V753" s="395">
        <v>10.978022098659583</v>
      </c>
      <c r="W753" s="395">
        <v>1.7802197997826352</v>
      </c>
      <c r="X753" s="397" t="s">
        <v>995</v>
      </c>
    </row>
    <row r="754" spans="1:24" hidden="1" x14ac:dyDescent="0.25">
      <c r="A754" s="397" t="s">
        <v>778</v>
      </c>
      <c r="B754" s="397" t="s">
        <v>73</v>
      </c>
      <c r="C754" s="397">
        <v>29</v>
      </c>
      <c r="D754" s="397">
        <v>0</v>
      </c>
      <c r="E754" s="397">
        <v>0</v>
      </c>
      <c r="F754" s="397">
        <v>0</v>
      </c>
      <c r="G754" s="397">
        <v>1</v>
      </c>
      <c r="H754" s="397">
        <v>1</v>
      </c>
      <c r="I754" s="397">
        <v>0</v>
      </c>
      <c r="J754" s="401">
        <v>0.5</v>
      </c>
      <c r="K754" s="402">
        <v>30.000003</v>
      </c>
      <c r="L754" s="397">
        <v>21</v>
      </c>
      <c r="M754" s="397">
        <v>9</v>
      </c>
      <c r="N754" s="397">
        <v>9</v>
      </c>
      <c r="O754" s="397">
        <v>14</v>
      </c>
      <c r="P754" s="397">
        <v>30</v>
      </c>
      <c r="Q754" s="397">
        <v>2</v>
      </c>
      <c r="R754" s="402">
        <v>2.7</v>
      </c>
      <c r="S754" s="394">
        <v>1.1667000000000001</v>
      </c>
      <c r="T754" s="395">
        <v>6.3</v>
      </c>
      <c r="U754" s="395">
        <v>4.2</v>
      </c>
      <c r="V754" s="395">
        <v>9</v>
      </c>
      <c r="W754" s="395">
        <v>0.6</v>
      </c>
      <c r="X754" s="397" t="s">
        <v>995</v>
      </c>
    </row>
    <row r="755" spans="1:24" hidden="1" x14ac:dyDescent="0.25">
      <c r="A755" s="397" t="s">
        <v>425</v>
      </c>
      <c r="B755" s="397" t="s">
        <v>70</v>
      </c>
      <c r="C755" s="397">
        <v>30</v>
      </c>
      <c r="D755" s="397">
        <v>0</v>
      </c>
      <c r="E755" s="397">
        <v>0</v>
      </c>
      <c r="F755" s="397">
        <v>0</v>
      </c>
      <c r="G755" s="397">
        <v>3</v>
      </c>
      <c r="H755" s="397">
        <v>3</v>
      </c>
      <c r="I755" s="397">
        <v>18</v>
      </c>
      <c r="J755" s="401">
        <v>0.5</v>
      </c>
      <c r="K755" s="402">
        <v>30</v>
      </c>
      <c r="L755" s="397">
        <v>26</v>
      </c>
      <c r="M755" s="397">
        <v>20</v>
      </c>
      <c r="N755" s="397">
        <v>19</v>
      </c>
      <c r="O755" s="397">
        <v>13</v>
      </c>
      <c r="P755" s="397">
        <v>25</v>
      </c>
      <c r="Q755" s="397">
        <v>6</v>
      </c>
      <c r="R755" s="402">
        <v>5.7</v>
      </c>
      <c r="S755" s="394">
        <v>1.3</v>
      </c>
      <c r="T755" s="395">
        <v>7.8</v>
      </c>
      <c r="U755" s="395">
        <v>3.9</v>
      </c>
      <c r="V755" s="395">
        <v>7.5</v>
      </c>
      <c r="W755" s="395">
        <v>1.8</v>
      </c>
      <c r="X755" s="397" t="s">
        <v>995</v>
      </c>
    </row>
    <row r="756" spans="1:24" hidden="1" x14ac:dyDescent="0.25">
      <c r="A756" s="397" t="s">
        <v>933</v>
      </c>
      <c r="B756" s="397" t="s">
        <v>72</v>
      </c>
      <c r="C756" s="397">
        <v>34</v>
      </c>
      <c r="D756" s="397">
        <v>0</v>
      </c>
      <c r="E756" s="397">
        <v>0</v>
      </c>
      <c r="F756" s="397">
        <v>0</v>
      </c>
      <c r="G756" s="397">
        <v>1</v>
      </c>
      <c r="H756" s="397">
        <v>3</v>
      </c>
      <c r="I756" s="397">
        <v>0</v>
      </c>
      <c r="J756" s="401">
        <v>0.25</v>
      </c>
      <c r="K756" s="402">
        <v>29.333335000000002</v>
      </c>
      <c r="L756" s="397">
        <v>29</v>
      </c>
      <c r="M756" s="397">
        <v>25</v>
      </c>
      <c r="N756" s="397">
        <v>21</v>
      </c>
      <c r="O756" s="397">
        <v>18</v>
      </c>
      <c r="P756" s="397">
        <v>33</v>
      </c>
      <c r="Q756" s="397">
        <v>10</v>
      </c>
      <c r="R756" s="402">
        <v>6.4432</v>
      </c>
      <c r="S756" s="394">
        <v>1.6023000000000001</v>
      </c>
      <c r="T756" s="395">
        <v>8.8977000000000004</v>
      </c>
      <c r="U756" s="395">
        <v>5.5227000000000004</v>
      </c>
      <c r="V756" s="395">
        <v>10.125</v>
      </c>
      <c r="W756" s="395">
        <v>3.0682</v>
      </c>
      <c r="X756" s="397" t="s">
        <v>995</v>
      </c>
    </row>
    <row r="757" spans="1:24" hidden="1" x14ac:dyDescent="0.25">
      <c r="A757" s="397" t="s">
        <v>842</v>
      </c>
      <c r="B757" s="397" t="s">
        <v>74</v>
      </c>
      <c r="C757" s="397">
        <v>23</v>
      </c>
      <c r="D757" s="397">
        <v>0</v>
      </c>
      <c r="E757" s="397">
        <v>0</v>
      </c>
      <c r="F757" s="397">
        <v>0</v>
      </c>
      <c r="G757" s="397">
        <v>3</v>
      </c>
      <c r="H757" s="397">
        <v>2</v>
      </c>
      <c r="I757" s="397">
        <v>1</v>
      </c>
      <c r="J757" s="401">
        <v>0.6</v>
      </c>
      <c r="K757" s="402">
        <v>29.333333</v>
      </c>
      <c r="L757" s="397">
        <v>18</v>
      </c>
      <c r="M757" s="397">
        <v>6</v>
      </c>
      <c r="N757" s="397">
        <v>6</v>
      </c>
      <c r="O757" s="397">
        <v>8</v>
      </c>
      <c r="P757" s="397">
        <v>33</v>
      </c>
      <c r="Q757" s="397">
        <v>4</v>
      </c>
      <c r="R757" s="402">
        <v>1.8409091118285126</v>
      </c>
      <c r="S757" s="394">
        <v>0.88636364643595056</v>
      </c>
      <c r="T757" s="395">
        <v>5.5227273354855377</v>
      </c>
      <c r="U757" s="395">
        <v>2.4545454824380171</v>
      </c>
      <c r="V757" s="395">
        <v>10.125000115056819</v>
      </c>
      <c r="W757" s="395">
        <v>1.2272727412190085</v>
      </c>
      <c r="X757" s="397" t="s">
        <v>995</v>
      </c>
    </row>
    <row r="758" spans="1:24" hidden="1" x14ac:dyDescent="0.25">
      <c r="A758" s="397" t="s">
        <v>903</v>
      </c>
      <c r="B758" s="397" t="s">
        <v>74</v>
      </c>
      <c r="C758" s="397">
        <v>9</v>
      </c>
      <c r="D758" s="397">
        <v>7</v>
      </c>
      <c r="E758" s="397">
        <v>0</v>
      </c>
      <c r="F758" s="397">
        <v>0</v>
      </c>
      <c r="G758" s="397">
        <v>2</v>
      </c>
      <c r="H758" s="397">
        <v>1</v>
      </c>
      <c r="I758" s="397">
        <v>0</v>
      </c>
      <c r="J758" s="401">
        <v>0.66669999999999996</v>
      </c>
      <c r="K758" s="402">
        <v>29.333333</v>
      </c>
      <c r="L758" s="397">
        <v>29</v>
      </c>
      <c r="M758" s="397">
        <v>13</v>
      </c>
      <c r="N758" s="397">
        <v>13</v>
      </c>
      <c r="O758" s="397">
        <v>14</v>
      </c>
      <c r="P758" s="397">
        <v>25</v>
      </c>
      <c r="Q758" s="397">
        <v>3</v>
      </c>
      <c r="R758" s="402">
        <v>3.9885999999999999</v>
      </c>
      <c r="S758" s="394">
        <v>1.4659</v>
      </c>
      <c r="T758" s="395">
        <v>8.8977000000000004</v>
      </c>
      <c r="U758" s="395">
        <v>4.2954999999999997</v>
      </c>
      <c r="V758" s="395">
        <v>7.6704999999999997</v>
      </c>
      <c r="W758" s="395">
        <v>0.92049999999999998</v>
      </c>
      <c r="X758" s="397" t="s">
        <v>995</v>
      </c>
    </row>
    <row r="759" spans="1:24" hidden="1" x14ac:dyDescent="0.25">
      <c r="A759" s="397" t="s">
        <v>684</v>
      </c>
      <c r="B759" s="397" t="s">
        <v>64</v>
      </c>
      <c r="C759" s="397">
        <v>21</v>
      </c>
      <c r="D759" s="397">
        <v>0</v>
      </c>
      <c r="E759" s="397">
        <v>0</v>
      </c>
      <c r="F759" s="397">
        <v>0</v>
      </c>
      <c r="G759" s="397">
        <v>0</v>
      </c>
      <c r="H759" s="397">
        <v>0</v>
      </c>
      <c r="I759" s="397">
        <v>1</v>
      </c>
      <c r="J759" s="401">
        <v>0</v>
      </c>
      <c r="K759" s="402">
        <v>28.000001000000001</v>
      </c>
      <c r="L759" s="397">
        <v>22</v>
      </c>
      <c r="M759" s="397">
        <v>8</v>
      </c>
      <c r="N759" s="397">
        <v>8</v>
      </c>
      <c r="O759" s="397">
        <v>9</v>
      </c>
      <c r="P759" s="397">
        <v>19</v>
      </c>
      <c r="Q759" s="397">
        <v>3</v>
      </c>
      <c r="R759" s="402">
        <v>2.5714000000000001</v>
      </c>
      <c r="S759" s="394">
        <v>1.1071</v>
      </c>
      <c r="T759" s="395">
        <v>7.0713999999999997</v>
      </c>
      <c r="U759" s="395">
        <v>2.8929</v>
      </c>
      <c r="V759" s="395">
        <v>6.1071</v>
      </c>
      <c r="W759" s="395">
        <v>0.96430000000000005</v>
      </c>
      <c r="X759" s="397" t="s">
        <v>995</v>
      </c>
    </row>
    <row r="760" spans="1:24" hidden="1" x14ac:dyDescent="0.25">
      <c r="A760" s="397" t="s">
        <v>755</v>
      </c>
      <c r="B760" s="397" t="s">
        <v>66</v>
      </c>
      <c r="C760" s="397">
        <v>16</v>
      </c>
      <c r="D760" s="397">
        <v>0</v>
      </c>
      <c r="E760" s="397">
        <v>0</v>
      </c>
      <c r="F760" s="397">
        <v>0</v>
      </c>
      <c r="G760" s="397">
        <v>1</v>
      </c>
      <c r="H760" s="397">
        <v>0</v>
      </c>
      <c r="I760" s="397">
        <v>0</v>
      </c>
      <c r="J760" s="401">
        <v>1</v>
      </c>
      <c r="K760" s="402">
        <v>28</v>
      </c>
      <c r="L760" s="397">
        <v>26</v>
      </c>
      <c r="M760" s="397">
        <v>18</v>
      </c>
      <c r="N760" s="397">
        <v>18</v>
      </c>
      <c r="O760" s="397">
        <v>10</v>
      </c>
      <c r="P760" s="397">
        <v>24</v>
      </c>
      <c r="Q760" s="397">
        <v>7</v>
      </c>
      <c r="R760" s="402">
        <v>5.7857000000000003</v>
      </c>
      <c r="S760" s="394">
        <v>1.2857000000000001</v>
      </c>
      <c r="T760" s="395">
        <v>8.3571000000000009</v>
      </c>
      <c r="U760" s="395">
        <v>3.2143000000000002</v>
      </c>
      <c r="V760" s="395">
        <v>7.7142999999999997</v>
      </c>
      <c r="W760" s="395">
        <v>2.25</v>
      </c>
      <c r="X760" s="397" t="s">
        <v>995</v>
      </c>
    </row>
    <row r="761" spans="1:24" hidden="1" x14ac:dyDescent="0.25">
      <c r="A761" s="397" t="s">
        <v>584</v>
      </c>
      <c r="B761" s="397" t="s">
        <v>67</v>
      </c>
      <c r="C761" s="397">
        <v>10</v>
      </c>
      <c r="D761" s="397">
        <v>0</v>
      </c>
      <c r="E761" s="397">
        <v>0</v>
      </c>
      <c r="F761" s="397">
        <v>0</v>
      </c>
      <c r="G761" s="397">
        <v>2</v>
      </c>
      <c r="H761" s="397">
        <v>0</v>
      </c>
      <c r="I761" s="397">
        <v>0</v>
      </c>
      <c r="J761" s="401">
        <v>1</v>
      </c>
      <c r="K761" s="402">
        <v>27.333333</v>
      </c>
      <c r="L761" s="397">
        <v>25</v>
      </c>
      <c r="M761" s="397">
        <v>10</v>
      </c>
      <c r="N761" s="397">
        <v>7</v>
      </c>
      <c r="O761" s="397">
        <v>8</v>
      </c>
      <c r="P761" s="397">
        <v>26</v>
      </c>
      <c r="Q761" s="397">
        <v>4</v>
      </c>
      <c r="R761" s="402">
        <v>2.3048999999999999</v>
      </c>
      <c r="S761" s="394">
        <v>1.2073</v>
      </c>
      <c r="T761" s="395">
        <v>8.2317</v>
      </c>
      <c r="U761" s="395">
        <v>2.6341000000000001</v>
      </c>
      <c r="V761" s="395">
        <v>8.5609999999999999</v>
      </c>
      <c r="W761" s="395">
        <v>1.3170999999999999</v>
      </c>
      <c r="X761" s="397" t="s">
        <v>995</v>
      </c>
    </row>
    <row r="762" spans="1:24" hidden="1" x14ac:dyDescent="0.25">
      <c r="A762" s="397" t="s">
        <v>681</v>
      </c>
      <c r="B762" s="397" t="s">
        <v>64</v>
      </c>
      <c r="C762" s="397">
        <v>14</v>
      </c>
      <c r="D762" s="397">
        <v>0</v>
      </c>
      <c r="E762" s="397">
        <v>0</v>
      </c>
      <c r="F762" s="397">
        <v>0</v>
      </c>
      <c r="G762" s="397">
        <v>2</v>
      </c>
      <c r="H762" s="397">
        <v>0</v>
      </c>
      <c r="I762" s="397">
        <v>0</v>
      </c>
      <c r="J762" s="401">
        <v>1</v>
      </c>
      <c r="K762" s="402">
        <v>26.666667</v>
      </c>
      <c r="L762" s="397">
        <v>20</v>
      </c>
      <c r="M762" s="397">
        <v>10</v>
      </c>
      <c r="N762" s="397">
        <v>10</v>
      </c>
      <c r="O762" s="397">
        <v>6</v>
      </c>
      <c r="P762" s="397">
        <v>22</v>
      </c>
      <c r="Q762" s="397">
        <v>5</v>
      </c>
      <c r="R762" s="402">
        <v>3.375</v>
      </c>
      <c r="S762" s="394">
        <v>0.97499999999999998</v>
      </c>
      <c r="T762" s="395">
        <v>6.75</v>
      </c>
      <c r="U762" s="395">
        <v>2.0249999999999999</v>
      </c>
      <c r="V762" s="395">
        <v>7.4249999999999998</v>
      </c>
      <c r="W762" s="395">
        <v>1.6875</v>
      </c>
      <c r="X762" s="397" t="s">
        <v>995</v>
      </c>
    </row>
    <row r="763" spans="1:24" hidden="1" x14ac:dyDescent="0.25">
      <c r="A763" s="397" t="s">
        <v>752</v>
      </c>
      <c r="B763" s="397" t="s">
        <v>66</v>
      </c>
      <c r="C763" s="397">
        <v>6</v>
      </c>
      <c r="D763" s="397">
        <v>6</v>
      </c>
      <c r="E763" s="397">
        <v>0</v>
      </c>
      <c r="F763" s="397">
        <v>0</v>
      </c>
      <c r="G763" s="397">
        <v>1</v>
      </c>
      <c r="H763" s="397">
        <v>3</v>
      </c>
      <c r="I763" s="397">
        <v>0</v>
      </c>
      <c r="J763" s="401">
        <v>0.25</v>
      </c>
      <c r="K763" s="402">
        <v>26.333333</v>
      </c>
      <c r="L763" s="397">
        <v>41</v>
      </c>
      <c r="M763" s="397">
        <v>29</v>
      </c>
      <c r="N763" s="397">
        <v>29</v>
      </c>
      <c r="O763" s="397">
        <v>14</v>
      </c>
      <c r="P763" s="397">
        <v>32</v>
      </c>
      <c r="Q763" s="397">
        <v>7</v>
      </c>
      <c r="R763" s="402">
        <v>9.9114000000000004</v>
      </c>
      <c r="S763" s="394">
        <v>2.0886</v>
      </c>
      <c r="T763" s="395">
        <v>14.012700000000001</v>
      </c>
      <c r="U763" s="395">
        <v>4.7847999999999997</v>
      </c>
      <c r="V763" s="395">
        <v>10.9367</v>
      </c>
      <c r="W763" s="395">
        <v>2.3923999999999999</v>
      </c>
      <c r="X763" s="397" t="s">
        <v>995</v>
      </c>
    </row>
    <row r="764" spans="1:24" hidden="1" x14ac:dyDescent="0.25">
      <c r="A764" s="397" t="s">
        <v>723</v>
      </c>
      <c r="B764" s="397" t="s">
        <v>70</v>
      </c>
      <c r="C764" s="397">
        <v>11</v>
      </c>
      <c r="D764" s="397">
        <v>2</v>
      </c>
      <c r="E764" s="397">
        <v>0</v>
      </c>
      <c r="F764" s="397">
        <v>0</v>
      </c>
      <c r="G764" s="397">
        <v>0</v>
      </c>
      <c r="H764" s="397">
        <v>1</v>
      </c>
      <c r="I764" s="397">
        <v>0</v>
      </c>
      <c r="J764" s="401">
        <v>0</v>
      </c>
      <c r="K764" s="402">
        <v>26</v>
      </c>
      <c r="L764" s="397">
        <v>36</v>
      </c>
      <c r="M764" s="397">
        <v>20</v>
      </c>
      <c r="N764" s="397">
        <v>20</v>
      </c>
      <c r="O764" s="397">
        <v>15</v>
      </c>
      <c r="P764" s="397">
        <v>23</v>
      </c>
      <c r="Q764" s="397">
        <v>6</v>
      </c>
      <c r="R764" s="402">
        <v>6.9230999999999998</v>
      </c>
      <c r="S764" s="394">
        <v>1.9615</v>
      </c>
      <c r="T764" s="395">
        <v>12.461499999999999</v>
      </c>
      <c r="U764" s="395">
        <v>5.1923000000000004</v>
      </c>
      <c r="V764" s="395">
        <v>7.9615</v>
      </c>
      <c r="W764" s="395">
        <v>2.0769000000000002</v>
      </c>
      <c r="X764" s="397" t="s">
        <v>995</v>
      </c>
    </row>
    <row r="765" spans="1:24" hidden="1" x14ac:dyDescent="0.25">
      <c r="A765" s="397" t="s">
        <v>779</v>
      </c>
      <c r="B765" s="397" t="s">
        <v>73</v>
      </c>
      <c r="C765" s="397">
        <v>24</v>
      </c>
      <c r="D765" s="397">
        <v>0</v>
      </c>
      <c r="E765" s="397">
        <v>0</v>
      </c>
      <c r="F765" s="397">
        <v>0</v>
      </c>
      <c r="G765" s="397">
        <v>1</v>
      </c>
      <c r="H765" s="397">
        <v>1</v>
      </c>
      <c r="I765" s="397">
        <v>0</v>
      </c>
      <c r="J765" s="401">
        <v>0.5</v>
      </c>
      <c r="K765" s="402">
        <v>25</v>
      </c>
      <c r="L765" s="397">
        <v>21</v>
      </c>
      <c r="M765" s="397">
        <v>13</v>
      </c>
      <c r="N765" s="397">
        <v>13</v>
      </c>
      <c r="O765" s="397">
        <v>4</v>
      </c>
      <c r="P765" s="397">
        <v>27</v>
      </c>
      <c r="Q765" s="397">
        <v>5</v>
      </c>
      <c r="R765" s="402">
        <v>4.68</v>
      </c>
      <c r="S765" s="394">
        <v>1</v>
      </c>
      <c r="T765" s="395">
        <v>7.56</v>
      </c>
      <c r="U765" s="395">
        <v>1.44</v>
      </c>
      <c r="V765" s="395">
        <v>9.7200000000000006</v>
      </c>
      <c r="W765" s="395">
        <v>1.8</v>
      </c>
      <c r="X765" s="397" t="s">
        <v>995</v>
      </c>
    </row>
    <row r="766" spans="1:24" hidden="1" x14ac:dyDescent="0.25">
      <c r="A766" s="397" t="s">
        <v>664</v>
      </c>
      <c r="B766" s="397" t="s">
        <v>68</v>
      </c>
      <c r="C766" s="397">
        <v>12</v>
      </c>
      <c r="D766" s="397">
        <v>0</v>
      </c>
      <c r="E766" s="397">
        <v>0</v>
      </c>
      <c r="F766" s="397">
        <v>0</v>
      </c>
      <c r="G766" s="397">
        <v>1</v>
      </c>
      <c r="H766" s="397">
        <v>0</v>
      </c>
      <c r="I766" s="397">
        <v>0</v>
      </c>
      <c r="J766" s="401">
        <v>1</v>
      </c>
      <c r="K766" s="402">
        <v>24.333333</v>
      </c>
      <c r="L766" s="397">
        <v>32</v>
      </c>
      <c r="M766" s="397">
        <v>13</v>
      </c>
      <c r="N766" s="397">
        <v>13</v>
      </c>
      <c r="O766" s="397">
        <v>10</v>
      </c>
      <c r="P766" s="397">
        <v>27</v>
      </c>
      <c r="Q766" s="397">
        <v>3</v>
      </c>
      <c r="R766" s="402">
        <v>4.8082000000000003</v>
      </c>
      <c r="S766" s="394">
        <v>1.726</v>
      </c>
      <c r="T766" s="395">
        <v>11.835599999999999</v>
      </c>
      <c r="U766" s="395">
        <v>3.6985999999999999</v>
      </c>
      <c r="V766" s="395">
        <v>9.9863</v>
      </c>
      <c r="W766" s="395">
        <v>1.1095999999999999</v>
      </c>
      <c r="X766" s="397" t="s">
        <v>995</v>
      </c>
    </row>
    <row r="767" spans="1:24" hidden="1" x14ac:dyDescent="0.25">
      <c r="A767" s="397" t="s">
        <v>659</v>
      </c>
      <c r="B767" s="397" t="s">
        <v>68</v>
      </c>
      <c r="C767" s="397">
        <v>23</v>
      </c>
      <c r="D767" s="397">
        <v>0</v>
      </c>
      <c r="E767" s="397">
        <v>0</v>
      </c>
      <c r="F767" s="397">
        <v>0</v>
      </c>
      <c r="G767" s="397">
        <v>1</v>
      </c>
      <c r="H767" s="397">
        <v>0</v>
      </c>
      <c r="I767" s="397">
        <v>0</v>
      </c>
      <c r="J767" s="401">
        <v>1</v>
      </c>
      <c r="K767" s="402">
        <v>24.000001000000001</v>
      </c>
      <c r="L767" s="397">
        <v>24</v>
      </c>
      <c r="M767" s="397">
        <v>13</v>
      </c>
      <c r="N767" s="397">
        <v>13</v>
      </c>
      <c r="O767" s="397">
        <v>5</v>
      </c>
      <c r="P767" s="397">
        <v>35</v>
      </c>
      <c r="Q767" s="397">
        <v>9</v>
      </c>
      <c r="R767" s="402">
        <v>4.875</v>
      </c>
      <c r="S767" s="394">
        <v>1.2082999999999999</v>
      </c>
      <c r="T767" s="395">
        <v>9</v>
      </c>
      <c r="U767" s="395">
        <v>1.875</v>
      </c>
      <c r="V767" s="395">
        <v>13.125</v>
      </c>
      <c r="W767" s="395">
        <v>3.375</v>
      </c>
      <c r="X767" s="397" t="s">
        <v>995</v>
      </c>
    </row>
    <row r="768" spans="1:24" hidden="1" x14ac:dyDescent="0.25">
      <c r="A768" s="397" t="s">
        <v>651</v>
      </c>
      <c r="B768" s="397" t="s">
        <v>68</v>
      </c>
      <c r="C768" s="397">
        <v>23</v>
      </c>
      <c r="D768" s="397">
        <v>0</v>
      </c>
      <c r="E768" s="397">
        <v>0</v>
      </c>
      <c r="F768" s="397">
        <v>0</v>
      </c>
      <c r="G768" s="397">
        <v>2</v>
      </c>
      <c r="H768" s="397">
        <v>2</v>
      </c>
      <c r="I768" s="397">
        <v>0</v>
      </c>
      <c r="J768" s="401">
        <v>0.5</v>
      </c>
      <c r="K768" s="402">
        <v>23.333333</v>
      </c>
      <c r="L768" s="397">
        <v>24</v>
      </c>
      <c r="M768" s="397">
        <v>12</v>
      </c>
      <c r="N768" s="397">
        <v>11</v>
      </c>
      <c r="O768" s="397">
        <v>7</v>
      </c>
      <c r="P768" s="397">
        <v>33</v>
      </c>
      <c r="Q768" s="397">
        <v>4</v>
      </c>
      <c r="R768" s="402">
        <v>4.2428999999999997</v>
      </c>
      <c r="S768" s="394">
        <v>1.3286</v>
      </c>
      <c r="T768" s="395">
        <v>9.2570999999999994</v>
      </c>
      <c r="U768" s="395">
        <v>2.7</v>
      </c>
      <c r="V768" s="395">
        <v>12.7286</v>
      </c>
      <c r="W768" s="395">
        <v>1.5428999999999999</v>
      </c>
      <c r="X768" s="397" t="s">
        <v>995</v>
      </c>
    </row>
    <row r="769" spans="1:24" hidden="1" x14ac:dyDescent="0.25">
      <c r="A769" s="397" t="s">
        <v>782</v>
      </c>
      <c r="B769" s="397" t="s">
        <v>73</v>
      </c>
      <c r="C769" s="397">
        <v>11</v>
      </c>
      <c r="D769" s="397">
        <v>0</v>
      </c>
      <c r="E769" s="397">
        <v>0</v>
      </c>
      <c r="F769" s="397">
        <v>0</v>
      </c>
      <c r="G769" s="397">
        <v>1</v>
      </c>
      <c r="H769" s="397">
        <v>2</v>
      </c>
      <c r="I769" s="397">
        <v>0</v>
      </c>
      <c r="J769" s="401">
        <v>0.33329999999999999</v>
      </c>
      <c r="K769" s="402">
        <v>23</v>
      </c>
      <c r="L769" s="397">
        <v>28</v>
      </c>
      <c r="M769" s="397">
        <v>16</v>
      </c>
      <c r="N769" s="397">
        <v>14</v>
      </c>
      <c r="O769" s="397">
        <v>6</v>
      </c>
      <c r="P769" s="397">
        <v>23</v>
      </c>
      <c r="Q769" s="397">
        <v>5</v>
      </c>
      <c r="R769" s="402">
        <v>5.4782999999999999</v>
      </c>
      <c r="S769" s="394">
        <v>1.4782999999999999</v>
      </c>
      <c r="T769" s="395">
        <v>10.9565</v>
      </c>
      <c r="U769" s="395">
        <v>2.3477999999999999</v>
      </c>
      <c r="V769" s="395">
        <v>9</v>
      </c>
      <c r="W769" s="395">
        <v>1.9564999999999999</v>
      </c>
      <c r="X769" s="397" t="s">
        <v>995</v>
      </c>
    </row>
    <row r="770" spans="1:24" hidden="1" x14ac:dyDescent="0.25">
      <c r="A770" s="397" t="s">
        <v>961</v>
      </c>
      <c r="B770" s="397" t="s">
        <v>146</v>
      </c>
      <c r="C770" s="397">
        <v>16</v>
      </c>
      <c r="D770" s="397">
        <v>0</v>
      </c>
      <c r="E770" s="397">
        <v>0</v>
      </c>
      <c r="F770" s="397">
        <v>0</v>
      </c>
      <c r="G770" s="397">
        <v>0</v>
      </c>
      <c r="H770" s="397">
        <v>2</v>
      </c>
      <c r="I770" s="397">
        <v>1</v>
      </c>
      <c r="J770" s="401">
        <v>0</v>
      </c>
      <c r="K770" s="402">
        <v>22.666667</v>
      </c>
      <c r="L770" s="397">
        <v>13</v>
      </c>
      <c r="M770" s="397">
        <v>2</v>
      </c>
      <c r="N770" s="397">
        <v>1</v>
      </c>
      <c r="O770" s="397">
        <v>10</v>
      </c>
      <c r="P770" s="397">
        <v>20</v>
      </c>
      <c r="Q770" s="397">
        <v>0</v>
      </c>
      <c r="R770" s="402">
        <v>0.39710000000000001</v>
      </c>
      <c r="S770" s="394">
        <v>1.0146999999999999</v>
      </c>
      <c r="T770" s="395">
        <v>5.1618000000000004</v>
      </c>
      <c r="U770" s="395">
        <v>3.9706000000000001</v>
      </c>
      <c r="V770" s="395">
        <v>7.9412000000000003</v>
      </c>
      <c r="W770" s="395">
        <v>0</v>
      </c>
      <c r="X770" s="397" t="s">
        <v>995</v>
      </c>
    </row>
    <row r="771" spans="1:24" hidden="1" x14ac:dyDescent="0.25">
      <c r="A771" s="397" t="s">
        <v>781</v>
      </c>
      <c r="B771" s="397" t="s">
        <v>65</v>
      </c>
      <c r="C771" s="397">
        <v>13</v>
      </c>
      <c r="D771" s="397">
        <v>0</v>
      </c>
      <c r="E771" s="397">
        <v>0</v>
      </c>
      <c r="F771" s="397">
        <v>0</v>
      </c>
      <c r="G771" s="397">
        <v>2</v>
      </c>
      <c r="H771" s="397">
        <v>0</v>
      </c>
      <c r="I771" s="397">
        <v>0</v>
      </c>
      <c r="J771" s="401">
        <v>1</v>
      </c>
      <c r="K771" s="402">
        <v>22.666666999999997</v>
      </c>
      <c r="L771" s="397">
        <v>20</v>
      </c>
      <c r="M771" s="397">
        <v>11</v>
      </c>
      <c r="N771" s="397">
        <v>11</v>
      </c>
      <c r="O771" s="397">
        <v>6</v>
      </c>
      <c r="P771" s="397">
        <v>23</v>
      </c>
      <c r="Q771" s="397">
        <v>2</v>
      </c>
      <c r="R771" s="402">
        <v>4.3676469945934269</v>
      </c>
      <c r="S771" s="394">
        <v>1.1470588066609</v>
      </c>
      <c r="T771" s="395">
        <v>7.941176353806231</v>
      </c>
      <c r="U771" s="395">
        <v>2.3823529061418696</v>
      </c>
      <c r="V771" s="395">
        <v>9.1323528068771651</v>
      </c>
      <c r="W771" s="395">
        <v>0.79411763538062308</v>
      </c>
      <c r="X771" s="397" t="s">
        <v>995</v>
      </c>
    </row>
    <row r="772" spans="1:24" hidden="1" x14ac:dyDescent="0.25">
      <c r="A772" s="397" t="s">
        <v>1820</v>
      </c>
      <c r="B772" s="397" t="s">
        <v>74</v>
      </c>
      <c r="C772" s="397">
        <v>13</v>
      </c>
      <c r="D772" s="397">
        <v>0</v>
      </c>
      <c r="E772" s="397">
        <v>0</v>
      </c>
      <c r="F772" s="397">
        <v>0</v>
      </c>
      <c r="G772" s="397">
        <v>2</v>
      </c>
      <c r="H772" s="397">
        <v>2</v>
      </c>
      <c r="I772" s="397">
        <v>0</v>
      </c>
      <c r="J772" s="401">
        <v>0.5</v>
      </c>
      <c r="K772" s="402">
        <v>19.999998999999999</v>
      </c>
      <c r="L772" s="397">
        <v>16</v>
      </c>
      <c r="M772" s="397">
        <v>6</v>
      </c>
      <c r="N772" s="397">
        <v>5</v>
      </c>
      <c r="O772" s="397">
        <v>8</v>
      </c>
      <c r="P772" s="397">
        <v>24</v>
      </c>
      <c r="Q772" s="397">
        <v>2</v>
      </c>
      <c r="R772" s="402">
        <v>2.25</v>
      </c>
      <c r="S772" s="394">
        <v>1.2</v>
      </c>
      <c r="T772" s="395">
        <v>7.2</v>
      </c>
      <c r="U772" s="395">
        <v>3.6</v>
      </c>
      <c r="V772" s="395">
        <v>10.8</v>
      </c>
      <c r="W772" s="395">
        <v>0.9</v>
      </c>
      <c r="X772" s="397" t="s">
        <v>995</v>
      </c>
    </row>
    <row r="773" spans="1:24" hidden="1" x14ac:dyDescent="0.25">
      <c r="A773" s="397" t="s">
        <v>690</v>
      </c>
      <c r="B773" s="397" t="s">
        <v>64</v>
      </c>
      <c r="C773" s="397">
        <v>18</v>
      </c>
      <c r="D773" s="397">
        <v>0</v>
      </c>
      <c r="E773" s="397">
        <v>0</v>
      </c>
      <c r="F773" s="397">
        <v>0</v>
      </c>
      <c r="G773" s="397">
        <v>0</v>
      </c>
      <c r="H773" s="397">
        <v>2</v>
      </c>
      <c r="I773" s="397">
        <v>0</v>
      </c>
      <c r="J773" s="401">
        <v>0</v>
      </c>
      <c r="K773" s="402">
        <v>17.999998999999999</v>
      </c>
      <c r="L773" s="397">
        <v>16</v>
      </c>
      <c r="M773" s="397">
        <v>10</v>
      </c>
      <c r="N773" s="397">
        <v>10</v>
      </c>
      <c r="O773" s="397">
        <v>4</v>
      </c>
      <c r="P773" s="397">
        <v>12</v>
      </c>
      <c r="Q773" s="397">
        <v>3</v>
      </c>
      <c r="R773" s="402">
        <v>5</v>
      </c>
      <c r="S773" s="394">
        <v>1.1111</v>
      </c>
      <c r="T773" s="395">
        <v>8</v>
      </c>
      <c r="U773" s="395">
        <v>2</v>
      </c>
      <c r="V773" s="395">
        <v>6</v>
      </c>
      <c r="W773" s="395">
        <v>1.5</v>
      </c>
      <c r="X773" s="397" t="s">
        <v>995</v>
      </c>
    </row>
    <row r="774" spans="1:24" hidden="1" x14ac:dyDescent="0.25">
      <c r="A774" s="397" t="s">
        <v>718</v>
      </c>
      <c r="B774" s="397" t="s">
        <v>70</v>
      </c>
      <c r="C774" s="397">
        <v>25</v>
      </c>
      <c r="D774" s="397">
        <v>0</v>
      </c>
      <c r="E774" s="397">
        <v>0</v>
      </c>
      <c r="F774" s="397">
        <v>0</v>
      </c>
      <c r="G774" s="397">
        <v>4</v>
      </c>
      <c r="H774" s="397">
        <v>0</v>
      </c>
      <c r="I774" s="397">
        <v>2</v>
      </c>
      <c r="J774" s="401">
        <v>1</v>
      </c>
      <c r="K774" s="402">
        <v>16.666667</v>
      </c>
      <c r="L774" s="397">
        <v>16</v>
      </c>
      <c r="M774" s="397">
        <v>6</v>
      </c>
      <c r="N774" s="397">
        <v>6</v>
      </c>
      <c r="O774" s="397">
        <v>2</v>
      </c>
      <c r="P774" s="397">
        <v>17</v>
      </c>
      <c r="Q774" s="397">
        <v>3</v>
      </c>
      <c r="R774" s="402">
        <v>3.24</v>
      </c>
      <c r="S774" s="394">
        <v>1.08</v>
      </c>
      <c r="T774" s="395">
        <v>8.64</v>
      </c>
      <c r="U774" s="395">
        <v>1.08</v>
      </c>
      <c r="V774" s="395">
        <v>9.18</v>
      </c>
      <c r="W774" s="395">
        <v>1.62</v>
      </c>
      <c r="X774" s="397" t="s">
        <v>995</v>
      </c>
    </row>
    <row r="775" spans="1:24" hidden="1" x14ac:dyDescent="0.25">
      <c r="A775" s="397" t="s">
        <v>694</v>
      </c>
      <c r="B775" s="397" t="s">
        <v>64</v>
      </c>
      <c r="C775" s="397">
        <v>11</v>
      </c>
      <c r="D775" s="397">
        <v>0</v>
      </c>
      <c r="E775" s="397">
        <v>0</v>
      </c>
      <c r="F775" s="397">
        <v>0</v>
      </c>
      <c r="G775" s="397">
        <v>4</v>
      </c>
      <c r="H775" s="397">
        <v>0</v>
      </c>
      <c r="I775" s="397">
        <v>0</v>
      </c>
      <c r="J775" s="401">
        <v>1</v>
      </c>
      <c r="K775" s="402">
        <v>16</v>
      </c>
      <c r="L775" s="397">
        <v>8</v>
      </c>
      <c r="M775" s="397">
        <v>4</v>
      </c>
      <c r="N775" s="397">
        <v>4</v>
      </c>
      <c r="O775" s="397">
        <v>5</v>
      </c>
      <c r="P775" s="397">
        <v>11</v>
      </c>
      <c r="Q775" s="397">
        <v>3</v>
      </c>
      <c r="R775" s="402">
        <v>2.25</v>
      </c>
      <c r="S775" s="394">
        <v>0.8125</v>
      </c>
      <c r="T775" s="395">
        <v>4.5</v>
      </c>
      <c r="U775" s="395">
        <v>2.8125</v>
      </c>
      <c r="V775" s="395">
        <v>6.1875</v>
      </c>
      <c r="W775" s="395">
        <v>1.6875</v>
      </c>
      <c r="X775" s="397" t="s">
        <v>995</v>
      </c>
    </row>
    <row r="776" spans="1:24" hidden="1" x14ac:dyDescent="0.25">
      <c r="A776" s="397" t="s">
        <v>715</v>
      </c>
      <c r="B776" s="397" t="s">
        <v>70</v>
      </c>
      <c r="C776" s="397">
        <v>7</v>
      </c>
      <c r="D776" s="397">
        <v>0</v>
      </c>
      <c r="E776" s="397">
        <v>0</v>
      </c>
      <c r="F776" s="397">
        <v>0</v>
      </c>
      <c r="G776" s="397">
        <v>0</v>
      </c>
      <c r="H776" s="397">
        <v>1</v>
      </c>
      <c r="I776" s="397">
        <v>0</v>
      </c>
      <c r="J776" s="401">
        <v>0</v>
      </c>
      <c r="K776" s="402">
        <v>15.333332</v>
      </c>
      <c r="L776" s="397">
        <v>14</v>
      </c>
      <c r="M776" s="397">
        <v>4</v>
      </c>
      <c r="N776" s="397">
        <v>4</v>
      </c>
      <c r="O776" s="397">
        <v>6</v>
      </c>
      <c r="P776" s="397">
        <v>11</v>
      </c>
      <c r="Q776" s="397">
        <v>1</v>
      </c>
      <c r="R776" s="402">
        <v>2.3477999999999999</v>
      </c>
      <c r="S776" s="394">
        <v>1.3043</v>
      </c>
      <c r="T776" s="395">
        <v>8.2173999999999996</v>
      </c>
      <c r="U776" s="395">
        <v>3.5217000000000001</v>
      </c>
      <c r="V776" s="395">
        <v>6.4565000000000001</v>
      </c>
      <c r="W776" s="395">
        <v>0.58699999999999997</v>
      </c>
      <c r="X776" s="397" t="s">
        <v>995</v>
      </c>
    </row>
    <row r="777" spans="1:24" hidden="1" x14ac:dyDescent="0.25">
      <c r="A777" s="397" t="s">
        <v>750</v>
      </c>
      <c r="B777" s="397" t="s">
        <v>66</v>
      </c>
      <c r="C777" s="397">
        <v>3</v>
      </c>
      <c r="D777" s="397">
        <v>3</v>
      </c>
      <c r="E777" s="397">
        <v>1</v>
      </c>
      <c r="F777" s="397">
        <v>0</v>
      </c>
      <c r="G777" s="397">
        <v>1</v>
      </c>
      <c r="H777" s="397">
        <v>1</v>
      </c>
      <c r="I777" s="397">
        <v>0</v>
      </c>
      <c r="J777" s="401">
        <v>0.5</v>
      </c>
      <c r="K777" s="402">
        <v>15</v>
      </c>
      <c r="L777" s="397">
        <v>20</v>
      </c>
      <c r="M777" s="397">
        <v>12</v>
      </c>
      <c r="N777" s="397">
        <v>12</v>
      </c>
      <c r="O777" s="397">
        <v>5</v>
      </c>
      <c r="P777" s="397">
        <v>19</v>
      </c>
      <c r="Q777" s="397">
        <v>3</v>
      </c>
      <c r="R777" s="402">
        <v>7.2</v>
      </c>
      <c r="S777" s="394">
        <v>1.6667000000000001</v>
      </c>
      <c r="T777" s="395">
        <v>12</v>
      </c>
      <c r="U777" s="395">
        <v>3</v>
      </c>
      <c r="V777" s="395">
        <v>11.4</v>
      </c>
      <c r="W777" s="395">
        <v>1.8</v>
      </c>
      <c r="X777" s="397" t="s">
        <v>995</v>
      </c>
    </row>
    <row r="778" spans="1:24" hidden="1" x14ac:dyDescent="0.25">
      <c r="A778" s="397" t="s">
        <v>609</v>
      </c>
      <c r="B778" s="397" t="s">
        <v>69</v>
      </c>
      <c r="C778" s="397">
        <v>15</v>
      </c>
      <c r="D778" s="397">
        <v>0</v>
      </c>
      <c r="E778" s="397">
        <v>0</v>
      </c>
      <c r="F778" s="397">
        <v>0</v>
      </c>
      <c r="G778" s="397">
        <v>0</v>
      </c>
      <c r="H778" s="397">
        <v>1</v>
      </c>
      <c r="I778" s="397">
        <v>12</v>
      </c>
      <c r="J778" s="401">
        <v>0</v>
      </c>
      <c r="K778" s="402">
        <v>13.666665999999999</v>
      </c>
      <c r="L778" s="397">
        <v>7</v>
      </c>
      <c r="M778" s="397">
        <v>3</v>
      </c>
      <c r="N778" s="397">
        <v>2</v>
      </c>
      <c r="O778" s="397">
        <v>5</v>
      </c>
      <c r="P778" s="397">
        <v>18</v>
      </c>
      <c r="Q778" s="397">
        <v>0</v>
      </c>
      <c r="R778" s="402">
        <v>1.3170999999999999</v>
      </c>
      <c r="S778" s="394">
        <v>0.878</v>
      </c>
      <c r="T778" s="395">
        <v>4.6097999999999999</v>
      </c>
      <c r="U778" s="395">
        <v>3.2927</v>
      </c>
      <c r="V778" s="395">
        <v>11.8537</v>
      </c>
      <c r="W778" s="395">
        <v>0</v>
      </c>
      <c r="X778" s="397" t="s">
        <v>995</v>
      </c>
    </row>
    <row r="779" spans="1:24" hidden="1" x14ac:dyDescent="0.25">
      <c r="A779" s="397" t="s">
        <v>608</v>
      </c>
      <c r="B779" s="397" t="s">
        <v>69</v>
      </c>
      <c r="C779" s="397">
        <v>5</v>
      </c>
      <c r="D779" s="397">
        <v>5</v>
      </c>
      <c r="E779" s="397">
        <v>0</v>
      </c>
      <c r="F779" s="397">
        <v>0</v>
      </c>
      <c r="G779" s="397">
        <v>0</v>
      </c>
      <c r="H779" s="397">
        <v>5</v>
      </c>
      <c r="I779" s="397">
        <v>0</v>
      </c>
      <c r="J779" s="401">
        <v>0</v>
      </c>
      <c r="K779" s="402">
        <v>12.333334000000001</v>
      </c>
      <c r="L779" s="397">
        <v>20</v>
      </c>
      <c r="M779" s="397">
        <v>16</v>
      </c>
      <c r="N779" s="397">
        <v>16</v>
      </c>
      <c r="O779" s="397">
        <v>7</v>
      </c>
      <c r="P779" s="397">
        <v>13</v>
      </c>
      <c r="Q779" s="397">
        <v>3</v>
      </c>
      <c r="R779" s="402">
        <v>11.675700000000001</v>
      </c>
      <c r="S779" s="394">
        <v>2.1892</v>
      </c>
      <c r="T779" s="395">
        <v>14.5946</v>
      </c>
      <c r="U779" s="395">
        <v>5.1081000000000003</v>
      </c>
      <c r="V779" s="395">
        <v>9.4864999999999995</v>
      </c>
      <c r="W779" s="395">
        <v>2.1892</v>
      </c>
      <c r="X779" s="397" t="s">
        <v>995</v>
      </c>
    </row>
    <row r="780" spans="1:24" hidden="1" x14ac:dyDescent="0.25">
      <c r="A780" s="397" t="s">
        <v>935</v>
      </c>
      <c r="B780" s="397" t="s">
        <v>72</v>
      </c>
      <c r="C780" s="397">
        <v>7</v>
      </c>
      <c r="D780" s="397">
        <v>0</v>
      </c>
      <c r="E780" s="397">
        <v>0</v>
      </c>
      <c r="F780" s="397">
        <v>0</v>
      </c>
      <c r="G780" s="397">
        <v>1</v>
      </c>
      <c r="H780" s="397">
        <v>0</v>
      </c>
      <c r="I780" s="397">
        <v>0</v>
      </c>
      <c r="J780" s="401">
        <v>1</v>
      </c>
      <c r="K780" s="402">
        <v>11.333333</v>
      </c>
      <c r="L780" s="397">
        <v>9</v>
      </c>
      <c r="M780" s="397">
        <v>6</v>
      </c>
      <c r="N780" s="397">
        <v>6</v>
      </c>
      <c r="O780" s="397">
        <v>5</v>
      </c>
      <c r="P780" s="397">
        <v>17</v>
      </c>
      <c r="Q780" s="397">
        <v>3</v>
      </c>
      <c r="R780" s="402">
        <v>4.7647000000000004</v>
      </c>
      <c r="S780" s="394">
        <v>1.2353000000000001</v>
      </c>
      <c r="T780" s="395">
        <v>7.1471</v>
      </c>
      <c r="U780" s="395">
        <v>3.9706000000000001</v>
      </c>
      <c r="V780" s="395">
        <v>13.5</v>
      </c>
      <c r="W780" s="395">
        <v>2.3824000000000001</v>
      </c>
      <c r="X780" s="397" t="s">
        <v>995</v>
      </c>
    </row>
    <row r="781" spans="1:24" hidden="1" x14ac:dyDescent="0.25">
      <c r="A781" s="397" t="s">
        <v>874</v>
      </c>
      <c r="B781" s="397" t="s">
        <v>75</v>
      </c>
      <c r="C781" s="397">
        <v>7</v>
      </c>
      <c r="D781" s="397">
        <v>0</v>
      </c>
      <c r="E781" s="397">
        <v>0</v>
      </c>
      <c r="F781" s="397">
        <v>0</v>
      </c>
      <c r="G781" s="397">
        <v>0</v>
      </c>
      <c r="H781" s="397">
        <v>0</v>
      </c>
      <c r="I781" s="397">
        <v>0</v>
      </c>
      <c r="J781" s="401">
        <v>0</v>
      </c>
      <c r="K781" s="402">
        <v>8.3333329999999997</v>
      </c>
      <c r="L781" s="397">
        <v>6</v>
      </c>
      <c r="M781" s="397">
        <v>5</v>
      </c>
      <c r="N781" s="397">
        <v>5</v>
      </c>
      <c r="O781" s="397">
        <v>3</v>
      </c>
      <c r="P781" s="397">
        <v>6</v>
      </c>
      <c r="Q781" s="397">
        <v>1</v>
      </c>
      <c r="R781" s="402">
        <v>5.4</v>
      </c>
      <c r="S781" s="394">
        <v>1.08</v>
      </c>
      <c r="T781" s="395">
        <v>6.48</v>
      </c>
      <c r="U781" s="395">
        <v>3.24</v>
      </c>
      <c r="V781" s="395">
        <v>6.48</v>
      </c>
      <c r="W781" s="395">
        <v>1.08</v>
      </c>
      <c r="X781" s="397" t="s">
        <v>995</v>
      </c>
    </row>
    <row r="782" spans="1:24" hidden="1" x14ac:dyDescent="0.25">
      <c r="A782" s="397" t="s">
        <v>696</v>
      </c>
      <c r="B782" s="397" t="s">
        <v>75</v>
      </c>
      <c r="C782" s="397">
        <v>7</v>
      </c>
      <c r="D782" s="397">
        <v>0</v>
      </c>
      <c r="E782" s="397">
        <v>0</v>
      </c>
      <c r="F782" s="397">
        <v>0</v>
      </c>
      <c r="G782" s="397">
        <v>0</v>
      </c>
      <c r="H782" s="397">
        <v>3</v>
      </c>
      <c r="I782" s="397">
        <v>0</v>
      </c>
      <c r="J782" s="401">
        <v>0</v>
      </c>
      <c r="K782" s="402">
        <v>5</v>
      </c>
      <c r="L782" s="397">
        <v>9</v>
      </c>
      <c r="M782" s="397">
        <v>9</v>
      </c>
      <c r="N782" s="397">
        <v>8</v>
      </c>
      <c r="O782" s="397">
        <v>2</v>
      </c>
      <c r="P782" s="397">
        <v>6</v>
      </c>
      <c r="Q782" s="397">
        <v>3</v>
      </c>
      <c r="R782" s="402">
        <v>14.4</v>
      </c>
      <c r="S782" s="394">
        <v>2.2000000000000002</v>
      </c>
      <c r="T782" s="395">
        <v>16.2</v>
      </c>
      <c r="U782" s="395">
        <v>3.6</v>
      </c>
      <c r="V782" s="395">
        <v>10.8</v>
      </c>
      <c r="W782" s="395">
        <v>5.4</v>
      </c>
      <c r="X782" s="397" t="s">
        <v>995</v>
      </c>
    </row>
    <row r="783" spans="1:24" x14ac:dyDescent="0.25">
      <c r="S783" s="394"/>
      <c r="T783" s="395"/>
      <c r="U783" s="395"/>
      <c r="V783" s="395"/>
      <c r="W783" s="395"/>
    </row>
    <row r="784" spans="1:24" x14ac:dyDescent="0.25">
      <c r="S784" s="394"/>
      <c r="T784" s="395"/>
      <c r="U784" s="395"/>
      <c r="V784" s="395"/>
      <c r="W784" s="395"/>
    </row>
    <row r="785" spans="19:23" x14ac:dyDescent="0.25">
      <c r="S785" s="394"/>
      <c r="T785" s="395"/>
      <c r="U785" s="395"/>
      <c r="V785" s="395"/>
      <c r="W785" s="395"/>
    </row>
    <row r="786" spans="19:23" x14ac:dyDescent="0.25">
      <c r="S786" s="394"/>
      <c r="T786" s="395"/>
      <c r="U786" s="395"/>
      <c r="V786" s="395"/>
      <c r="W786" s="395"/>
    </row>
    <row r="787" spans="19:23" x14ac:dyDescent="0.25">
      <c r="S787" s="394"/>
      <c r="T787" s="395"/>
      <c r="U787" s="395"/>
      <c r="V787" s="395"/>
      <c r="W787" s="395"/>
    </row>
    <row r="788" spans="19:23" x14ac:dyDescent="0.25">
      <c r="S788" s="394"/>
      <c r="T788" s="395"/>
      <c r="U788" s="395"/>
      <c r="V788" s="395"/>
      <c r="W788" s="395"/>
    </row>
    <row r="789" spans="19:23" x14ac:dyDescent="0.25">
      <c r="S789" s="394"/>
      <c r="T789" s="395"/>
      <c r="U789" s="395"/>
      <c r="V789" s="395"/>
      <c r="W789" s="395"/>
    </row>
    <row r="790" spans="19:23" x14ac:dyDescent="0.25">
      <c r="S790" s="394"/>
      <c r="T790" s="395"/>
      <c r="U790" s="395"/>
      <c r="V790" s="395"/>
      <c r="W790" s="395"/>
    </row>
    <row r="791" spans="19:23" x14ac:dyDescent="0.25">
      <c r="S791" s="394"/>
      <c r="T791" s="395"/>
      <c r="U791" s="395"/>
      <c r="V791" s="395"/>
      <c r="W791" s="395"/>
    </row>
    <row r="792" spans="19:23" x14ac:dyDescent="0.25">
      <c r="S792" s="394"/>
      <c r="T792" s="395"/>
      <c r="U792" s="395"/>
      <c r="V792" s="395"/>
      <c r="W792" s="395"/>
    </row>
    <row r="793" spans="19:23" x14ac:dyDescent="0.25">
      <c r="S793" s="394"/>
      <c r="T793" s="395"/>
      <c r="U793" s="395"/>
      <c r="V793" s="395"/>
      <c r="W793" s="395"/>
    </row>
    <row r="794" spans="19:23" x14ac:dyDescent="0.25">
      <c r="S794" s="394"/>
      <c r="T794" s="395"/>
      <c r="U794" s="395"/>
      <c r="V794" s="395"/>
      <c r="W794" s="395"/>
    </row>
    <row r="795" spans="19:23" x14ac:dyDescent="0.25">
      <c r="S795" s="394"/>
      <c r="T795" s="395"/>
      <c r="U795" s="395"/>
      <c r="V795" s="395"/>
      <c r="W795" s="395"/>
    </row>
    <row r="796" spans="19:23" x14ac:dyDescent="0.25">
      <c r="S796" s="394"/>
      <c r="T796" s="395"/>
      <c r="U796" s="395"/>
      <c r="V796" s="395"/>
      <c r="W796" s="395"/>
    </row>
    <row r="797" spans="19:23" x14ac:dyDescent="0.25">
      <c r="S797" s="394"/>
      <c r="T797" s="395"/>
      <c r="U797" s="395"/>
      <c r="V797" s="395"/>
      <c r="W797" s="395"/>
    </row>
    <row r="798" spans="19:23" x14ac:dyDescent="0.25">
      <c r="S798" s="394"/>
      <c r="T798" s="395"/>
      <c r="U798" s="395"/>
      <c r="V798" s="395"/>
      <c r="W798" s="395"/>
    </row>
    <row r="799" spans="19:23" x14ac:dyDescent="0.25">
      <c r="S799" s="394"/>
      <c r="T799" s="395"/>
      <c r="U799" s="395"/>
      <c r="V799" s="395"/>
      <c r="W799" s="395"/>
    </row>
    <row r="800" spans="19:23" x14ac:dyDescent="0.25">
      <c r="S800" s="394"/>
      <c r="T800" s="395"/>
      <c r="U800" s="395"/>
      <c r="V800" s="395"/>
      <c r="W800" s="395"/>
    </row>
    <row r="801" spans="19:23" x14ac:dyDescent="0.25">
      <c r="S801" s="394"/>
      <c r="T801" s="395"/>
      <c r="U801" s="395"/>
      <c r="V801" s="395"/>
      <c r="W801" s="395"/>
    </row>
    <row r="802" spans="19:23" x14ac:dyDescent="0.25">
      <c r="S802" s="394"/>
      <c r="T802" s="395"/>
      <c r="U802" s="395"/>
      <c r="V802" s="395"/>
      <c r="W802" s="395"/>
    </row>
    <row r="803" spans="19:23" x14ac:dyDescent="0.25">
      <c r="S803" s="394"/>
      <c r="T803" s="395"/>
      <c r="U803" s="395"/>
      <c r="V803" s="395"/>
      <c r="W803" s="395"/>
    </row>
    <row r="804" spans="19:23" x14ac:dyDescent="0.25">
      <c r="S804" s="394"/>
      <c r="T804" s="395"/>
      <c r="U804" s="395"/>
      <c r="V804" s="395"/>
      <c r="W804" s="395"/>
    </row>
    <row r="805" spans="19:23" x14ac:dyDescent="0.25">
      <c r="S805" s="394"/>
      <c r="T805" s="395"/>
      <c r="U805" s="395"/>
      <c r="V805" s="395"/>
      <c r="W805" s="395"/>
    </row>
    <row r="806" spans="19:23" x14ac:dyDescent="0.25">
      <c r="S806" s="394"/>
      <c r="T806" s="395"/>
      <c r="U806" s="395"/>
      <c r="V806" s="395"/>
      <c r="W806" s="395"/>
    </row>
    <row r="807" spans="19:23" x14ac:dyDescent="0.25">
      <c r="S807" s="394"/>
      <c r="T807" s="395"/>
      <c r="U807" s="395"/>
      <c r="V807" s="395"/>
      <c r="W807" s="395"/>
    </row>
    <row r="808" spans="19:23" x14ac:dyDescent="0.25">
      <c r="S808" s="394"/>
      <c r="T808" s="395"/>
      <c r="U808" s="395"/>
      <c r="V808" s="395"/>
      <c r="W808" s="395"/>
    </row>
    <row r="809" spans="19:23" x14ac:dyDescent="0.25">
      <c r="S809" s="394"/>
      <c r="T809" s="395"/>
      <c r="U809" s="395"/>
      <c r="V809" s="395"/>
      <c r="W809" s="395"/>
    </row>
    <row r="810" spans="19:23" x14ac:dyDescent="0.25">
      <c r="S810" s="394"/>
      <c r="T810" s="395"/>
      <c r="U810" s="395"/>
      <c r="V810" s="395"/>
      <c r="W810" s="395"/>
    </row>
    <row r="811" spans="19:23" x14ac:dyDescent="0.25">
      <c r="S811" s="394"/>
      <c r="T811" s="395"/>
      <c r="U811" s="395"/>
      <c r="V811" s="395"/>
      <c r="W811" s="395"/>
    </row>
    <row r="812" spans="19:23" x14ac:dyDescent="0.25">
      <c r="S812" s="394"/>
      <c r="T812" s="395"/>
      <c r="U812" s="395"/>
      <c r="V812" s="395"/>
      <c r="W812" s="395"/>
    </row>
    <row r="813" spans="19:23" x14ac:dyDescent="0.25">
      <c r="S813" s="394"/>
      <c r="T813" s="395"/>
      <c r="U813" s="395"/>
      <c r="V813" s="395"/>
      <c r="W813" s="395"/>
    </row>
    <row r="814" spans="19:23" x14ac:dyDescent="0.25">
      <c r="S814" s="394"/>
      <c r="T814" s="395"/>
      <c r="U814" s="395"/>
      <c r="V814" s="395"/>
      <c r="W814" s="395"/>
    </row>
    <row r="815" spans="19:23" x14ac:dyDescent="0.25">
      <c r="S815" s="394"/>
      <c r="T815" s="395"/>
      <c r="U815" s="395"/>
      <c r="V815" s="395"/>
      <c r="W815" s="395"/>
    </row>
    <row r="816" spans="19:23" x14ac:dyDescent="0.25">
      <c r="S816" s="394"/>
      <c r="T816" s="395"/>
      <c r="U816" s="395"/>
      <c r="V816" s="395"/>
      <c r="W816" s="395"/>
    </row>
    <row r="817" spans="19:23" x14ac:dyDescent="0.25">
      <c r="S817" s="394"/>
      <c r="T817" s="395"/>
      <c r="U817" s="395"/>
      <c r="V817" s="395"/>
      <c r="W817" s="395"/>
    </row>
    <row r="818" spans="19:23" x14ac:dyDescent="0.25">
      <c r="S818" s="394"/>
      <c r="T818" s="395"/>
      <c r="U818" s="395"/>
      <c r="V818" s="395"/>
      <c r="W818" s="395"/>
    </row>
    <row r="819" spans="19:23" x14ac:dyDescent="0.25">
      <c r="S819" s="394"/>
      <c r="T819" s="395"/>
      <c r="U819" s="395"/>
      <c r="V819" s="395"/>
      <c r="W819" s="395"/>
    </row>
    <row r="820" spans="19:23" x14ac:dyDescent="0.25">
      <c r="S820" s="394"/>
      <c r="T820" s="395"/>
      <c r="U820" s="395"/>
      <c r="V820" s="395"/>
      <c r="W820" s="395"/>
    </row>
    <row r="821" spans="19:23" x14ac:dyDescent="0.25">
      <c r="S821" s="394"/>
      <c r="T821" s="395"/>
      <c r="U821" s="395"/>
      <c r="V821" s="395"/>
      <c r="W821" s="395"/>
    </row>
    <row r="822" spans="19:23" x14ac:dyDescent="0.25">
      <c r="S822" s="394"/>
      <c r="T822" s="395"/>
      <c r="U822" s="395"/>
      <c r="V822" s="395"/>
      <c r="W822" s="395"/>
    </row>
    <row r="823" spans="19:23" x14ac:dyDescent="0.25">
      <c r="S823" s="394"/>
      <c r="T823" s="395"/>
      <c r="U823" s="395"/>
      <c r="V823" s="395"/>
      <c r="W823" s="395"/>
    </row>
    <row r="824" spans="19:23" x14ac:dyDescent="0.25">
      <c r="S824" s="394"/>
      <c r="T824" s="395"/>
      <c r="U824" s="395"/>
      <c r="V824" s="395"/>
      <c r="W824" s="395"/>
    </row>
    <row r="825" spans="19:23" x14ac:dyDescent="0.25">
      <c r="S825" s="394"/>
      <c r="T825" s="395"/>
      <c r="U825" s="395"/>
      <c r="V825" s="395"/>
      <c r="W825" s="395"/>
    </row>
    <row r="826" spans="19:23" x14ac:dyDescent="0.25">
      <c r="S826" s="394"/>
      <c r="T826" s="395"/>
      <c r="U826" s="395"/>
      <c r="V826" s="395"/>
      <c r="W826" s="395"/>
    </row>
    <row r="827" spans="19:23" x14ac:dyDescent="0.25">
      <c r="S827" s="394"/>
      <c r="T827" s="395"/>
      <c r="U827" s="395"/>
      <c r="V827" s="395"/>
      <c r="W827" s="395"/>
    </row>
    <row r="828" spans="19:23" x14ac:dyDescent="0.25">
      <c r="S828" s="394"/>
      <c r="T828" s="395"/>
      <c r="U828" s="395"/>
      <c r="V828" s="395"/>
      <c r="W828" s="395"/>
    </row>
    <row r="829" spans="19:23" x14ac:dyDescent="0.25">
      <c r="S829" s="394"/>
      <c r="T829" s="395"/>
      <c r="U829" s="395"/>
      <c r="V829" s="395"/>
      <c r="W829" s="395"/>
    </row>
    <row r="830" spans="19:23" x14ac:dyDescent="0.25">
      <c r="S830" s="394"/>
      <c r="T830" s="395"/>
      <c r="U830" s="395"/>
      <c r="V830" s="395"/>
      <c r="W830" s="395"/>
    </row>
    <row r="831" spans="19:23" x14ac:dyDescent="0.25">
      <c r="S831" s="394"/>
      <c r="T831" s="395"/>
      <c r="U831" s="395"/>
      <c r="V831" s="395"/>
      <c r="W831" s="395"/>
    </row>
    <row r="832" spans="19:23" x14ac:dyDescent="0.25">
      <c r="S832" s="394"/>
      <c r="T832" s="395"/>
      <c r="U832" s="395"/>
      <c r="V832" s="395"/>
      <c r="W832" s="395"/>
    </row>
    <row r="833" spans="19:23" x14ac:dyDescent="0.25">
      <c r="S833" s="394"/>
      <c r="T833" s="395"/>
      <c r="U833" s="395"/>
      <c r="V833" s="395"/>
      <c r="W833" s="395"/>
    </row>
    <row r="834" spans="19:23" x14ac:dyDescent="0.25">
      <c r="S834" s="394"/>
      <c r="T834" s="395"/>
      <c r="U834" s="395"/>
      <c r="V834" s="395"/>
      <c r="W834" s="395"/>
    </row>
    <row r="835" spans="19:23" x14ac:dyDescent="0.25">
      <c r="S835" s="394"/>
      <c r="T835" s="395"/>
      <c r="U835" s="395"/>
      <c r="V835" s="395"/>
      <c r="W835" s="395"/>
    </row>
    <row r="836" spans="19:23" x14ac:dyDescent="0.25">
      <c r="S836" s="394"/>
      <c r="T836" s="395"/>
      <c r="U836" s="395"/>
      <c r="V836" s="395"/>
      <c r="W836" s="395"/>
    </row>
    <row r="837" spans="19:23" x14ac:dyDescent="0.25">
      <c r="S837" s="394"/>
      <c r="T837" s="395"/>
      <c r="U837" s="395"/>
      <c r="V837" s="395"/>
      <c r="W837" s="395"/>
    </row>
    <row r="838" spans="19:23" x14ac:dyDescent="0.25">
      <c r="S838" s="394"/>
      <c r="T838" s="395"/>
      <c r="U838" s="395"/>
      <c r="V838" s="395"/>
      <c r="W838" s="395"/>
    </row>
    <row r="839" spans="19:23" x14ac:dyDescent="0.25">
      <c r="S839" s="394"/>
      <c r="T839" s="395"/>
      <c r="U839" s="395"/>
      <c r="V839" s="395"/>
      <c r="W839" s="395"/>
    </row>
    <row r="840" spans="19:23" x14ac:dyDescent="0.25">
      <c r="S840" s="394"/>
      <c r="T840" s="395"/>
      <c r="U840" s="395"/>
      <c r="V840" s="395"/>
      <c r="W840" s="395"/>
    </row>
    <row r="841" spans="19:23" x14ac:dyDescent="0.25">
      <c r="S841" s="394"/>
      <c r="T841" s="395"/>
      <c r="U841" s="395"/>
      <c r="V841" s="395"/>
      <c r="W841" s="395"/>
    </row>
    <row r="842" spans="19:23" x14ac:dyDescent="0.25">
      <c r="S842" s="394"/>
      <c r="T842" s="395"/>
      <c r="U842" s="395"/>
      <c r="V842" s="395"/>
      <c r="W842" s="395"/>
    </row>
    <row r="843" spans="19:23" x14ac:dyDescent="0.25">
      <c r="S843" s="394"/>
      <c r="T843" s="395"/>
      <c r="U843" s="395"/>
      <c r="V843" s="395"/>
      <c r="W843" s="395"/>
    </row>
    <row r="844" spans="19:23" x14ac:dyDescent="0.25">
      <c r="S844" s="394"/>
      <c r="T844" s="395"/>
      <c r="U844" s="395"/>
      <c r="V844" s="395"/>
      <c r="W844" s="395"/>
    </row>
    <row r="845" spans="19:23" x14ac:dyDescent="0.25">
      <c r="S845" s="394"/>
      <c r="T845" s="395"/>
      <c r="U845" s="395"/>
      <c r="V845" s="395"/>
      <c r="W845" s="395"/>
    </row>
    <row r="846" spans="19:23" x14ac:dyDescent="0.25">
      <c r="S846" s="394"/>
      <c r="T846" s="395"/>
      <c r="U846" s="395"/>
      <c r="V846" s="395"/>
      <c r="W846" s="395"/>
    </row>
    <row r="847" spans="19:23" x14ac:dyDescent="0.25">
      <c r="S847" s="394"/>
      <c r="T847" s="395"/>
      <c r="U847" s="395"/>
      <c r="V847" s="395"/>
      <c r="W847" s="395"/>
    </row>
    <row r="848" spans="19:23" x14ac:dyDescent="0.25">
      <c r="S848" s="394"/>
      <c r="T848" s="395"/>
      <c r="U848" s="395"/>
      <c r="V848" s="395"/>
      <c r="W848" s="395"/>
    </row>
    <row r="849" spans="19:23" x14ac:dyDescent="0.25">
      <c r="S849" s="394"/>
      <c r="T849" s="395"/>
      <c r="U849" s="395"/>
      <c r="V849" s="395"/>
      <c r="W849" s="395"/>
    </row>
    <row r="850" spans="19:23" x14ac:dyDescent="0.25">
      <c r="S850" s="394"/>
      <c r="T850" s="395"/>
      <c r="U850" s="395"/>
      <c r="V850" s="395"/>
      <c r="W850" s="395"/>
    </row>
    <row r="851" spans="19:23" x14ac:dyDescent="0.25">
      <c r="S851" s="394"/>
      <c r="T851" s="395"/>
      <c r="U851" s="395"/>
      <c r="V851" s="395"/>
      <c r="W851" s="395"/>
    </row>
    <row r="852" spans="19:23" x14ac:dyDescent="0.25">
      <c r="S852" s="394"/>
      <c r="T852" s="395"/>
      <c r="U852" s="395"/>
      <c r="V852" s="395"/>
      <c r="W852" s="395"/>
    </row>
    <row r="853" spans="19:23" x14ac:dyDescent="0.25">
      <c r="S853" s="394"/>
      <c r="T853" s="395"/>
      <c r="U853" s="395"/>
      <c r="V853" s="395"/>
      <c r="W853" s="395"/>
    </row>
    <row r="854" spans="19:23" x14ac:dyDescent="0.25">
      <c r="S854" s="394"/>
      <c r="T854" s="395"/>
      <c r="U854" s="395"/>
      <c r="V854" s="395"/>
      <c r="W854" s="395"/>
    </row>
    <row r="855" spans="19:23" x14ac:dyDescent="0.25">
      <c r="S855" s="394"/>
      <c r="T855" s="395"/>
      <c r="U855" s="395"/>
      <c r="V855" s="395"/>
      <c r="W855" s="395"/>
    </row>
    <row r="856" spans="19:23" x14ac:dyDescent="0.25">
      <c r="S856" s="394"/>
      <c r="T856" s="395"/>
      <c r="U856" s="395"/>
      <c r="V856" s="395"/>
      <c r="W856" s="395"/>
    </row>
    <row r="857" spans="19:23" x14ac:dyDescent="0.25">
      <c r="S857" s="394"/>
      <c r="T857" s="395"/>
      <c r="U857" s="395"/>
      <c r="V857" s="395"/>
      <c r="W857" s="395"/>
    </row>
    <row r="858" spans="19:23" x14ac:dyDescent="0.25">
      <c r="S858" s="394"/>
      <c r="T858" s="395"/>
      <c r="U858" s="395"/>
      <c r="V858" s="395"/>
      <c r="W858" s="395"/>
    </row>
    <row r="859" spans="19:23" x14ac:dyDescent="0.25">
      <c r="S859" s="394"/>
      <c r="T859" s="395"/>
      <c r="U859" s="395"/>
      <c r="V859" s="395"/>
      <c r="W859" s="395"/>
    </row>
    <row r="860" spans="19:23" x14ac:dyDescent="0.25">
      <c r="S860" s="394"/>
      <c r="T860" s="395"/>
      <c r="U860" s="395"/>
      <c r="V860" s="395"/>
      <c r="W860" s="395"/>
    </row>
    <row r="861" spans="19:23" x14ac:dyDescent="0.25">
      <c r="S861" s="394"/>
      <c r="T861" s="395"/>
      <c r="U861" s="395"/>
      <c r="V861" s="395"/>
      <c r="W861" s="395"/>
    </row>
    <row r="862" spans="19:23" x14ac:dyDescent="0.25">
      <c r="S862" s="394"/>
      <c r="T862" s="395"/>
      <c r="U862" s="395"/>
      <c r="V862" s="395"/>
      <c r="W862" s="395"/>
    </row>
    <row r="863" spans="19:23" x14ac:dyDescent="0.25">
      <c r="S863" s="394"/>
      <c r="T863" s="395"/>
      <c r="U863" s="395"/>
      <c r="V863" s="395"/>
      <c r="W863" s="395"/>
    </row>
    <row r="864" spans="19:23" x14ac:dyDescent="0.25">
      <c r="S864" s="394"/>
      <c r="T864" s="395"/>
      <c r="U864" s="395"/>
      <c r="V864" s="395"/>
      <c r="W864" s="395"/>
    </row>
    <row r="865" spans="19:23" x14ac:dyDescent="0.25">
      <c r="S865" s="394"/>
      <c r="T865" s="395"/>
      <c r="U865" s="395"/>
      <c r="V865" s="395"/>
      <c r="W865" s="395"/>
    </row>
    <row r="866" spans="19:23" x14ac:dyDescent="0.25">
      <c r="S866" s="394"/>
      <c r="T866" s="395"/>
      <c r="U866" s="395"/>
      <c r="V866" s="395"/>
      <c r="W866" s="395"/>
    </row>
    <row r="867" spans="19:23" x14ac:dyDescent="0.25">
      <c r="S867" s="394"/>
      <c r="T867" s="395"/>
      <c r="U867" s="395"/>
      <c r="V867" s="395"/>
      <c r="W867" s="395"/>
    </row>
    <row r="868" spans="19:23" x14ac:dyDescent="0.25">
      <c r="S868" s="394"/>
      <c r="T868" s="395"/>
      <c r="U868" s="395"/>
      <c r="V868" s="395"/>
      <c r="W868" s="395"/>
    </row>
    <row r="869" spans="19:23" x14ac:dyDescent="0.25">
      <c r="S869" s="394"/>
      <c r="T869" s="395"/>
      <c r="U869" s="395"/>
      <c r="V869" s="395"/>
      <c r="W869" s="395"/>
    </row>
    <row r="870" spans="19:23" x14ac:dyDescent="0.25">
      <c r="S870" s="394"/>
      <c r="T870" s="395"/>
      <c r="U870" s="395"/>
      <c r="V870" s="395"/>
      <c r="W870" s="395"/>
    </row>
    <row r="871" spans="19:23" x14ac:dyDescent="0.25">
      <c r="S871" s="394"/>
      <c r="T871" s="395"/>
      <c r="U871" s="395"/>
      <c r="V871" s="395"/>
      <c r="W871" s="395"/>
    </row>
    <row r="872" spans="19:23" x14ac:dyDescent="0.25">
      <c r="S872" s="394"/>
      <c r="T872" s="395"/>
      <c r="U872" s="395"/>
      <c r="V872" s="395"/>
      <c r="W872" s="395"/>
    </row>
    <row r="873" spans="19:23" x14ac:dyDescent="0.25">
      <c r="S873" s="394"/>
      <c r="T873" s="395"/>
      <c r="U873" s="395"/>
      <c r="V873" s="395"/>
      <c r="W873" s="395"/>
    </row>
    <row r="874" spans="19:23" x14ac:dyDescent="0.25">
      <c r="S874" s="394"/>
      <c r="T874" s="395"/>
      <c r="U874" s="395"/>
      <c r="V874" s="395"/>
      <c r="W874" s="395"/>
    </row>
    <row r="875" spans="19:23" x14ac:dyDescent="0.25">
      <c r="S875" s="394"/>
      <c r="T875" s="395"/>
      <c r="U875" s="395"/>
      <c r="V875" s="395"/>
      <c r="W875" s="395"/>
    </row>
    <row r="876" spans="19:23" x14ac:dyDescent="0.25">
      <c r="S876" s="394"/>
      <c r="T876" s="395"/>
      <c r="U876" s="395"/>
      <c r="V876" s="395"/>
      <c r="W876" s="395"/>
    </row>
    <row r="877" spans="19:23" x14ac:dyDescent="0.25">
      <c r="S877" s="394"/>
      <c r="T877" s="395"/>
      <c r="U877" s="395"/>
      <c r="V877" s="395"/>
      <c r="W877" s="395"/>
    </row>
    <row r="878" spans="19:23" x14ac:dyDescent="0.25">
      <c r="S878" s="394"/>
      <c r="T878" s="395"/>
      <c r="U878" s="395"/>
      <c r="V878" s="395"/>
      <c r="W878" s="395"/>
    </row>
    <row r="879" spans="19:23" x14ac:dyDescent="0.25">
      <c r="S879" s="394"/>
      <c r="T879" s="395"/>
      <c r="U879" s="395"/>
      <c r="V879" s="395"/>
      <c r="W879" s="395"/>
    </row>
    <row r="880" spans="19:23" x14ac:dyDescent="0.25">
      <c r="S880" s="394"/>
      <c r="T880" s="395"/>
      <c r="U880" s="395"/>
      <c r="V880" s="395"/>
      <c r="W880" s="395"/>
    </row>
    <row r="881" spans="19:23" x14ac:dyDescent="0.25">
      <c r="S881" s="394"/>
      <c r="T881" s="395"/>
      <c r="U881" s="395"/>
      <c r="V881" s="395"/>
      <c r="W881" s="395"/>
    </row>
    <row r="882" spans="19:23" x14ac:dyDescent="0.25">
      <c r="S882" s="394"/>
      <c r="T882" s="395"/>
      <c r="U882" s="395"/>
      <c r="V882" s="395"/>
      <c r="W882" s="395"/>
    </row>
    <row r="883" spans="19:23" x14ac:dyDescent="0.25">
      <c r="S883" s="394"/>
      <c r="T883" s="395"/>
      <c r="U883" s="395"/>
      <c r="V883" s="395"/>
      <c r="W883" s="395"/>
    </row>
    <row r="884" spans="19:23" x14ac:dyDescent="0.25">
      <c r="S884" s="394"/>
      <c r="T884" s="395"/>
      <c r="U884" s="395"/>
      <c r="V884" s="395"/>
      <c r="W884" s="395"/>
    </row>
    <row r="885" spans="19:23" x14ac:dyDescent="0.25">
      <c r="S885" s="394"/>
      <c r="T885" s="395"/>
      <c r="U885" s="395"/>
      <c r="V885" s="395"/>
      <c r="W885" s="395"/>
    </row>
    <row r="886" spans="19:23" x14ac:dyDescent="0.25">
      <c r="S886" s="394"/>
      <c r="T886" s="395"/>
      <c r="U886" s="395"/>
      <c r="V886" s="395"/>
      <c r="W886" s="395"/>
    </row>
    <row r="887" spans="19:23" x14ac:dyDescent="0.25">
      <c r="S887" s="394"/>
      <c r="T887" s="395"/>
      <c r="U887" s="395"/>
      <c r="V887" s="395"/>
      <c r="W887" s="395"/>
    </row>
    <row r="888" spans="19:23" x14ac:dyDescent="0.25">
      <c r="S888" s="394"/>
      <c r="T888" s="395"/>
      <c r="U888" s="395"/>
      <c r="V888" s="395"/>
      <c r="W888" s="395"/>
    </row>
    <row r="889" spans="19:23" x14ac:dyDescent="0.25">
      <c r="S889" s="394"/>
      <c r="T889" s="395"/>
      <c r="U889" s="395"/>
      <c r="V889" s="395"/>
      <c r="W889" s="395"/>
    </row>
    <row r="890" spans="19:23" x14ac:dyDescent="0.25">
      <c r="S890" s="394"/>
      <c r="T890" s="395"/>
      <c r="U890" s="395"/>
      <c r="V890" s="395"/>
      <c r="W890" s="395"/>
    </row>
    <row r="891" spans="19:23" x14ac:dyDescent="0.25">
      <c r="S891" s="394"/>
      <c r="T891" s="395"/>
      <c r="U891" s="395"/>
      <c r="V891" s="395"/>
      <c r="W891" s="395"/>
    </row>
    <row r="892" spans="19:23" x14ac:dyDescent="0.25">
      <c r="S892" s="394"/>
      <c r="T892" s="395"/>
      <c r="U892" s="395"/>
      <c r="V892" s="395"/>
      <c r="W892" s="395"/>
    </row>
    <row r="893" spans="19:23" x14ac:dyDescent="0.25">
      <c r="S893" s="394"/>
      <c r="T893" s="395"/>
      <c r="U893" s="395"/>
      <c r="V893" s="395"/>
      <c r="W893" s="395"/>
    </row>
    <row r="894" spans="19:23" x14ac:dyDescent="0.25">
      <c r="S894" s="394"/>
      <c r="T894" s="395"/>
      <c r="U894" s="395"/>
      <c r="V894" s="395"/>
      <c r="W894" s="395"/>
    </row>
    <row r="895" spans="19:23" x14ac:dyDescent="0.25">
      <c r="S895" s="394"/>
      <c r="T895" s="395"/>
      <c r="U895" s="395"/>
      <c r="V895" s="395"/>
      <c r="W895" s="395"/>
    </row>
    <row r="896" spans="19:23" x14ac:dyDescent="0.25">
      <c r="S896" s="394"/>
      <c r="T896" s="395"/>
      <c r="U896" s="395"/>
      <c r="V896" s="395"/>
      <c r="W896" s="395"/>
    </row>
    <row r="897" spans="19:23" x14ac:dyDescent="0.25">
      <c r="S897" s="394"/>
      <c r="T897" s="395"/>
      <c r="U897" s="395"/>
      <c r="V897" s="395"/>
      <c r="W897" s="395"/>
    </row>
    <row r="898" spans="19:23" x14ac:dyDescent="0.25">
      <c r="S898" s="394"/>
      <c r="T898" s="395"/>
      <c r="U898" s="395"/>
      <c r="V898" s="395"/>
      <c r="W898" s="395"/>
    </row>
    <row r="899" spans="19:23" x14ac:dyDescent="0.25">
      <c r="S899" s="394"/>
      <c r="T899" s="395"/>
      <c r="U899" s="395"/>
      <c r="V899" s="395"/>
      <c r="W899" s="395"/>
    </row>
    <row r="900" spans="19:23" x14ac:dyDescent="0.25">
      <c r="S900" s="394"/>
      <c r="T900" s="395"/>
      <c r="U900" s="395"/>
      <c r="V900" s="395"/>
      <c r="W900" s="395"/>
    </row>
    <row r="901" spans="19:23" x14ac:dyDescent="0.25">
      <c r="S901" s="394"/>
      <c r="T901" s="395"/>
      <c r="U901" s="395"/>
      <c r="V901" s="395"/>
      <c r="W901" s="395"/>
    </row>
    <row r="902" spans="19:23" x14ac:dyDescent="0.25">
      <c r="S902" s="394"/>
      <c r="T902" s="395"/>
      <c r="U902" s="395"/>
      <c r="V902" s="395"/>
      <c r="W902" s="395"/>
    </row>
    <row r="903" spans="19:23" x14ac:dyDescent="0.25">
      <c r="S903" s="394"/>
      <c r="T903" s="395"/>
      <c r="U903" s="395"/>
      <c r="V903" s="395"/>
      <c r="W903" s="395"/>
    </row>
    <row r="904" spans="19:23" x14ac:dyDescent="0.25">
      <c r="S904" s="394"/>
      <c r="T904" s="395"/>
      <c r="U904" s="395"/>
      <c r="V904" s="395"/>
      <c r="W904" s="395"/>
    </row>
    <row r="905" spans="19:23" x14ac:dyDescent="0.25">
      <c r="S905" s="394"/>
      <c r="T905" s="395"/>
      <c r="U905" s="395"/>
      <c r="V905" s="395"/>
      <c r="W905" s="395"/>
    </row>
    <row r="906" spans="19:23" x14ac:dyDescent="0.25">
      <c r="S906" s="394"/>
      <c r="T906" s="395"/>
      <c r="U906" s="395"/>
      <c r="V906" s="395"/>
      <c r="W906" s="395"/>
    </row>
    <row r="907" spans="19:23" x14ac:dyDescent="0.25">
      <c r="S907" s="394"/>
      <c r="T907" s="395"/>
      <c r="U907" s="395"/>
      <c r="V907" s="395"/>
      <c r="W907" s="395"/>
    </row>
    <row r="908" spans="19:23" x14ac:dyDescent="0.25">
      <c r="S908" s="394"/>
      <c r="T908" s="395"/>
      <c r="U908" s="395"/>
      <c r="V908" s="395"/>
      <c r="W908" s="395"/>
    </row>
    <row r="909" spans="19:23" x14ac:dyDescent="0.25">
      <c r="S909" s="394"/>
      <c r="T909" s="395"/>
      <c r="U909" s="395"/>
      <c r="V909" s="395"/>
      <c r="W909" s="395"/>
    </row>
    <row r="910" spans="19:23" x14ac:dyDescent="0.25">
      <c r="S910" s="394"/>
      <c r="T910" s="395"/>
      <c r="U910" s="395"/>
      <c r="V910" s="395"/>
      <c r="W910" s="395"/>
    </row>
    <row r="911" spans="19:23" x14ac:dyDescent="0.25">
      <c r="S911" s="394"/>
      <c r="T911" s="395"/>
      <c r="U911" s="395"/>
      <c r="V911" s="395"/>
      <c r="W911" s="395"/>
    </row>
    <row r="912" spans="19:23" x14ac:dyDescent="0.25">
      <c r="S912" s="394"/>
      <c r="T912" s="395"/>
      <c r="U912" s="395"/>
      <c r="V912" s="395"/>
      <c r="W912" s="395"/>
    </row>
    <row r="913" spans="19:23" x14ac:dyDescent="0.25">
      <c r="S913" s="394"/>
      <c r="T913" s="395"/>
      <c r="U913" s="395"/>
      <c r="V913" s="395"/>
      <c r="W913" s="395"/>
    </row>
    <row r="914" spans="19:23" x14ac:dyDescent="0.25">
      <c r="S914" s="394"/>
      <c r="T914" s="395"/>
      <c r="U914" s="395"/>
      <c r="V914" s="395"/>
      <c r="W914" s="395"/>
    </row>
    <row r="915" spans="19:23" x14ac:dyDescent="0.25">
      <c r="S915" s="394"/>
      <c r="T915" s="395"/>
      <c r="U915" s="395"/>
      <c r="V915" s="395"/>
      <c r="W915" s="395"/>
    </row>
    <row r="916" spans="19:23" x14ac:dyDescent="0.25">
      <c r="S916" s="394"/>
      <c r="T916" s="395"/>
      <c r="U916" s="395"/>
      <c r="V916" s="395"/>
      <c r="W916" s="395"/>
    </row>
    <row r="917" spans="19:23" x14ac:dyDescent="0.25">
      <c r="S917" s="394"/>
      <c r="T917" s="395"/>
      <c r="U917" s="395"/>
      <c r="V917" s="395"/>
      <c r="W917" s="395"/>
    </row>
    <row r="918" spans="19:23" x14ac:dyDescent="0.25">
      <c r="S918" s="394"/>
      <c r="T918" s="395"/>
      <c r="U918" s="395"/>
      <c r="V918" s="395"/>
      <c r="W918" s="395"/>
    </row>
    <row r="919" spans="19:23" x14ac:dyDescent="0.25">
      <c r="S919" s="394"/>
      <c r="T919" s="395"/>
      <c r="U919" s="395"/>
      <c r="V919" s="395"/>
      <c r="W919" s="395"/>
    </row>
    <row r="920" spans="19:23" x14ac:dyDescent="0.25">
      <c r="S920" s="394"/>
      <c r="T920" s="395"/>
      <c r="U920" s="395"/>
      <c r="V920" s="395"/>
      <c r="W920" s="395"/>
    </row>
    <row r="921" spans="19:23" x14ac:dyDescent="0.25">
      <c r="S921" s="394"/>
      <c r="T921" s="395"/>
      <c r="U921" s="395"/>
      <c r="V921" s="395"/>
      <c r="W921" s="395"/>
    </row>
    <row r="922" spans="19:23" x14ac:dyDescent="0.25">
      <c r="S922" s="394"/>
      <c r="T922" s="395"/>
      <c r="U922" s="395"/>
      <c r="V922" s="395"/>
      <c r="W922" s="395"/>
    </row>
    <row r="923" spans="19:23" x14ac:dyDescent="0.25">
      <c r="S923" s="394"/>
      <c r="T923" s="395"/>
      <c r="U923" s="395"/>
      <c r="V923" s="395"/>
      <c r="W923" s="395"/>
    </row>
    <row r="924" spans="19:23" x14ac:dyDescent="0.25">
      <c r="S924" s="394"/>
      <c r="T924" s="395"/>
      <c r="U924" s="395"/>
      <c r="V924" s="395"/>
      <c r="W924" s="395"/>
    </row>
    <row r="925" spans="19:23" x14ac:dyDescent="0.25">
      <c r="S925" s="394"/>
      <c r="T925" s="395"/>
      <c r="U925" s="395"/>
      <c r="V925" s="395"/>
      <c r="W925" s="395"/>
    </row>
    <row r="926" spans="19:23" x14ac:dyDescent="0.25">
      <c r="S926" s="394"/>
      <c r="T926" s="395"/>
      <c r="U926" s="395"/>
      <c r="V926" s="395"/>
      <c r="W926" s="395"/>
    </row>
    <row r="927" spans="19:23" x14ac:dyDescent="0.25">
      <c r="S927" s="394"/>
      <c r="T927" s="395"/>
      <c r="U927" s="395"/>
      <c r="V927" s="395"/>
      <c r="W927" s="395"/>
    </row>
    <row r="928" spans="19:23" x14ac:dyDescent="0.25">
      <c r="S928" s="394"/>
      <c r="T928" s="395"/>
      <c r="U928" s="395"/>
      <c r="V928" s="395"/>
      <c r="W928" s="395"/>
    </row>
    <row r="929" spans="19:23" x14ac:dyDescent="0.25">
      <c r="S929" s="394"/>
      <c r="T929" s="395"/>
      <c r="U929" s="395"/>
      <c r="V929" s="395"/>
      <c r="W929" s="395"/>
    </row>
    <row r="930" spans="19:23" x14ac:dyDescent="0.25">
      <c r="S930" s="394"/>
      <c r="T930" s="395"/>
      <c r="U930" s="395"/>
      <c r="V930" s="395"/>
      <c r="W930" s="395"/>
    </row>
    <row r="931" spans="19:23" x14ac:dyDescent="0.25">
      <c r="S931" s="394"/>
      <c r="T931" s="395"/>
      <c r="U931" s="395"/>
      <c r="V931" s="395"/>
      <c r="W931" s="395"/>
    </row>
    <row r="932" spans="19:23" x14ac:dyDescent="0.25">
      <c r="S932" s="394"/>
      <c r="T932" s="395"/>
      <c r="U932" s="395"/>
      <c r="V932" s="395"/>
      <c r="W932" s="395"/>
    </row>
    <row r="933" spans="19:23" x14ac:dyDescent="0.25">
      <c r="S933" s="394"/>
      <c r="T933" s="395"/>
      <c r="U933" s="395"/>
      <c r="V933" s="395"/>
      <c r="W933" s="395"/>
    </row>
    <row r="934" spans="19:23" x14ac:dyDescent="0.25">
      <c r="S934" s="394"/>
      <c r="T934" s="395"/>
      <c r="U934" s="395"/>
      <c r="V934" s="395"/>
      <c r="W934" s="395"/>
    </row>
    <row r="935" spans="19:23" x14ac:dyDescent="0.25">
      <c r="S935" s="394"/>
      <c r="T935" s="395"/>
      <c r="U935" s="395"/>
      <c r="V935" s="395"/>
      <c r="W935" s="395"/>
    </row>
    <row r="936" spans="19:23" x14ac:dyDescent="0.25">
      <c r="S936" s="394"/>
      <c r="T936" s="395"/>
      <c r="U936" s="395"/>
      <c r="V936" s="395"/>
      <c r="W936" s="395"/>
    </row>
    <row r="937" spans="19:23" x14ac:dyDescent="0.25">
      <c r="S937" s="394"/>
      <c r="T937" s="395"/>
      <c r="U937" s="395"/>
      <c r="V937" s="395"/>
      <c r="W937" s="395"/>
    </row>
    <row r="938" spans="19:23" x14ac:dyDescent="0.25">
      <c r="S938" s="394"/>
      <c r="T938" s="395"/>
      <c r="U938" s="395"/>
      <c r="V938" s="395"/>
      <c r="W938" s="395"/>
    </row>
    <row r="939" spans="19:23" x14ac:dyDescent="0.25">
      <c r="S939" s="394"/>
      <c r="T939" s="395"/>
      <c r="U939" s="395"/>
      <c r="V939" s="395"/>
      <c r="W939" s="395"/>
    </row>
    <row r="940" spans="19:23" x14ac:dyDescent="0.25">
      <c r="S940" s="394"/>
      <c r="T940" s="395"/>
      <c r="U940" s="395"/>
      <c r="V940" s="395"/>
      <c r="W940" s="395"/>
    </row>
    <row r="941" spans="19:23" x14ac:dyDescent="0.25">
      <c r="S941" s="394"/>
      <c r="T941" s="395"/>
      <c r="U941" s="395"/>
      <c r="V941" s="395"/>
      <c r="W941" s="395"/>
    </row>
    <row r="942" spans="19:23" x14ac:dyDescent="0.25">
      <c r="S942" s="394"/>
      <c r="T942" s="395"/>
      <c r="U942" s="395"/>
      <c r="V942" s="395"/>
      <c r="W942" s="395"/>
    </row>
    <row r="943" spans="19:23" x14ac:dyDescent="0.25">
      <c r="S943" s="394"/>
      <c r="T943" s="395"/>
      <c r="U943" s="395"/>
      <c r="V943" s="395"/>
      <c r="W943" s="395"/>
    </row>
    <row r="944" spans="19:23" x14ac:dyDescent="0.25">
      <c r="S944" s="394"/>
      <c r="T944" s="395"/>
      <c r="U944" s="395"/>
      <c r="V944" s="395"/>
      <c r="W944" s="395"/>
    </row>
    <row r="945" spans="19:23" x14ac:dyDescent="0.25">
      <c r="S945" s="394"/>
      <c r="T945" s="395"/>
      <c r="U945" s="395"/>
      <c r="V945" s="395"/>
      <c r="W945" s="395"/>
    </row>
    <row r="946" spans="19:23" x14ac:dyDescent="0.25">
      <c r="S946" s="394"/>
      <c r="T946" s="395"/>
      <c r="U946" s="395"/>
      <c r="V946" s="395"/>
      <c r="W946" s="395"/>
    </row>
    <row r="947" spans="19:23" x14ac:dyDescent="0.25">
      <c r="S947" s="394"/>
      <c r="T947" s="395"/>
      <c r="U947" s="395"/>
      <c r="V947" s="395"/>
      <c r="W947" s="395"/>
    </row>
    <row r="948" spans="19:23" x14ac:dyDescent="0.25">
      <c r="S948" s="394"/>
      <c r="T948" s="395"/>
      <c r="U948" s="395"/>
      <c r="V948" s="395"/>
      <c r="W948" s="395"/>
    </row>
    <row r="949" spans="19:23" x14ac:dyDescent="0.25">
      <c r="S949" s="394"/>
      <c r="T949" s="395"/>
      <c r="U949" s="395"/>
      <c r="V949" s="395"/>
      <c r="W949" s="395"/>
    </row>
    <row r="950" spans="19:23" x14ac:dyDescent="0.25">
      <c r="S950" s="394"/>
      <c r="T950" s="395"/>
      <c r="U950" s="395"/>
      <c r="V950" s="395"/>
      <c r="W950" s="395"/>
    </row>
    <row r="951" spans="19:23" x14ac:dyDescent="0.25">
      <c r="S951" s="394"/>
      <c r="T951" s="395"/>
      <c r="U951" s="395"/>
      <c r="V951" s="395"/>
      <c r="W951" s="395"/>
    </row>
    <row r="952" spans="19:23" x14ac:dyDescent="0.25">
      <c r="S952" s="394"/>
      <c r="T952" s="395"/>
      <c r="U952" s="395"/>
      <c r="V952" s="395"/>
      <c r="W952" s="395"/>
    </row>
    <row r="953" spans="19:23" x14ac:dyDescent="0.25">
      <c r="S953" s="394"/>
      <c r="T953" s="395"/>
      <c r="U953" s="395"/>
      <c r="V953" s="395"/>
      <c r="W953" s="395"/>
    </row>
    <row r="954" spans="19:23" x14ac:dyDescent="0.25">
      <c r="S954" s="394"/>
      <c r="T954" s="395"/>
      <c r="U954" s="395"/>
      <c r="V954" s="395"/>
      <c r="W954" s="395"/>
    </row>
    <row r="955" spans="19:23" x14ac:dyDescent="0.25">
      <c r="S955" s="394"/>
      <c r="T955" s="395"/>
      <c r="U955" s="395"/>
      <c r="V955" s="395"/>
      <c r="W955" s="395"/>
    </row>
    <row r="956" spans="19:23" x14ac:dyDescent="0.25">
      <c r="S956" s="394"/>
      <c r="T956" s="395"/>
      <c r="U956" s="395"/>
      <c r="V956" s="395"/>
      <c r="W956" s="395"/>
    </row>
    <row r="957" spans="19:23" x14ac:dyDescent="0.25">
      <c r="S957" s="394"/>
      <c r="T957" s="395"/>
      <c r="U957" s="395"/>
      <c r="V957" s="395"/>
      <c r="W957" s="395"/>
    </row>
    <row r="958" spans="19:23" x14ac:dyDescent="0.25">
      <c r="S958" s="394"/>
      <c r="T958" s="395"/>
      <c r="U958" s="395"/>
      <c r="V958" s="395"/>
      <c r="W958" s="395"/>
    </row>
    <row r="959" spans="19:23" x14ac:dyDescent="0.25">
      <c r="S959" s="394"/>
      <c r="T959" s="395"/>
      <c r="U959" s="395"/>
      <c r="V959" s="395"/>
      <c r="W959" s="395"/>
    </row>
    <row r="960" spans="19:23" x14ac:dyDescent="0.25">
      <c r="S960" s="394"/>
      <c r="T960" s="395"/>
      <c r="U960" s="395"/>
      <c r="V960" s="395"/>
      <c r="W960" s="395"/>
    </row>
    <row r="961" spans="19:23" x14ac:dyDescent="0.25">
      <c r="S961" s="394"/>
      <c r="T961" s="395"/>
      <c r="U961" s="395"/>
      <c r="V961" s="395"/>
      <c r="W961" s="395"/>
    </row>
    <row r="962" spans="19:23" x14ac:dyDescent="0.25">
      <c r="S962" s="394"/>
      <c r="T962" s="395"/>
      <c r="U962" s="395"/>
      <c r="V962" s="395"/>
      <c r="W962" s="395"/>
    </row>
    <row r="963" spans="19:23" x14ac:dyDescent="0.25">
      <c r="S963" s="394"/>
      <c r="T963" s="395"/>
      <c r="U963" s="395"/>
      <c r="V963" s="395"/>
      <c r="W963" s="395"/>
    </row>
    <row r="964" spans="19:23" x14ac:dyDescent="0.25">
      <c r="S964" s="394"/>
      <c r="T964" s="395"/>
      <c r="U964" s="395"/>
      <c r="V964" s="395"/>
      <c r="W964" s="395"/>
    </row>
    <row r="965" spans="19:23" x14ac:dyDescent="0.25">
      <c r="S965" s="394"/>
      <c r="T965" s="395"/>
      <c r="U965" s="395"/>
      <c r="V965" s="395"/>
      <c r="W965" s="395"/>
    </row>
    <row r="966" spans="19:23" x14ac:dyDescent="0.25">
      <c r="S966" s="394"/>
      <c r="T966" s="395"/>
      <c r="U966" s="395"/>
      <c r="V966" s="395"/>
      <c r="W966" s="395"/>
    </row>
    <row r="967" spans="19:23" x14ac:dyDescent="0.25">
      <c r="S967" s="394"/>
      <c r="T967" s="395"/>
      <c r="U967" s="395"/>
      <c r="V967" s="395"/>
      <c r="W967" s="395"/>
    </row>
    <row r="968" spans="19:23" x14ac:dyDescent="0.25">
      <c r="S968" s="394"/>
      <c r="T968" s="395"/>
      <c r="U968" s="395"/>
      <c r="V968" s="395"/>
      <c r="W968" s="395"/>
    </row>
    <row r="969" spans="19:23" x14ac:dyDescent="0.25">
      <c r="S969" s="394"/>
      <c r="T969" s="395"/>
      <c r="U969" s="395"/>
      <c r="V969" s="395"/>
      <c r="W969" s="395"/>
    </row>
    <row r="970" spans="19:23" x14ac:dyDescent="0.25">
      <c r="S970" s="394"/>
      <c r="T970" s="395"/>
      <c r="U970" s="395"/>
      <c r="V970" s="395"/>
      <c r="W970" s="395"/>
    </row>
    <row r="971" spans="19:23" x14ac:dyDescent="0.25">
      <c r="S971" s="394"/>
      <c r="T971" s="395"/>
      <c r="U971" s="395"/>
      <c r="V971" s="395"/>
      <c r="W971" s="395"/>
    </row>
    <row r="972" spans="19:23" x14ac:dyDescent="0.25">
      <c r="S972" s="394"/>
      <c r="T972" s="395"/>
      <c r="U972" s="395"/>
      <c r="V972" s="395"/>
      <c r="W972" s="395"/>
    </row>
    <row r="973" spans="19:23" x14ac:dyDescent="0.25">
      <c r="S973" s="394"/>
      <c r="T973" s="395"/>
      <c r="U973" s="395"/>
      <c r="V973" s="395"/>
      <c r="W973" s="395"/>
    </row>
    <row r="974" spans="19:23" x14ac:dyDescent="0.25">
      <c r="S974" s="394"/>
      <c r="T974" s="395"/>
      <c r="U974" s="395"/>
      <c r="V974" s="395"/>
      <c r="W974" s="395"/>
    </row>
    <row r="975" spans="19:23" x14ac:dyDescent="0.25">
      <c r="S975" s="394"/>
      <c r="T975" s="395"/>
      <c r="U975" s="395"/>
      <c r="V975" s="395"/>
      <c r="W975" s="395"/>
    </row>
    <row r="976" spans="19:23" x14ac:dyDescent="0.25">
      <c r="S976" s="394"/>
      <c r="T976" s="395"/>
      <c r="U976" s="395"/>
      <c r="V976" s="395"/>
      <c r="W976" s="395"/>
    </row>
    <row r="977" spans="19:23" x14ac:dyDescent="0.25">
      <c r="S977" s="394"/>
      <c r="T977" s="395"/>
      <c r="U977" s="395"/>
      <c r="V977" s="395"/>
      <c r="W977" s="395"/>
    </row>
    <row r="978" spans="19:23" x14ac:dyDescent="0.25">
      <c r="S978" s="394"/>
      <c r="T978" s="395"/>
      <c r="U978" s="395"/>
      <c r="V978" s="395"/>
      <c r="W978" s="395"/>
    </row>
    <row r="979" spans="19:23" x14ac:dyDescent="0.25">
      <c r="S979" s="394"/>
      <c r="T979" s="395"/>
      <c r="U979" s="395"/>
      <c r="V979" s="395"/>
      <c r="W979" s="395"/>
    </row>
    <row r="980" spans="19:23" x14ac:dyDescent="0.25">
      <c r="S980" s="394"/>
      <c r="T980" s="395"/>
      <c r="U980" s="395"/>
      <c r="V980" s="395"/>
      <c r="W980" s="395"/>
    </row>
    <row r="981" spans="19:23" x14ac:dyDescent="0.25">
      <c r="S981" s="394"/>
      <c r="T981" s="395"/>
      <c r="U981" s="395"/>
      <c r="V981" s="395"/>
      <c r="W981" s="395"/>
    </row>
    <row r="982" spans="19:23" x14ac:dyDescent="0.25">
      <c r="S982" s="394"/>
      <c r="T982" s="395"/>
      <c r="U982" s="395"/>
      <c r="V982" s="395"/>
      <c r="W982" s="395"/>
    </row>
    <row r="983" spans="19:23" x14ac:dyDescent="0.25">
      <c r="S983" s="394"/>
      <c r="T983" s="395"/>
      <c r="U983" s="395"/>
      <c r="V983" s="395"/>
      <c r="W983" s="395"/>
    </row>
    <row r="984" spans="19:23" x14ac:dyDescent="0.25">
      <c r="S984" s="394"/>
      <c r="T984" s="395"/>
      <c r="U984" s="395"/>
      <c r="V984" s="395"/>
      <c r="W984" s="395"/>
    </row>
    <row r="985" spans="19:23" x14ac:dyDescent="0.25">
      <c r="S985" s="394"/>
      <c r="T985" s="395"/>
      <c r="U985" s="395"/>
      <c r="V985" s="395"/>
      <c r="W985" s="395"/>
    </row>
    <row r="986" spans="19:23" x14ac:dyDescent="0.25">
      <c r="S986" s="394"/>
      <c r="T986" s="395"/>
      <c r="U986" s="395"/>
      <c r="V986" s="395"/>
      <c r="W986" s="395"/>
    </row>
    <row r="987" spans="19:23" x14ac:dyDescent="0.25">
      <c r="S987" s="394"/>
      <c r="T987" s="395"/>
      <c r="U987" s="395"/>
      <c r="V987" s="395"/>
      <c r="W987" s="395"/>
    </row>
    <row r="988" spans="19:23" x14ac:dyDescent="0.25">
      <c r="S988" s="394"/>
      <c r="T988" s="395"/>
      <c r="U988" s="395"/>
      <c r="V988" s="395"/>
      <c r="W988" s="395"/>
    </row>
    <row r="989" spans="19:23" x14ac:dyDescent="0.25">
      <c r="S989" s="394"/>
      <c r="T989" s="395"/>
      <c r="U989" s="395"/>
      <c r="V989" s="395"/>
      <c r="W989" s="395"/>
    </row>
    <row r="990" spans="19:23" x14ac:dyDescent="0.25">
      <c r="S990" s="394"/>
      <c r="T990" s="395"/>
      <c r="U990" s="395"/>
      <c r="V990" s="395"/>
      <c r="W990" s="395"/>
    </row>
    <row r="991" spans="19:23" x14ac:dyDescent="0.25">
      <c r="S991" s="394"/>
      <c r="T991" s="395"/>
      <c r="U991" s="395"/>
      <c r="V991" s="395"/>
      <c r="W991" s="395"/>
    </row>
    <row r="992" spans="19:23" x14ac:dyDescent="0.25">
      <c r="S992" s="394"/>
      <c r="T992" s="395"/>
      <c r="U992" s="395"/>
      <c r="V992" s="395"/>
      <c r="W992" s="395"/>
    </row>
    <row r="993" spans="19:23" x14ac:dyDescent="0.25">
      <c r="S993" s="394"/>
      <c r="T993" s="395"/>
      <c r="U993" s="395"/>
      <c r="V993" s="395"/>
      <c r="W993" s="395"/>
    </row>
    <row r="994" spans="19:23" x14ac:dyDescent="0.25">
      <c r="S994" s="394"/>
      <c r="T994" s="395"/>
      <c r="U994" s="395"/>
      <c r="V994" s="395"/>
      <c r="W994" s="395"/>
    </row>
    <row r="995" spans="19:23" x14ac:dyDescent="0.25">
      <c r="S995" s="394"/>
      <c r="T995" s="395"/>
      <c r="U995" s="395"/>
      <c r="V995" s="395"/>
      <c r="W995" s="395"/>
    </row>
    <row r="996" spans="19:23" x14ac:dyDescent="0.25">
      <c r="S996" s="394"/>
      <c r="T996" s="395"/>
      <c r="U996" s="395"/>
      <c r="V996" s="395"/>
      <c r="W996" s="395"/>
    </row>
    <row r="997" spans="19:23" x14ac:dyDescent="0.25">
      <c r="S997" s="394"/>
      <c r="T997" s="395"/>
      <c r="U997" s="395"/>
      <c r="V997" s="395"/>
      <c r="W997" s="395"/>
    </row>
    <row r="998" spans="19:23" x14ac:dyDescent="0.25">
      <c r="S998" s="394"/>
      <c r="T998" s="395"/>
      <c r="U998" s="395"/>
      <c r="V998" s="395"/>
      <c r="W998" s="395"/>
    </row>
    <row r="999" spans="19:23" x14ac:dyDescent="0.25">
      <c r="S999" s="394"/>
      <c r="T999" s="395"/>
      <c r="U999" s="395"/>
      <c r="V999" s="395"/>
      <c r="W999" s="395"/>
    </row>
    <row r="1000" spans="19:23" x14ac:dyDescent="0.25">
      <c r="S1000" s="394"/>
      <c r="T1000" s="395"/>
      <c r="U1000" s="395"/>
      <c r="V1000" s="395"/>
      <c r="W1000" s="395"/>
    </row>
  </sheetData>
  <autoFilter ref="A1:X782" xr:uid="{00000000-0009-0000-0000-000019000000}">
    <filterColumn colId="10">
      <customFilters>
        <customFilter operator="greaterThanOrEqual" val="162"/>
      </customFilters>
    </filterColumn>
    <filterColumn colId="23">
      <filters>
        <filter val="Total"/>
      </filters>
    </filterColumn>
    <sortState xmlns:xlrd2="http://schemas.microsoft.com/office/spreadsheetml/2017/richdata2" ref="A536:X586">
      <sortCondition ref="R1:R782"/>
    </sortState>
  </autoFilter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4A430-DE3A-4B08-B7F4-057C7E03B166}">
  <sheetPr>
    <pageSetUpPr fitToPage="1"/>
  </sheetPr>
  <dimension ref="A1:U89"/>
  <sheetViews>
    <sheetView workbookViewId="0">
      <pane ySplit="2" topLeftCell="A3" activePane="bottomLeft" state="frozenSplit"/>
      <selection sqref="A1:P1"/>
      <selection pane="bottomLeft" sqref="A1:U1"/>
    </sheetView>
  </sheetViews>
  <sheetFormatPr defaultColWidth="9.140625" defaultRowHeight="12.75" x14ac:dyDescent="0.2"/>
  <cols>
    <col min="1" max="1" width="19.5703125" style="1" bestFit="1" customWidth="1"/>
    <col min="2" max="2" width="6.140625" style="1" bestFit="1" customWidth="1"/>
    <col min="3" max="6" width="4" style="1" bestFit="1" customWidth="1"/>
    <col min="7" max="7" width="4.140625" style="1" customWidth="1"/>
    <col min="8" max="9" width="3.28515625" style="1" customWidth="1"/>
    <col min="10" max="11" width="3.5703125" style="1" customWidth="1"/>
    <col min="12" max="12" width="4" style="1" bestFit="1" customWidth="1"/>
    <col min="13" max="14" width="3.5703125" style="1" customWidth="1"/>
    <col min="15" max="15" width="4.28515625" style="1" customWidth="1"/>
    <col min="16" max="16" width="3.5703125" style="1" customWidth="1"/>
    <col min="17" max="17" width="4.5703125" style="1" bestFit="1" customWidth="1"/>
    <col min="18" max="20" width="5.5703125" style="1" bestFit="1" customWidth="1"/>
    <col min="21" max="21" width="4" style="1" bestFit="1" customWidth="1"/>
    <col min="22" max="16384" width="9.140625" style="1"/>
  </cols>
  <sheetData>
    <row r="1" spans="1:21" ht="24" thickBot="1" x14ac:dyDescent="0.4">
      <c r="A1" s="661" t="s">
        <v>998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</row>
    <row r="2" spans="1:21" ht="13.5" thickBot="1" x14ac:dyDescent="0.25">
      <c r="A2" s="403" t="s">
        <v>999</v>
      </c>
      <c r="B2" s="404" t="s">
        <v>993</v>
      </c>
      <c r="C2" s="404" t="s">
        <v>495</v>
      </c>
      <c r="D2" s="405" t="s">
        <v>493</v>
      </c>
      <c r="E2" s="406" t="s">
        <v>496</v>
      </c>
      <c r="F2" s="406" t="s">
        <v>497</v>
      </c>
      <c r="G2" s="407" t="s">
        <v>314</v>
      </c>
      <c r="H2" s="405" t="s">
        <v>311</v>
      </c>
      <c r="I2" s="406" t="s">
        <v>312</v>
      </c>
      <c r="J2" s="407" t="s">
        <v>313</v>
      </c>
      <c r="K2" s="405" t="s">
        <v>498</v>
      </c>
      <c r="L2" s="407" t="s">
        <v>499</v>
      </c>
      <c r="M2" s="405" t="s">
        <v>500</v>
      </c>
      <c r="N2" s="407" t="s">
        <v>501</v>
      </c>
      <c r="O2" s="405" t="s">
        <v>502</v>
      </c>
      <c r="P2" s="407" t="s">
        <v>503</v>
      </c>
      <c r="Q2" s="405" t="s">
        <v>504</v>
      </c>
      <c r="R2" s="406" t="s">
        <v>505</v>
      </c>
      <c r="S2" s="406" t="s">
        <v>506</v>
      </c>
      <c r="T2" s="407" t="s">
        <v>507</v>
      </c>
      <c r="U2" s="407" t="s">
        <v>508</v>
      </c>
    </row>
    <row r="3" spans="1:21" s="139" customFormat="1" x14ac:dyDescent="0.2">
      <c r="A3" s="408" t="s">
        <v>322</v>
      </c>
      <c r="B3" s="409" t="s">
        <v>71</v>
      </c>
      <c r="C3" s="409">
        <v>131</v>
      </c>
      <c r="D3" s="410">
        <v>396</v>
      </c>
      <c r="E3" s="411">
        <v>51</v>
      </c>
      <c r="F3" s="411">
        <v>99</v>
      </c>
      <c r="G3" s="412">
        <v>57</v>
      </c>
      <c r="H3" s="410">
        <v>33</v>
      </c>
      <c r="I3" s="563">
        <v>7</v>
      </c>
      <c r="J3" s="412">
        <v>14</v>
      </c>
      <c r="K3" s="410">
        <v>30</v>
      </c>
      <c r="L3" s="412">
        <v>118</v>
      </c>
      <c r="M3" s="410">
        <v>1</v>
      </c>
      <c r="N3" s="412">
        <v>2</v>
      </c>
      <c r="O3" s="413">
        <v>13</v>
      </c>
      <c r="P3" s="412">
        <v>1</v>
      </c>
      <c r="Q3" s="414">
        <v>0.25</v>
      </c>
      <c r="R3" s="415">
        <v>0.3044</v>
      </c>
      <c r="S3" s="415">
        <v>0.47470000000000001</v>
      </c>
      <c r="T3" s="416">
        <v>0.7792</v>
      </c>
      <c r="U3" s="412">
        <v>427</v>
      </c>
    </row>
    <row r="4" spans="1:21" s="139" customFormat="1" x14ac:dyDescent="0.2">
      <c r="A4" s="417" t="s">
        <v>969</v>
      </c>
      <c r="B4" s="418" t="s">
        <v>166</v>
      </c>
      <c r="C4" s="418">
        <v>97</v>
      </c>
      <c r="D4" s="419">
        <v>177</v>
      </c>
      <c r="E4" s="420">
        <v>18</v>
      </c>
      <c r="F4" s="420">
        <v>38</v>
      </c>
      <c r="G4" s="421">
        <v>24</v>
      </c>
      <c r="H4" s="419">
        <v>12</v>
      </c>
      <c r="I4" s="420">
        <v>0</v>
      </c>
      <c r="J4" s="421">
        <v>9</v>
      </c>
      <c r="K4" s="419">
        <v>15</v>
      </c>
      <c r="L4" s="421">
        <v>55</v>
      </c>
      <c r="M4" s="419">
        <v>3</v>
      </c>
      <c r="N4" s="421">
        <v>1</v>
      </c>
      <c r="O4" s="419">
        <v>1</v>
      </c>
      <c r="P4" s="421">
        <v>0</v>
      </c>
      <c r="Q4" s="422">
        <v>0.2147</v>
      </c>
      <c r="R4" s="423">
        <v>0.27600000000000002</v>
      </c>
      <c r="S4" s="423">
        <v>0.435</v>
      </c>
      <c r="T4" s="424">
        <v>0.71109999999999995</v>
      </c>
      <c r="U4" s="421">
        <v>192</v>
      </c>
    </row>
    <row r="5" spans="1:21" s="139" customFormat="1" x14ac:dyDescent="0.2">
      <c r="A5" s="417" t="s">
        <v>738</v>
      </c>
      <c r="B5" s="418" t="s">
        <v>66</v>
      </c>
      <c r="C5" s="418">
        <v>64</v>
      </c>
      <c r="D5" s="419">
        <v>89</v>
      </c>
      <c r="E5" s="420">
        <v>4</v>
      </c>
      <c r="F5" s="420">
        <v>15</v>
      </c>
      <c r="G5" s="421">
        <v>10</v>
      </c>
      <c r="H5" s="419">
        <v>7</v>
      </c>
      <c r="I5" s="420">
        <v>0</v>
      </c>
      <c r="J5" s="421">
        <v>1</v>
      </c>
      <c r="K5" s="419">
        <v>1</v>
      </c>
      <c r="L5" s="421">
        <v>32</v>
      </c>
      <c r="M5" s="419">
        <v>2</v>
      </c>
      <c r="N5" s="421">
        <v>1</v>
      </c>
      <c r="O5" s="419">
        <v>2</v>
      </c>
      <c r="P5" s="421">
        <v>0</v>
      </c>
      <c r="Q5" s="422">
        <v>0.16850000000000001</v>
      </c>
      <c r="R5" s="423">
        <v>0.17780000000000001</v>
      </c>
      <c r="S5" s="423">
        <v>0.28089999999999998</v>
      </c>
      <c r="T5" s="424">
        <v>0.4587</v>
      </c>
      <c r="U5" s="421">
        <v>90</v>
      </c>
    </row>
    <row r="6" spans="1:21" s="139" customFormat="1" x14ac:dyDescent="0.2">
      <c r="A6" s="417" t="s">
        <v>357</v>
      </c>
      <c r="B6" s="418" t="s">
        <v>66</v>
      </c>
      <c r="C6" s="418">
        <v>91</v>
      </c>
      <c r="D6" s="419">
        <v>216</v>
      </c>
      <c r="E6" s="420">
        <v>20</v>
      </c>
      <c r="F6" s="420">
        <v>48</v>
      </c>
      <c r="G6" s="421">
        <v>28</v>
      </c>
      <c r="H6" s="419">
        <v>11</v>
      </c>
      <c r="I6" s="420">
        <v>1</v>
      </c>
      <c r="J6" s="421">
        <v>13</v>
      </c>
      <c r="K6" s="419">
        <v>22</v>
      </c>
      <c r="L6" s="421">
        <v>71</v>
      </c>
      <c r="M6" s="419">
        <v>0</v>
      </c>
      <c r="N6" s="421">
        <v>1</v>
      </c>
      <c r="O6" s="419">
        <v>4</v>
      </c>
      <c r="P6" s="421">
        <v>11</v>
      </c>
      <c r="Q6" s="422">
        <v>0.22220000000000001</v>
      </c>
      <c r="R6" s="423">
        <v>0.32529999999999998</v>
      </c>
      <c r="S6" s="423">
        <v>0.46300000000000002</v>
      </c>
      <c r="T6" s="424">
        <v>0.7883</v>
      </c>
      <c r="U6" s="421">
        <v>249</v>
      </c>
    </row>
    <row r="7" spans="1:21" s="139" customFormat="1" x14ac:dyDescent="0.2">
      <c r="A7" s="417" t="s">
        <v>712</v>
      </c>
      <c r="B7" s="418" t="s">
        <v>68</v>
      </c>
      <c r="C7" s="418">
        <v>5</v>
      </c>
      <c r="D7" s="419">
        <v>4</v>
      </c>
      <c r="E7" s="420">
        <v>1</v>
      </c>
      <c r="F7" s="420">
        <v>2</v>
      </c>
      <c r="G7" s="421">
        <v>1</v>
      </c>
      <c r="H7" s="419">
        <v>1</v>
      </c>
      <c r="I7" s="420">
        <v>0</v>
      </c>
      <c r="J7" s="421">
        <v>1</v>
      </c>
      <c r="K7" s="419">
        <v>0</v>
      </c>
      <c r="L7" s="421">
        <v>0</v>
      </c>
      <c r="M7" s="419">
        <v>0</v>
      </c>
      <c r="N7" s="421">
        <v>0</v>
      </c>
      <c r="O7" s="419">
        <v>0</v>
      </c>
      <c r="P7" s="421">
        <v>0</v>
      </c>
      <c r="Q7" s="422">
        <v>0.5</v>
      </c>
      <c r="R7" s="423">
        <v>0.5</v>
      </c>
      <c r="S7" s="423">
        <v>1.5</v>
      </c>
      <c r="T7" s="424">
        <v>2</v>
      </c>
      <c r="U7" s="421">
        <v>4</v>
      </c>
    </row>
    <row r="8" spans="1:21" s="139" customFormat="1" x14ac:dyDescent="0.2">
      <c r="A8" s="417" t="s">
        <v>676</v>
      </c>
      <c r="B8" s="418" t="s">
        <v>64</v>
      </c>
      <c r="C8" s="418">
        <v>132</v>
      </c>
      <c r="D8" s="419">
        <v>460</v>
      </c>
      <c r="E8" s="420">
        <v>64</v>
      </c>
      <c r="F8" s="420">
        <v>102</v>
      </c>
      <c r="G8" s="421">
        <v>58</v>
      </c>
      <c r="H8" s="419">
        <v>31</v>
      </c>
      <c r="I8" s="420">
        <v>3</v>
      </c>
      <c r="J8" s="421">
        <v>20</v>
      </c>
      <c r="K8" s="419">
        <v>41</v>
      </c>
      <c r="L8" s="421">
        <v>112</v>
      </c>
      <c r="M8" s="419">
        <v>0</v>
      </c>
      <c r="N8" s="421">
        <v>0</v>
      </c>
      <c r="O8" s="419">
        <v>9</v>
      </c>
      <c r="P8" s="421">
        <v>0</v>
      </c>
      <c r="Q8" s="422">
        <v>0.22170000000000001</v>
      </c>
      <c r="R8" s="423">
        <v>0.28539999999999999</v>
      </c>
      <c r="S8" s="423">
        <v>0.43259999999999998</v>
      </c>
      <c r="T8" s="424">
        <v>0.71799999999999997</v>
      </c>
      <c r="U8" s="421">
        <v>501</v>
      </c>
    </row>
    <row r="9" spans="1:21" s="139" customFormat="1" x14ac:dyDescent="0.2">
      <c r="A9" s="417" t="s">
        <v>592</v>
      </c>
      <c r="B9" s="418" t="s">
        <v>69</v>
      </c>
      <c r="C9" s="418">
        <v>22</v>
      </c>
      <c r="D9" s="419">
        <v>64</v>
      </c>
      <c r="E9" s="420">
        <v>3</v>
      </c>
      <c r="F9" s="420">
        <v>14</v>
      </c>
      <c r="G9" s="421">
        <v>5</v>
      </c>
      <c r="H9" s="419">
        <v>4</v>
      </c>
      <c r="I9" s="420">
        <v>0</v>
      </c>
      <c r="J9" s="421">
        <v>1</v>
      </c>
      <c r="K9" s="419">
        <v>0</v>
      </c>
      <c r="L9" s="421">
        <v>17</v>
      </c>
      <c r="M9" s="419">
        <v>1</v>
      </c>
      <c r="N9" s="421">
        <v>1</v>
      </c>
      <c r="O9" s="419">
        <v>0</v>
      </c>
      <c r="P9" s="421">
        <v>3</v>
      </c>
      <c r="Q9" s="422">
        <v>0.21879999999999999</v>
      </c>
      <c r="R9" s="423">
        <v>0.25369999999999998</v>
      </c>
      <c r="S9" s="423">
        <v>0.3281</v>
      </c>
      <c r="T9" s="424">
        <v>0.58189999999999997</v>
      </c>
      <c r="U9" s="421">
        <v>67</v>
      </c>
    </row>
    <row r="10" spans="1:21" s="139" customFormat="1" x14ac:dyDescent="0.2">
      <c r="A10" s="417" t="s">
        <v>761</v>
      </c>
      <c r="B10" s="418" t="s">
        <v>73</v>
      </c>
      <c r="C10" s="418">
        <v>82</v>
      </c>
      <c r="D10" s="419">
        <v>228</v>
      </c>
      <c r="E10" s="420">
        <v>32</v>
      </c>
      <c r="F10" s="420">
        <v>61</v>
      </c>
      <c r="G10" s="421">
        <v>39</v>
      </c>
      <c r="H10" s="419">
        <v>12</v>
      </c>
      <c r="I10" s="420">
        <v>1</v>
      </c>
      <c r="J10" s="421">
        <v>10</v>
      </c>
      <c r="K10" s="419">
        <v>19</v>
      </c>
      <c r="L10" s="421">
        <v>50</v>
      </c>
      <c r="M10" s="419">
        <v>0</v>
      </c>
      <c r="N10" s="421">
        <v>3</v>
      </c>
      <c r="O10" s="419">
        <v>3</v>
      </c>
      <c r="P10" s="421">
        <v>2</v>
      </c>
      <c r="Q10" s="422">
        <v>0.26750000000000002</v>
      </c>
      <c r="R10" s="423">
        <v>0.32929999999999998</v>
      </c>
      <c r="S10" s="423">
        <v>0.46050000000000002</v>
      </c>
      <c r="T10" s="424">
        <v>0.78979999999999995</v>
      </c>
      <c r="U10" s="421">
        <v>249</v>
      </c>
    </row>
    <row r="11" spans="1:21" s="139" customFormat="1" x14ac:dyDescent="0.2">
      <c r="A11" s="417" t="s">
        <v>795</v>
      </c>
      <c r="B11" s="418" t="s">
        <v>76</v>
      </c>
      <c r="C11" s="418">
        <v>7</v>
      </c>
      <c r="D11" s="419">
        <v>12</v>
      </c>
      <c r="E11" s="420">
        <v>0</v>
      </c>
      <c r="F11" s="420">
        <v>4</v>
      </c>
      <c r="G11" s="421">
        <v>1</v>
      </c>
      <c r="H11" s="419">
        <v>1</v>
      </c>
      <c r="I11" s="420">
        <v>0</v>
      </c>
      <c r="J11" s="421">
        <v>0</v>
      </c>
      <c r="K11" s="419">
        <v>0</v>
      </c>
      <c r="L11" s="421">
        <v>3</v>
      </c>
      <c r="M11" s="419">
        <v>1</v>
      </c>
      <c r="N11" s="421">
        <v>0</v>
      </c>
      <c r="O11" s="419">
        <v>0</v>
      </c>
      <c r="P11" s="421">
        <v>0</v>
      </c>
      <c r="Q11" s="422">
        <v>0.33329999999999999</v>
      </c>
      <c r="R11" s="423">
        <v>0.33329999999999999</v>
      </c>
      <c r="S11" s="423">
        <v>0.41670000000000001</v>
      </c>
      <c r="T11" s="424">
        <v>0.75</v>
      </c>
      <c r="U11" s="421">
        <v>12</v>
      </c>
    </row>
    <row r="12" spans="1:21" s="139" customFormat="1" x14ac:dyDescent="0.2">
      <c r="A12" s="417" t="s">
        <v>379</v>
      </c>
      <c r="B12" s="418" t="s">
        <v>76</v>
      </c>
      <c r="C12" s="418">
        <v>139</v>
      </c>
      <c r="D12" s="419">
        <v>407</v>
      </c>
      <c r="E12" s="420">
        <v>41</v>
      </c>
      <c r="F12" s="420">
        <v>74</v>
      </c>
      <c r="G12" s="421">
        <v>36</v>
      </c>
      <c r="H12" s="419">
        <v>18</v>
      </c>
      <c r="I12" s="420">
        <v>0</v>
      </c>
      <c r="J12" s="421">
        <v>10</v>
      </c>
      <c r="K12" s="427">
        <v>59</v>
      </c>
      <c r="L12" s="421">
        <v>142</v>
      </c>
      <c r="M12" s="419">
        <v>10</v>
      </c>
      <c r="N12" s="421">
        <v>3</v>
      </c>
      <c r="O12" s="419">
        <v>3</v>
      </c>
      <c r="P12" s="421">
        <v>0</v>
      </c>
      <c r="Q12" s="422">
        <v>0.18179999999999999</v>
      </c>
      <c r="R12" s="423">
        <v>0.28539999999999999</v>
      </c>
      <c r="S12" s="423">
        <v>0.29980000000000001</v>
      </c>
      <c r="T12" s="424">
        <v>0.58520000000000005</v>
      </c>
      <c r="U12" s="421">
        <v>466</v>
      </c>
    </row>
    <row r="13" spans="1:21" s="139" customFormat="1" x14ac:dyDescent="0.2">
      <c r="A13" s="417" t="s">
        <v>516</v>
      </c>
      <c r="B13" s="418" t="s">
        <v>71</v>
      </c>
      <c r="C13" s="418">
        <v>134</v>
      </c>
      <c r="D13" s="419">
        <v>402</v>
      </c>
      <c r="E13" s="420">
        <v>57</v>
      </c>
      <c r="F13" s="420">
        <v>91</v>
      </c>
      <c r="G13" s="421">
        <v>57</v>
      </c>
      <c r="H13" s="419">
        <v>15</v>
      </c>
      <c r="I13" s="420">
        <v>2</v>
      </c>
      <c r="J13" s="421">
        <v>20</v>
      </c>
      <c r="K13" s="419">
        <v>35</v>
      </c>
      <c r="L13" s="421">
        <v>118</v>
      </c>
      <c r="M13" s="419">
        <v>17</v>
      </c>
      <c r="N13" s="421">
        <v>1</v>
      </c>
      <c r="O13" s="419">
        <v>6</v>
      </c>
      <c r="P13" s="421">
        <v>2</v>
      </c>
      <c r="Q13" s="422">
        <v>0.22639999999999999</v>
      </c>
      <c r="R13" s="423">
        <v>0.29160000000000003</v>
      </c>
      <c r="S13" s="423">
        <v>0.4229</v>
      </c>
      <c r="T13" s="424">
        <v>0.71450000000000002</v>
      </c>
      <c r="U13" s="421">
        <v>439</v>
      </c>
    </row>
    <row r="14" spans="1:21" s="139" customFormat="1" x14ac:dyDescent="0.2">
      <c r="A14" s="417" t="s">
        <v>648</v>
      </c>
      <c r="B14" s="418" t="s">
        <v>68</v>
      </c>
      <c r="C14" s="418">
        <v>64</v>
      </c>
      <c r="D14" s="419">
        <v>72</v>
      </c>
      <c r="E14" s="420">
        <v>2</v>
      </c>
      <c r="F14" s="420">
        <v>7</v>
      </c>
      <c r="G14" s="421">
        <v>1</v>
      </c>
      <c r="H14" s="419">
        <v>0</v>
      </c>
      <c r="I14" s="420">
        <v>0</v>
      </c>
      <c r="J14" s="421">
        <v>0</v>
      </c>
      <c r="K14" s="419">
        <v>4</v>
      </c>
      <c r="L14" s="421">
        <v>23</v>
      </c>
      <c r="M14" s="419">
        <v>2</v>
      </c>
      <c r="N14" s="421">
        <v>1</v>
      </c>
      <c r="O14" s="419">
        <v>0</v>
      </c>
      <c r="P14" s="421">
        <v>0</v>
      </c>
      <c r="Q14" s="422">
        <v>9.7199999999999995E-2</v>
      </c>
      <c r="R14" s="423">
        <v>0.1447</v>
      </c>
      <c r="S14" s="423">
        <v>9.7199999999999995E-2</v>
      </c>
      <c r="T14" s="424">
        <v>0.24199999999999999</v>
      </c>
      <c r="U14" s="421">
        <v>76</v>
      </c>
    </row>
    <row r="15" spans="1:21" s="139" customFormat="1" x14ac:dyDescent="0.2">
      <c r="A15" s="417" t="s">
        <v>910</v>
      </c>
      <c r="B15" s="418" t="s">
        <v>72</v>
      </c>
      <c r="C15" s="418">
        <v>105</v>
      </c>
      <c r="D15" s="419">
        <v>99</v>
      </c>
      <c r="E15" s="420">
        <v>14</v>
      </c>
      <c r="F15" s="420">
        <v>21</v>
      </c>
      <c r="G15" s="421">
        <v>13</v>
      </c>
      <c r="H15" s="419">
        <v>9</v>
      </c>
      <c r="I15" s="420">
        <v>0</v>
      </c>
      <c r="J15" s="421">
        <v>0</v>
      </c>
      <c r="K15" s="419">
        <v>17</v>
      </c>
      <c r="L15" s="421">
        <v>33</v>
      </c>
      <c r="M15" s="419">
        <v>4</v>
      </c>
      <c r="N15" s="421">
        <v>1</v>
      </c>
      <c r="O15" s="419">
        <v>1</v>
      </c>
      <c r="P15" s="421">
        <v>3</v>
      </c>
      <c r="Q15" s="422">
        <v>0.21210000000000001</v>
      </c>
      <c r="R15" s="423">
        <v>0.34449999999999997</v>
      </c>
      <c r="S15" s="423">
        <v>0.30299999999999999</v>
      </c>
      <c r="T15" s="424">
        <v>0.64759999999999995</v>
      </c>
      <c r="U15" s="421">
        <v>119</v>
      </c>
    </row>
    <row r="16" spans="1:21" s="139" customFormat="1" x14ac:dyDescent="0.2">
      <c r="A16" s="417" t="s">
        <v>523</v>
      </c>
      <c r="B16" s="418" t="s">
        <v>71</v>
      </c>
      <c r="C16" s="418">
        <v>8</v>
      </c>
      <c r="D16" s="419">
        <v>16</v>
      </c>
      <c r="E16" s="420">
        <v>2</v>
      </c>
      <c r="F16" s="420">
        <v>3</v>
      </c>
      <c r="G16" s="421">
        <v>3</v>
      </c>
      <c r="H16" s="419">
        <v>1</v>
      </c>
      <c r="I16" s="420">
        <v>0</v>
      </c>
      <c r="J16" s="421">
        <v>1</v>
      </c>
      <c r="K16" s="419">
        <v>0</v>
      </c>
      <c r="L16" s="421">
        <v>4</v>
      </c>
      <c r="M16" s="419">
        <v>0</v>
      </c>
      <c r="N16" s="421">
        <v>0</v>
      </c>
      <c r="O16" s="419">
        <v>1</v>
      </c>
      <c r="P16" s="421">
        <v>0</v>
      </c>
      <c r="Q16" s="422">
        <v>0.1875</v>
      </c>
      <c r="R16" s="423">
        <v>0.1875</v>
      </c>
      <c r="S16" s="423">
        <v>0.4375</v>
      </c>
      <c r="T16" s="424">
        <v>0.625</v>
      </c>
      <c r="U16" s="421">
        <v>16</v>
      </c>
    </row>
    <row r="17" spans="1:21" s="139" customFormat="1" x14ac:dyDescent="0.2">
      <c r="A17" s="417" t="s">
        <v>383</v>
      </c>
      <c r="B17" s="418" t="s">
        <v>64</v>
      </c>
      <c r="C17" s="418">
        <v>157</v>
      </c>
      <c r="D17" s="419">
        <v>528</v>
      </c>
      <c r="E17" s="426">
        <v>83</v>
      </c>
      <c r="F17" s="420">
        <v>138</v>
      </c>
      <c r="G17" s="421">
        <v>65</v>
      </c>
      <c r="H17" s="427">
        <v>37</v>
      </c>
      <c r="I17" s="426">
        <v>7</v>
      </c>
      <c r="J17" s="421">
        <v>22</v>
      </c>
      <c r="K17" s="419">
        <v>27</v>
      </c>
      <c r="L17" s="421">
        <v>126</v>
      </c>
      <c r="M17" s="419">
        <v>25</v>
      </c>
      <c r="N17" s="421">
        <v>7</v>
      </c>
      <c r="O17" s="419">
        <v>5</v>
      </c>
      <c r="P17" s="421">
        <v>1</v>
      </c>
      <c r="Q17" s="422">
        <v>0.26140000000000002</v>
      </c>
      <c r="R17" s="423">
        <v>0.29859999999999998</v>
      </c>
      <c r="S17" s="423">
        <v>0.48299999999999998</v>
      </c>
      <c r="T17" s="424">
        <v>0.78149999999999997</v>
      </c>
      <c r="U17" s="421">
        <v>556</v>
      </c>
    </row>
    <row r="18" spans="1:21" s="139" customFormat="1" x14ac:dyDescent="0.2">
      <c r="A18" s="417" t="s">
        <v>569</v>
      </c>
      <c r="B18" s="418" t="s">
        <v>67</v>
      </c>
      <c r="C18" s="418">
        <v>114</v>
      </c>
      <c r="D18" s="419">
        <v>242</v>
      </c>
      <c r="E18" s="420">
        <v>30</v>
      </c>
      <c r="F18" s="420">
        <v>53</v>
      </c>
      <c r="G18" s="421">
        <v>23</v>
      </c>
      <c r="H18" s="419">
        <v>15</v>
      </c>
      <c r="I18" s="420">
        <v>2</v>
      </c>
      <c r="J18" s="421">
        <v>3</v>
      </c>
      <c r="K18" s="419">
        <v>10</v>
      </c>
      <c r="L18" s="421">
        <v>26</v>
      </c>
      <c r="M18" s="419">
        <v>10</v>
      </c>
      <c r="N18" s="421">
        <v>1</v>
      </c>
      <c r="O18" s="419">
        <v>2</v>
      </c>
      <c r="P18" s="421">
        <v>2</v>
      </c>
      <c r="Q18" s="422">
        <v>0.219</v>
      </c>
      <c r="R18" s="423">
        <v>0.25590000000000002</v>
      </c>
      <c r="S18" s="423">
        <v>0.3347</v>
      </c>
      <c r="T18" s="424">
        <v>0.59060000000000001</v>
      </c>
      <c r="U18" s="421">
        <v>254</v>
      </c>
    </row>
    <row r="19" spans="1:21" s="139" customFormat="1" x14ac:dyDescent="0.2">
      <c r="A19" s="417" t="s">
        <v>818</v>
      </c>
      <c r="B19" s="418" t="s">
        <v>147</v>
      </c>
      <c r="C19" s="418">
        <v>141</v>
      </c>
      <c r="D19" s="419">
        <v>483</v>
      </c>
      <c r="E19" s="420">
        <v>53</v>
      </c>
      <c r="F19" s="420">
        <v>98</v>
      </c>
      <c r="G19" s="421">
        <v>42</v>
      </c>
      <c r="H19" s="419">
        <v>18</v>
      </c>
      <c r="I19" s="420">
        <v>3</v>
      </c>
      <c r="J19" s="421">
        <v>16</v>
      </c>
      <c r="K19" s="419">
        <v>39</v>
      </c>
      <c r="L19" s="425">
        <v>161</v>
      </c>
      <c r="M19" s="419">
        <v>8</v>
      </c>
      <c r="N19" s="421">
        <v>4</v>
      </c>
      <c r="O19" s="419">
        <v>3</v>
      </c>
      <c r="P19" s="421">
        <v>9</v>
      </c>
      <c r="Q19" s="422">
        <v>0.2029</v>
      </c>
      <c r="R19" s="423">
        <v>0.27500000000000002</v>
      </c>
      <c r="S19" s="423">
        <v>0.35199999999999998</v>
      </c>
      <c r="T19" s="424">
        <v>0.62690000000000001</v>
      </c>
      <c r="U19" s="421">
        <v>531</v>
      </c>
    </row>
    <row r="20" spans="1:21" s="139" customFormat="1" x14ac:dyDescent="0.2">
      <c r="A20" s="417" t="s">
        <v>826</v>
      </c>
      <c r="B20" s="418" t="s">
        <v>147</v>
      </c>
      <c r="C20" s="418">
        <v>8</v>
      </c>
      <c r="D20" s="419">
        <v>1</v>
      </c>
      <c r="E20" s="420">
        <v>0</v>
      </c>
      <c r="F20" s="420">
        <v>0</v>
      </c>
      <c r="G20" s="421">
        <v>0</v>
      </c>
      <c r="H20" s="419">
        <v>0</v>
      </c>
      <c r="I20" s="420">
        <v>0</v>
      </c>
      <c r="J20" s="421">
        <v>0</v>
      </c>
      <c r="K20" s="419">
        <v>0</v>
      </c>
      <c r="L20" s="421">
        <v>0</v>
      </c>
      <c r="M20" s="419">
        <v>0</v>
      </c>
      <c r="N20" s="421">
        <v>0</v>
      </c>
      <c r="O20" s="419">
        <v>0</v>
      </c>
      <c r="P20" s="421">
        <v>0</v>
      </c>
      <c r="Q20" s="422">
        <v>0</v>
      </c>
      <c r="R20" s="423">
        <v>0</v>
      </c>
      <c r="S20" s="423">
        <v>0</v>
      </c>
      <c r="T20" s="424">
        <v>0</v>
      </c>
      <c r="U20" s="421">
        <v>1</v>
      </c>
    </row>
    <row r="21" spans="1:21" s="139" customFormat="1" x14ac:dyDescent="0.2">
      <c r="A21" s="417" t="s">
        <v>324</v>
      </c>
      <c r="B21" s="418" t="s">
        <v>65</v>
      </c>
      <c r="C21" s="418">
        <v>122</v>
      </c>
      <c r="D21" s="419">
        <v>271</v>
      </c>
      <c r="E21" s="420">
        <v>31</v>
      </c>
      <c r="F21" s="420">
        <v>49</v>
      </c>
      <c r="G21" s="421">
        <v>21</v>
      </c>
      <c r="H21" s="419">
        <v>7</v>
      </c>
      <c r="I21" s="420">
        <v>6</v>
      </c>
      <c r="J21" s="421">
        <v>5</v>
      </c>
      <c r="K21" s="419">
        <v>15</v>
      </c>
      <c r="L21" s="421">
        <v>86</v>
      </c>
      <c r="M21" s="419">
        <v>18</v>
      </c>
      <c r="N21" s="421">
        <v>1</v>
      </c>
      <c r="O21" s="419">
        <v>1</v>
      </c>
      <c r="P21" s="421">
        <v>4</v>
      </c>
      <c r="Q21" s="422">
        <v>0.18081180811808117</v>
      </c>
      <c r="R21" s="423">
        <v>0.23448275862068965</v>
      </c>
      <c r="S21" s="423">
        <v>0.30627306273062732</v>
      </c>
      <c r="T21" s="424">
        <v>0.54075582135131695</v>
      </c>
      <c r="U21" s="421">
        <v>290</v>
      </c>
    </row>
    <row r="22" spans="1:21" s="139" customFormat="1" x14ac:dyDescent="0.2">
      <c r="A22" s="417" t="s">
        <v>624</v>
      </c>
      <c r="B22" s="418" t="s">
        <v>65</v>
      </c>
      <c r="C22" s="418">
        <v>1</v>
      </c>
      <c r="D22" s="419">
        <v>1</v>
      </c>
      <c r="E22" s="420">
        <v>0</v>
      </c>
      <c r="F22" s="420">
        <v>0</v>
      </c>
      <c r="G22" s="421">
        <v>0</v>
      </c>
      <c r="H22" s="419">
        <v>0</v>
      </c>
      <c r="I22" s="420">
        <v>0</v>
      </c>
      <c r="J22" s="421">
        <v>0</v>
      </c>
      <c r="K22" s="419">
        <v>0</v>
      </c>
      <c r="L22" s="421">
        <v>1</v>
      </c>
      <c r="M22" s="419">
        <v>0</v>
      </c>
      <c r="N22" s="421">
        <v>0</v>
      </c>
      <c r="O22" s="419">
        <v>0</v>
      </c>
      <c r="P22" s="421">
        <v>0</v>
      </c>
      <c r="Q22" s="422">
        <v>0</v>
      </c>
      <c r="R22" s="423">
        <v>0</v>
      </c>
      <c r="S22" s="423">
        <v>0</v>
      </c>
      <c r="T22" s="424">
        <v>0</v>
      </c>
      <c r="U22" s="421">
        <v>1</v>
      </c>
    </row>
    <row r="23" spans="1:21" s="139" customFormat="1" x14ac:dyDescent="0.2">
      <c r="A23" s="417" t="s">
        <v>940</v>
      </c>
      <c r="B23" s="418" t="s">
        <v>146</v>
      </c>
      <c r="C23" s="418">
        <v>144</v>
      </c>
      <c r="D23" s="427">
        <v>542</v>
      </c>
      <c r="E23" s="420">
        <v>62</v>
      </c>
      <c r="F23" s="426">
        <v>145</v>
      </c>
      <c r="G23" s="421">
        <v>74</v>
      </c>
      <c r="H23" s="419">
        <v>21</v>
      </c>
      <c r="I23" s="420">
        <v>0</v>
      </c>
      <c r="J23" s="425">
        <v>29</v>
      </c>
      <c r="K23" s="419">
        <v>30</v>
      </c>
      <c r="L23" s="421">
        <v>145</v>
      </c>
      <c r="M23" s="419">
        <v>29</v>
      </c>
      <c r="N23" s="421">
        <v>8</v>
      </c>
      <c r="O23" s="419">
        <v>7</v>
      </c>
      <c r="P23" s="421">
        <v>0</v>
      </c>
      <c r="Q23" s="422">
        <v>0.26750000000000002</v>
      </c>
      <c r="R23" s="423">
        <v>0.30590000000000001</v>
      </c>
      <c r="S23" s="423">
        <v>0.46679999999999999</v>
      </c>
      <c r="T23" s="424">
        <v>0.77270000000000005</v>
      </c>
      <c r="U23" s="421">
        <v>572</v>
      </c>
    </row>
    <row r="24" spans="1:21" s="139" customFormat="1" x14ac:dyDescent="0.2">
      <c r="A24" s="417" t="s">
        <v>356</v>
      </c>
      <c r="B24" s="418" t="s">
        <v>72</v>
      </c>
      <c r="C24" s="418">
        <v>104</v>
      </c>
      <c r="D24" s="419">
        <v>266</v>
      </c>
      <c r="E24" s="420">
        <v>32</v>
      </c>
      <c r="F24" s="420">
        <v>74</v>
      </c>
      <c r="G24" s="421">
        <v>28</v>
      </c>
      <c r="H24" s="419">
        <v>15</v>
      </c>
      <c r="I24" s="420">
        <v>2</v>
      </c>
      <c r="J24" s="421">
        <v>1</v>
      </c>
      <c r="K24" s="419">
        <v>25</v>
      </c>
      <c r="L24" s="421">
        <v>58</v>
      </c>
      <c r="M24" s="419">
        <v>19</v>
      </c>
      <c r="N24" s="421">
        <v>3</v>
      </c>
      <c r="O24" s="419">
        <v>1</v>
      </c>
      <c r="P24" s="421">
        <v>0</v>
      </c>
      <c r="Q24" s="422">
        <v>0.2782</v>
      </c>
      <c r="R24" s="423">
        <v>0.3402</v>
      </c>
      <c r="S24" s="423">
        <v>0.3609</v>
      </c>
      <c r="T24" s="424">
        <v>0.70109999999999995</v>
      </c>
      <c r="U24" s="421">
        <v>291</v>
      </c>
    </row>
    <row r="25" spans="1:21" s="139" customFormat="1" x14ac:dyDescent="0.2">
      <c r="A25" s="417" t="s">
        <v>678</v>
      </c>
      <c r="B25" s="418" t="s">
        <v>64</v>
      </c>
      <c r="C25" s="418">
        <v>100</v>
      </c>
      <c r="D25" s="419">
        <v>232</v>
      </c>
      <c r="E25" s="420">
        <v>24</v>
      </c>
      <c r="F25" s="420">
        <v>50</v>
      </c>
      <c r="G25" s="421">
        <v>39</v>
      </c>
      <c r="H25" s="419">
        <v>10</v>
      </c>
      <c r="I25" s="420">
        <v>2</v>
      </c>
      <c r="J25" s="421">
        <v>11</v>
      </c>
      <c r="K25" s="419">
        <v>14</v>
      </c>
      <c r="L25" s="421">
        <v>90</v>
      </c>
      <c r="M25" s="419">
        <v>6</v>
      </c>
      <c r="N25" s="421">
        <v>7</v>
      </c>
      <c r="O25" s="419">
        <v>9</v>
      </c>
      <c r="P25" s="421">
        <v>3</v>
      </c>
      <c r="Q25" s="422">
        <v>0.2155</v>
      </c>
      <c r="R25" s="423">
        <v>0.26910000000000001</v>
      </c>
      <c r="S25" s="423">
        <v>0.41810000000000003</v>
      </c>
      <c r="T25" s="424">
        <v>0.68720000000000003</v>
      </c>
      <c r="U25" s="421">
        <v>249</v>
      </c>
    </row>
    <row r="26" spans="1:21" s="139" customFormat="1" x14ac:dyDescent="0.2">
      <c r="A26" s="417" t="s">
        <v>649</v>
      </c>
      <c r="B26" s="418" t="s">
        <v>68</v>
      </c>
      <c r="C26" s="418">
        <v>57</v>
      </c>
      <c r="D26" s="419">
        <v>96</v>
      </c>
      <c r="E26" s="420">
        <v>3</v>
      </c>
      <c r="F26" s="420">
        <v>14</v>
      </c>
      <c r="G26" s="421">
        <v>8</v>
      </c>
      <c r="H26" s="419">
        <v>6</v>
      </c>
      <c r="I26" s="420">
        <v>1</v>
      </c>
      <c r="J26" s="421">
        <v>1</v>
      </c>
      <c r="K26" s="419">
        <v>6</v>
      </c>
      <c r="L26" s="421">
        <v>19</v>
      </c>
      <c r="M26" s="419">
        <v>3</v>
      </c>
      <c r="N26" s="421">
        <v>1</v>
      </c>
      <c r="O26" s="419">
        <v>3</v>
      </c>
      <c r="P26" s="421">
        <v>2</v>
      </c>
      <c r="Q26" s="422">
        <v>0.14580000000000001</v>
      </c>
      <c r="R26" s="423">
        <v>0.21149999999999999</v>
      </c>
      <c r="S26" s="423">
        <v>0.26040000000000002</v>
      </c>
      <c r="T26" s="424">
        <v>0.47199999999999998</v>
      </c>
      <c r="U26" s="421">
        <v>104</v>
      </c>
    </row>
    <row r="27" spans="1:21" s="139" customFormat="1" x14ac:dyDescent="0.2">
      <c r="A27" s="417" t="s">
        <v>974</v>
      </c>
      <c r="B27" s="418" t="s">
        <v>166</v>
      </c>
      <c r="C27" s="418">
        <v>43</v>
      </c>
      <c r="D27" s="419">
        <v>102</v>
      </c>
      <c r="E27" s="420">
        <v>13</v>
      </c>
      <c r="F27" s="420">
        <v>24</v>
      </c>
      <c r="G27" s="421">
        <v>11</v>
      </c>
      <c r="H27" s="419">
        <v>4</v>
      </c>
      <c r="I27" s="420">
        <v>1</v>
      </c>
      <c r="J27" s="421">
        <v>1</v>
      </c>
      <c r="K27" s="419">
        <v>7</v>
      </c>
      <c r="L27" s="421">
        <v>23</v>
      </c>
      <c r="M27" s="419">
        <v>5</v>
      </c>
      <c r="N27" s="421">
        <v>3</v>
      </c>
      <c r="O27" s="419">
        <v>1</v>
      </c>
      <c r="P27" s="421">
        <v>0</v>
      </c>
      <c r="Q27" s="422">
        <v>0.23530000000000001</v>
      </c>
      <c r="R27" s="423">
        <v>0.28439999999999999</v>
      </c>
      <c r="S27" s="423">
        <v>0.32350000000000001</v>
      </c>
      <c r="T27" s="424">
        <v>0.6079</v>
      </c>
      <c r="U27" s="421">
        <v>109</v>
      </c>
    </row>
    <row r="28" spans="1:21" s="139" customFormat="1" x14ac:dyDescent="0.2">
      <c r="A28" s="417" t="s">
        <v>937</v>
      </c>
      <c r="B28" s="418" t="s">
        <v>146</v>
      </c>
      <c r="C28" s="418">
        <v>130</v>
      </c>
      <c r="D28" s="419">
        <v>301</v>
      </c>
      <c r="E28" s="420">
        <v>39</v>
      </c>
      <c r="F28" s="420">
        <v>69</v>
      </c>
      <c r="G28" s="421">
        <v>32</v>
      </c>
      <c r="H28" s="419">
        <v>17</v>
      </c>
      <c r="I28" s="420">
        <v>1</v>
      </c>
      <c r="J28" s="421">
        <v>11</v>
      </c>
      <c r="K28" s="419">
        <v>44</v>
      </c>
      <c r="L28" s="421">
        <v>81</v>
      </c>
      <c r="M28" s="419">
        <v>7</v>
      </c>
      <c r="N28" s="421">
        <v>2</v>
      </c>
      <c r="O28" s="419">
        <v>6</v>
      </c>
      <c r="P28" s="421">
        <v>8</v>
      </c>
      <c r="Q28" s="422">
        <v>0.22919999999999999</v>
      </c>
      <c r="R28" s="423">
        <v>0.34279999999999999</v>
      </c>
      <c r="S28" s="423">
        <v>0.40200000000000002</v>
      </c>
      <c r="T28" s="424">
        <v>0.74480000000000002</v>
      </c>
      <c r="U28" s="421">
        <v>353</v>
      </c>
    </row>
    <row r="29" spans="1:21" s="139" customFormat="1" x14ac:dyDescent="0.2">
      <c r="A29" s="417" t="s">
        <v>353</v>
      </c>
      <c r="B29" s="418" t="s">
        <v>146</v>
      </c>
      <c r="C29" s="418">
        <v>116</v>
      </c>
      <c r="D29" s="419">
        <v>353</v>
      </c>
      <c r="E29" s="420">
        <v>50</v>
      </c>
      <c r="F29" s="420">
        <v>80</v>
      </c>
      <c r="G29" s="421">
        <v>19</v>
      </c>
      <c r="H29" s="419">
        <v>20</v>
      </c>
      <c r="I29" s="420">
        <v>3</v>
      </c>
      <c r="J29" s="421">
        <v>4</v>
      </c>
      <c r="K29" s="419">
        <v>25</v>
      </c>
      <c r="L29" s="421">
        <v>77</v>
      </c>
      <c r="M29" s="419">
        <v>31</v>
      </c>
      <c r="N29" s="421">
        <v>2</v>
      </c>
      <c r="O29" s="419">
        <v>2</v>
      </c>
      <c r="P29" s="421">
        <v>0</v>
      </c>
      <c r="Q29" s="422">
        <v>0.22662889518413598</v>
      </c>
      <c r="R29" s="423">
        <v>0.27777777777777779</v>
      </c>
      <c r="S29" s="423">
        <v>0.33427762039660058</v>
      </c>
      <c r="T29" s="424">
        <v>0.61205539817437837</v>
      </c>
      <c r="U29" s="421">
        <v>378</v>
      </c>
    </row>
    <row r="30" spans="1:21" s="139" customFormat="1" x14ac:dyDescent="0.2">
      <c r="A30" s="417" t="s">
        <v>595</v>
      </c>
      <c r="B30" s="418" t="s">
        <v>69</v>
      </c>
      <c r="C30" s="418">
        <v>66</v>
      </c>
      <c r="D30" s="419">
        <v>174</v>
      </c>
      <c r="E30" s="420">
        <v>11</v>
      </c>
      <c r="F30" s="420">
        <v>36</v>
      </c>
      <c r="G30" s="421">
        <v>7</v>
      </c>
      <c r="H30" s="419">
        <v>8</v>
      </c>
      <c r="I30" s="420">
        <v>1</v>
      </c>
      <c r="J30" s="421">
        <v>1</v>
      </c>
      <c r="K30" s="419">
        <v>13</v>
      </c>
      <c r="L30" s="421">
        <v>36</v>
      </c>
      <c r="M30" s="419">
        <v>5</v>
      </c>
      <c r="N30" s="421">
        <v>5</v>
      </c>
      <c r="O30" s="419">
        <v>1</v>
      </c>
      <c r="P30" s="421">
        <v>0</v>
      </c>
      <c r="Q30" s="422">
        <v>0.2069</v>
      </c>
      <c r="R30" s="423">
        <v>0.26200000000000001</v>
      </c>
      <c r="S30" s="423">
        <v>0.28160000000000002</v>
      </c>
      <c r="T30" s="424">
        <v>0.54359999999999997</v>
      </c>
      <c r="U30" s="421">
        <v>187</v>
      </c>
    </row>
    <row r="31" spans="1:21" s="139" customFormat="1" x14ac:dyDescent="0.2">
      <c r="A31" s="417" t="s">
        <v>668</v>
      </c>
      <c r="B31" s="418" t="s">
        <v>64</v>
      </c>
      <c r="C31" s="418">
        <v>72</v>
      </c>
      <c r="D31" s="419">
        <v>128</v>
      </c>
      <c r="E31" s="420">
        <v>21</v>
      </c>
      <c r="F31" s="420">
        <v>32</v>
      </c>
      <c r="G31" s="421">
        <v>11</v>
      </c>
      <c r="H31" s="419">
        <v>9</v>
      </c>
      <c r="I31" s="420">
        <v>0</v>
      </c>
      <c r="J31" s="421">
        <v>4</v>
      </c>
      <c r="K31" s="419">
        <v>8</v>
      </c>
      <c r="L31" s="421">
        <v>34</v>
      </c>
      <c r="M31" s="419">
        <v>7</v>
      </c>
      <c r="N31" s="421">
        <v>1</v>
      </c>
      <c r="O31" s="419">
        <v>2</v>
      </c>
      <c r="P31" s="421">
        <v>0</v>
      </c>
      <c r="Q31" s="422">
        <v>0.25</v>
      </c>
      <c r="R31" s="423">
        <v>0.29409999999999997</v>
      </c>
      <c r="S31" s="423">
        <v>0.41410000000000002</v>
      </c>
      <c r="T31" s="424">
        <v>0.70820000000000005</v>
      </c>
      <c r="U31" s="421">
        <v>136</v>
      </c>
    </row>
    <row r="32" spans="1:21" s="139" customFormat="1" x14ac:dyDescent="0.2">
      <c r="A32" s="417" t="s">
        <v>971</v>
      </c>
      <c r="B32" s="418" t="s">
        <v>166</v>
      </c>
      <c r="C32" s="418">
        <v>121</v>
      </c>
      <c r="D32" s="419">
        <v>204</v>
      </c>
      <c r="E32" s="420">
        <v>17</v>
      </c>
      <c r="F32" s="420">
        <v>28</v>
      </c>
      <c r="G32" s="421">
        <v>27</v>
      </c>
      <c r="H32" s="419">
        <v>3</v>
      </c>
      <c r="I32" s="420">
        <v>0</v>
      </c>
      <c r="J32" s="421">
        <v>11</v>
      </c>
      <c r="K32" s="419">
        <v>6</v>
      </c>
      <c r="L32" s="421">
        <v>61</v>
      </c>
      <c r="M32" s="419">
        <v>1</v>
      </c>
      <c r="N32" s="421">
        <v>1</v>
      </c>
      <c r="O32" s="419">
        <v>5</v>
      </c>
      <c r="P32" s="421">
        <v>3</v>
      </c>
      <c r="Q32" s="422">
        <v>0.13730000000000001</v>
      </c>
      <c r="R32" s="423">
        <v>0.17369999999999999</v>
      </c>
      <c r="S32" s="423">
        <v>0.31369999999999998</v>
      </c>
      <c r="T32" s="424">
        <v>0.4874</v>
      </c>
      <c r="U32" s="421">
        <v>213</v>
      </c>
    </row>
    <row r="33" spans="1:21" s="139" customFormat="1" x14ac:dyDescent="0.2">
      <c r="A33" s="417" t="s">
        <v>563</v>
      </c>
      <c r="B33" s="418" t="s">
        <v>67</v>
      </c>
      <c r="C33" s="418">
        <v>95</v>
      </c>
      <c r="D33" s="419">
        <v>284</v>
      </c>
      <c r="E33" s="420">
        <v>32</v>
      </c>
      <c r="F33" s="420">
        <v>73</v>
      </c>
      <c r="G33" s="421">
        <v>32</v>
      </c>
      <c r="H33" s="419">
        <v>18</v>
      </c>
      <c r="I33" s="420">
        <v>2</v>
      </c>
      <c r="J33" s="421">
        <v>5</v>
      </c>
      <c r="K33" s="419">
        <v>18</v>
      </c>
      <c r="L33" s="421">
        <v>72</v>
      </c>
      <c r="M33" s="419">
        <v>29</v>
      </c>
      <c r="N33" s="421">
        <v>9</v>
      </c>
      <c r="O33" s="419">
        <v>3</v>
      </c>
      <c r="P33" s="421">
        <v>0</v>
      </c>
      <c r="Q33" s="422">
        <v>0.25700000000000001</v>
      </c>
      <c r="R33" s="423">
        <v>0.30130000000000001</v>
      </c>
      <c r="S33" s="423">
        <v>0.38729999999999998</v>
      </c>
      <c r="T33" s="424">
        <v>0.68859999999999999</v>
      </c>
      <c r="U33" s="421">
        <v>302</v>
      </c>
    </row>
    <row r="34" spans="1:21" s="139" customFormat="1" x14ac:dyDescent="0.2">
      <c r="A34" s="417" t="s">
        <v>670</v>
      </c>
      <c r="B34" s="418" t="s">
        <v>64</v>
      </c>
      <c r="C34" s="418">
        <v>119</v>
      </c>
      <c r="D34" s="419">
        <v>229</v>
      </c>
      <c r="E34" s="420">
        <v>32</v>
      </c>
      <c r="F34" s="420">
        <v>69</v>
      </c>
      <c r="G34" s="421">
        <v>35</v>
      </c>
      <c r="H34" s="419">
        <v>14</v>
      </c>
      <c r="I34" s="420">
        <v>0</v>
      </c>
      <c r="J34" s="421">
        <v>8</v>
      </c>
      <c r="K34" s="419">
        <v>28</v>
      </c>
      <c r="L34" s="421">
        <v>60</v>
      </c>
      <c r="M34" s="419">
        <v>4</v>
      </c>
      <c r="N34" s="421">
        <v>1</v>
      </c>
      <c r="O34" s="419">
        <v>4</v>
      </c>
      <c r="P34" s="421">
        <v>1</v>
      </c>
      <c r="Q34" s="428">
        <v>0.30130000000000001</v>
      </c>
      <c r="R34" s="429">
        <v>0.37980000000000003</v>
      </c>
      <c r="S34" s="423">
        <v>0.4672</v>
      </c>
      <c r="T34" s="430">
        <v>0.84709999999999996</v>
      </c>
      <c r="U34" s="421">
        <v>258</v>
      </c>
    </row>
    <row r="35" spans="1:21" s="139" customFormat="1" x14ac:dyDescent="0.2">
      <c r="A35" s="417" t="s">
        <v>975</v>
      </c>
      <c r="B35" s="418" t="s">
        <v>166</v>
      </c>
      <c r="C35" s="418">
        <v>13</v>
      </c>
      <c r="D35" s="419">
        <v>2</v>
      </c>
      <c r="E35" s="420">
        <v>0</v>
      </c>
      <c r="F35" s="420">
        <v>0</v>
      </c>
      <c r="G35" s="421">
        <v>0</v>
      </c>
      <c r="H35" s="419">
        <v>0</v>
      </c>
      <c r="I35" s="420">
        <v>0</v>
      </c>
      <c r="J35" s="421">
        <v>0</v>
      </c>
      <c r="K35" s="419">
        <v>0</v>
      </c>
      <c r="L35" s="421">
        <v>1</v>
      </c>
      <c r="M35" s="419">
        <v>0</v>
      </c>
      <c r="N35" s="421">
        <v>0</v>
      </c>
      <c r="O35" s="419">
        <v>0</v>
      </c>
      <c r="P35" s="421">
        <v>0</v>
      </c>
      <c r="Q35" s="422">
        <v>0</v>
      </c>
      <c r="R35" s="423">
        <v>0</v>
      </c>
      <c r="S35" s="423">
        <v>0</v>
      </c>
      <c r="T35" s="424">
        <v>0</v>
      </c>
      <c r="U35" s="421">
        <v>2</v>
      </c>
    </row>
    <row r="36" spans="1:21" s="139" customFormat="1" x14ac:dyDescent="0.2">
      <c r="A36" s="417" t="s">
        <v>913</v>
      </c>
      <c r="B36" s="418" t="s">
        <v>72</v>
      </c>
      <c r="C36" s="418">
        <v>117</v>
      </c>
      <c r="D36" s="419">
        <v>331</v>
      </c>
      <c r="E36" s="420">
        <v>43</v>
      </c>
      <c r="F36" s="420">
        <v>87</v>
      </c>
      <c r="G36" s="421">
        <v>38</v>
      </c>
      <c r="H36" s="419">
        <v>19</v>
      </c>
      <c r="I36" s="420">
        <v>0</v>
      </c>
      <c r="J36" s="421">
        <v>12</v>
      </c>
      <c r="K36" s="419">
        <v>33</v>
      </c>
      <c r="L36" s="421">
        <v>63</v>
      </c>
      <c r="M36" s="419">
        <v>0</v>
      </c>
      <c r="N36" s="421">
        <v>2</v>
      </c>
      <c r="O36" s="419">
        <v>3</v>
      </c>
      <c r="P36" s="421">
        <v>16</v>
      </c>
      <c r="Q36" s="422">
        <v>0.26279999999999998</v>
      </c>
      <c r="R36" s="423">
        <v>0.3579</v>
      </c>
      <c r="S36" s="423">
        <v>0.42899999999999999</v>
      </c>
      <c r="T36" s="424">
        <v>0.78690000000000004</v>
      </c>
      <c r="U36" s="421">
        <v>380</v>
      </c>
    </row>
    <row r="37" spans="1:21" s="139" customFormat="1" x14ac:dyDescent="0.2">
      <c r="A37" s="417" t="s">
        <v>736</v>
      </c>
      <c r="B37" s="418" t="s">
        <v>66</v>
      </c>
      <c r="C37" s="418">
        <v>121</v>
      </c>
      <c r="D37" s="419">
        <v>354</v>
      </c>
      <c r="E37" s="420">
        <v>30</v>
      </c>
      <c r="F37" s="420">
        <v>64</v>
      </c>
      <c r="G37" s="421">
        <v>22</v>
      </c>
      <c r="H37" s="419">
        <v>9</v>
      </c>
      <c r="I37" s="420">
        <v>0</v>
      </c>
      <c r="J37" s="421">
        <v>10</v>
      </c>
      <c r="K37" s="419">
        <v>28</v>
      </c>
      <c r="L37" s="421">
        <v>113</v>
      </c>
      <c r="M37" s="419">
        <v>9</v>
      </c>
      <c r="N37" s="421">
        <v>2</v>
      </c>
      <c r="O37" s="419">
        <v>3</v>
      </c>
      <c r="P37" s="421">
        <v>0</v>
      </c>
      <c r="Q37" s="422">
        <v>0.18079999999999999</v>
      </c>
      <c r="R37" s="423">
        <v>0.24079999999999999</v>
      </c>
      <c r="S37" s="423">
        <v>0.29099999999999998</v>
      </c>
      <c r="T37" s="424">
        <v>0.53180000000000005</v>
      </c>
      <c r="U37" s="421">
        <v>382</v>
      </c>
    </row>
    <row r="38" spans="1:21" s="139" customFormat="1" x14ac:dyDescent="0.2">
      <c r="A38" s="417" t="s">
        <v>328</v>
      </c>
      <c r="B38" s="418" t="s">
        <v>147</v>
      </c>
      <c r="C38" s="418">
        <v>148</v>
      </c>
      <c r="D38" s="419">
        <v>449</v>
      </c>
      <c r="E38" s="420">
        <v>57</v>
      </c>
      <c r="F38" s="420">
        <v>105</v>
      </c>
      <c r="G38" s="421">
        <v>47</v>
      </c>
      <c r="H38" s="419">
        <v>20</v>
      </c>
      <c r="I38" s="420">
        <v>5</v>
      </c>
      <c r="J38" s="421">
        <v>15</v>
      </c>
      <c r="K38" s="419">
        <v>44</v>
      </c>
      <c r="L38" s="421">
        <v>126</v>
      </c>
      <c r="M38" s="419">
        <v>34</v>
      </c>
      <c r="N38" s="421">
        <v>5</v>
      </c>
      <c r="O38" s="419">
        <v>5</v>
      </c>
      <c r="P38" s="421">
        <v>3</v>
      </c>
      <c r="Q38" s="422">
        <v>0.2339</v>
      </c>
      <c r="R38" s="423">
        <v>0.30649999999999999</v>
      </c>
      <c r="S38" s="423">
        <v>0.40089999999999998</v>
      </c>
      <c r="T38" s="424">
        <v>0.70730000000000004</v>
      </c>
      <c r="U38" s="421">
        <v>496</v>
      </c>
    </row>
    <row r="39" spans="1:21" s="139" customFormat="1" x14ac:dyDescent="0.2">
      <c r="A39" s="417" t="s">
        <v>707</v>
      </c>
      <c r="B39" s="418" t="s">
        <v>70</v>
      </c>
      <c r="C39" s="418">
        <v>87</v>
      </c>
      <c r="D39" s="419">
        <v>182</v>
      </c>
      <c r="E39" s="420">
        <v>20</v>
      </c>
      <c r="F39" s="420">
        <v>41</v>
      </c>
      <c r="G39" s="421">
        <v>23</v>
      </c>
      <c r="H39" s="419">
        <v>5</v>
      </c>
      <c r="I39" s="420">
        <v>1</v>
      </c>
      <c r="J39" s="421">
        <v>11</v>
      </c>
      <c r="K39" s="419">
        <v>12</v>
      </c>
      <c r="L39" s="421">
        <v>55</v>
      </c>
      <c r="M39" s="419">
        <v>3</v>
      </c>
      <c r="N39" s="421">
        <v>1</v>
      </c>
      <c r="O39" s="419">
        <v>4</v>
      </c>
      <c r="P39" s="421">
        <v>0</v>
      </c>
      <c r="Q39" s="422">
        <v>0.2253</v>
      </c>
      <c r="R39" s="423">
        <v>0.2732</v>
      </c>
      <c r="S39" s="423">
        <v>0.4451</v>
      </c>
      <c r="T39" s="424">
        <v>0.71830000000000005</v>
      </c>
      <c r="U39" s="421">
        <v>194</v>
      </c>
    </row>
    <row r="40" spans="1:21" s="139" customFormat="1" x14ac:dyDescent="0.2">
      <c r="A40" s="417" t="s">
        <v>734</v>
      </c>
      <c r="B40" s="418" t="s">
        <v>66</v>
      </c>
      <c r="C40" s="418">
        <v>132</v>
      </c>
      <c r="D40" s="419">
        <v>374</v>
      </c>
      <c r="E40" s="420">
        <v>31</v>
      </c>
      <c r="F40" s="420">
        <v>77</v>
      </c>
      <c r="G40" s="421">
        <v>25</v>
      </c>
      <c r="H40" s="419">
        <v>18</v>
      </c>
      <c r="I40" s="420">
        <v>2</v>
      </c>
      <c r="J40" s="421">
        <v>7</v>
      </c>
      <c r="K40" s="419">
        <v>23</v>
      </c>
      <c r="L40" s="421">
        <v>95</v>
      </c>
      <c r="M40" s="419">
        <v>13</v>
      </c>
      <c r="N40" s="421">
        <v>5</v>
      </c>
      <c r="O40" s="419">
        <v>1</v>
      </c>
      <c r="P40" s="421">
        <v>0</v>
      </c>
      <c r="Q40" s="422">
        <v>0.2059</v>
      </c>
      <c r="R40" s="423">
        <v>0.25190000000000001</v>
      </c>
      <c r="S40" s="423">
        <v>0.32090000000000002</v>
      </c>
      <c r="T40" s="424">
        <v>0.57269999999999999</v>
      </c>
      <c r="U40" s="421">
        <v>397</v>
      </c>
    </row>
    <row r="41" spans="1:21" s="139" customFormat="1" x14ac:dyDescent="0.2">
      <c r="A41" s="417" t="s">
        <v>332</v>
      </c>
      <c r="B41" s="418" t="s">
        <v>69</v>
      </c>
      <c r="C41" s="418">
        <v>69</v>
      </c>
      <c r="D41" s="419">
        <v>221</v>
      </c>
      <c r="E41" s="420">
        <v>23</v>
      </c>
      <c r="F41" s="420">
        <v>53</v>
      </c>
      <c r="G41" s="421">
        <v>32</v>
      </c>
      <c r="H41" s="419">
        <v>12</v>
      </c>
      <c r="I41" s="420">
        <v>5</v>
      </c>
      <c r="J41" s="421">
        <v>9</v>
      </c>
      <c r="K41" s="419">
        <v>18</v>
      </c>
      <c r="L41" s="421">
        <v>58</v>
      </c>
      <c r="M41" s="419">
        <v>8</v>
      </c>
      <c r="N41" s="421">
        <v>4</v>
      </c>
      <c r="O41" s="419">
        <v>4</v>
      </c>
      <c r="P41" s="421">
        <v>0</v>
      </c>
      <c r="Q41" s="422">
        <v>0.23980000000000001</v>
      </c>
      <c r="R41" s="423">
        <v>0.29709999999999998</v>
      </c>
      <c r="S41" s="423">
        <v>0.46150000000000002</v>
      </c>
      <c r="T41" s="424">
        <v>0.75860000000000005</v>
      </c>
      <c r="U41" s="421">
        <v>239</v>
      </c>
    </row>
    <row r="42" spans="1:21" s="139" customFormat="1" x14ac:dyDescent="0.2">
      <c r="A42" s="417" t="s">
        <v>326</v>
      </c>
      <c r="B42" s="418" t="s">
        <v>66</v>
      </c>
      <c r="C42" s="418">
        <v>151</v>
      </c>
      <c r="D42" s="419">
        <v>517</v>
      </c>
      <c r="E42" s="420">
        <v>51</v>
      </c>
      <c r="F42" s="420">
        <v>117</v>
      </c>
      <c r="G42" s="421">
        <v>73</v>
      </c>
      <c r="H42" s="419">
        <v>30</v>
      </c>
      <c r="I42" s="420">
        <v>2</v>
      </c>
      <c r="J42" s="421">
        <v>17</v>
      </c>
      <c r="K42" s="419">
        <v>34</v>
      </c>
      <c r="L42" s="421">
        <v>121</v>
      </c>
      <c r="M42" s="419">
        <v>22</v>
      </c>
      <c r="N42" s="421">
        <v>3</v>
      </c>
      <c r="O42" s="419">
        <v>6</v>
      </c>
      <c r="P42" s="421">
        <v>0</v>
      </c>
      <c r="Q42" s="422">
        <v>0.2263</v>
      </c>
      <c r="R42" s="423">
        <v>0.27400000000000002</v>
      </c>
      <c r="S42" s="423">
        <v>0.39069999999999999</v>
      </c>
      <c r="T42" s="424">
        <v>0.66479999999999995</v>
      </c>
      <c r="U42" s="421">
        <v>551</v>
      </c>
    </row>
    <row r="43" spans="1:21" s="139" customFormat="1" x14ac:dyDescent="0.2">
      <c r="A43" s="417" t="s">
        <v>591</v>
      </c>
      <c r="B43" s="418" t="s">
        <v>69</v>
      </c>
      <c r="C43" s="418">
        <v>130</v>
      </c>
      <c r="D43" s="419">
        <v>404</v>
      </c>
      <c r="E43" s="420">
        <v>45</v>
      </c>
      <c r="F43" s="420">
        <v>86</v>
      </c>
      <c r="G43" s="421">
        <v>54</v>
      </c>
      <c r="H43" s="419">
        <v>21</v>
      </c>
      <c r="I43" s="420">
        <v>4</v>
      </c>
      <c r="J43" s="421">
        <v>13</v>
      </c>
      <c r="K43" s="419">
        <v>29</v>
      </c>
      <c r="L43" s="421">
        <v>93</v>
      </c>
      <c r="M43" s="419">
        <v>8</v>
      </c>
      <c r="N43" s="421">
        <v>2</v>
      </c>
      <c r="O43" s="419">
        <v>6</v>
      </c>
      <c r="P43" s="421">
        <v>13</v>
      </c>
      <c r="Q43" s="422">
        <v>0.21290000000000001</v>
      </c>
      <c r="R43" s="423">
        <v>0.28699999999999998</v>
      </c>
      <c r="S43" s="423">
        <v>0.38119999999999998</v>
      </c>
      <c r="T43" s="424">
        <v>0.66820000000000002</v>
      </c>
      <c r="U43" s="421">
        <v>446</v>
      </c>
    </row>
    <row r="44" spans="1:21" s="139" customFormat="1" x14ac:dyDescent="0.2">
      <c r="A44" s="408" t="s">
        <v>848</v>
      </c>
      <c r="B44" s="409" t="s">
        <v>75</v>
      </c>
      <c r="C44" s="409">
        <v>120</v>
      </c>
      <c r="D44" s="410">
        <v>394</v>
      </c>
      <c r="E44" s="411">
        <v>39</v>
      </c>
      <c r="F44" s="411">
        <v>95</v>
      </c>
      <c r="G44" s="412">
        <v>55</v>
      </c>
      <c r="H44" s="410">
        <v>22</v>
      </c>
      <c r="I44" s="411">
        <v>3</v>
      </c>
      <c r="J44" s="412">
        <v>14</v>
      </c>
      <c r="K44" s="410">
        <v>10</v>
      </c>
      <c r="L44" s="412">
        <v>80</v>
      </c>
      <c r="M44" s="410">
        <v>0</v>
      </c>
      <c r="N44" s="412">
        <v>3</v>
      </c>
      <c r="O44" s="410">
        <v>2</v>
      </c>
      <c r="P44" s="412">
        <v>5</v>
      </c>
      <c r="Q44" s="414">
        <v>0.24110000000000001</v>
      </c>
      <c r="R44" s="415">
        <v>0.26889999999999997</v>
      </c>
      <c r="S44" s="415">
        <v>0.41880000000000001</v>
      </c>
      <c r="T44" s="416">
        <v>0.68769999999999998</v>
      </c>
      <c r="U44" s="412">
        <v>409</v>
      </c>
    </row>
    <row r="45" spans="1:21" s="139" customFormat="1" x14ac:dyDescent="0.2">
      <c r="A45" s="417" t="s">
        <v>948</v>
      </c>
      <c r="B45" s="418" t="s">
        <v>146</v>
      </c>
      <c r="C45" s="418">
        <v>77</v>
      </c>
      <c r="D45" s="419">
        <v>185</v>
      </c>
      <c r="E45" s="420">
        <v>21</v>
      </c>
      <c r="F45" s="420">
        <v>32</v>
      </c>
      <c r="G45" s="421">
        <v>15</v>
      </c>
      <c r="H45" s="419">
        <v>12</v>
      </c>
      <c r="I45" s="420">
        <v>1</v>
      </c>
      <c r="J45" s="421">
        <v>5</v>
      </c>
      <c r="K45" s="419">
        <v>26</v>
      </c>
      <c r="L45" s="421">
        <v>71</v>
      </c>
      <c r="M45" s="419">
        <v>3</v>
      </c>
      <c r="N45" s="421">
        <v>8</v>
      </c>
      <c r="O45" s="419">
        <v>3</v>
      </c>
      <c r="P45" s="421">
        <v>0</v>
      </c>
      <c r="Q45" s="422">
        <v>0.17299999999999999</v>
      </c>
      <c r="R45" s="423">
        <v>0.27489999999999998</v>
      </c>
      <c r="S45" s="423">
        <v>0.32969999999999999</v>
      </c>
      <c r="T45" s="424">
        <v>0.60460000000000003</v>
      </c>
      <c r="U45" s="421">
        <v>211</v>
      </c>
    </row>
    <row r="46" spans="1:21" s="139" customFormat="1" x14ac:dyDescent="0.2">
      <c r="A46" s="417" t="s">
        <v>589</v>
      </c>
      <c r="B46" s="418" t="s">
        <v>69</v>
      </c>
      <c r="C46" s="418">
        <v>9</v>
      </c>
      <c r="D46" s="419">
        <v>12</v>
      </c>
      <c r="E46" s="420">
        <v>2</v>
      </c>
      <c r="F46" s="420">
        <v>3</v>
      </c>
      <c r="G46" s="421">
        <v>1</v>
      </c>
      <c r="H46" s="419">
        <v>0</v>
      </c>
      <c r="I46" s="420">
        <v>0</v>
      </c>
      <c r="J46" s="421">
        <v>1</v>
      </c>
      <c r="K46" s="419">
        <v>1</v>
      </c>
      <c r="L46" s="421">
        <v>5</v>
      </c>
      <c r="M46" s="419">
        <v>0</v>
      </c>
      <c r="N46" s="421">
        <v>0</v>
      </c>
      <c r="O46" s="419">
        <v>0</v>
      </c>
      <c r="P46" s="421">
        <v>0</v>
      </c>
      <c r="Q46" s="422">
        <v>0.25</v>
      </c>
      <c r="R46" s="423">
        <v>0.30769999999999997</v>
      </c>
      <c r="S46" s="423">
        <v>0.5</v>
      </c>
      <c r="T46" s="424">
        <v>0.80769999999999997</v>
      </c>
      <c r="U46" s="421">
        <v>13</v>
      </c>
    </row>
    <row r="47" spans="1:21" s="139" customFormat="1" x14ac:dyDescent="0.2">
      <c r="A47" s="417" t="s">
        <v>381</v>
      </c>
      <c r="B47" s="418" t="s">
        <v>76</v>
      </c>
      <c r="C47" s="418">
        <v>155</v>
      </c>
      <c r="D47" s="419">
        <v>521</v>
      </c>
      <c r="E47" s="420">
        <v>61</v>
      </c>
      <c r="F47" s="420">
        <v>108</v>
      </c>
      <c r="G47" s="425">
        <v>76</v>
      </c>
      <c r="H47" s="419">
        <v>29</v>
      </c>
      <c r="I47" s="420">
        <v>0</v>
      </c>
      <c r="J47" s="421">
        <v>23</v>
      </c>
      <c r="K47" s="419">
        <v>38</v>
      </c>
      <c r="L47" s="421">
        <v>137</v>
      </c>
      <c r="M47" s="419">
        <v>28</v>
      </c>
      <c r="N47" s="425">
        <v>16</v>
      </c>
      <c r="O47" s="419">
        <v>10</v>
      </c>
      <c r="P47" s="425">
        <v>22</v>
      </c>
      <c r="Q47" s="422">
        <v>0.20730000000000001</v>
      </c>
      <c r="R47" s="423">
        <v>0.28920000000000001</v>
      </c>
      <c r="S47" s="423">
        <v>0.39539999999999997</v>
      </c>
      <c r="T47" s="424">
        <v>0.68459999999999999</v>
      </c>
      <c r="U47" s="425">
        <v>581</v>
      </c>
    </row>
    <row r="48" spans="1:21" s="139" customFormat="1" x14ac:dyDescent="0.2">
      <c r="A48" s="417" t="s">
        <v>791</v>
      </c>
      <c r="B48" s="418" t="s">
        <v>76</v>
      </c>
      <c r="C48" s="418">
        <v>76</v>
      </c>
      <c r="D48" s="419">
        <v>152</v>
      </c>
      <c r="E48" s="420">
        <v>15</v>
      </c>
      <c r="F48" s="420">
        <v>31</v>
      </c>
      <c r="G48" s="421">
        <v>23</v>
      </c>
      <c r="H48" s="419">
        <v>7</v>
      </c>
      <c r="I48" s="420">
        <v>1</v>
      </c>
      <c r="J48" s="421">
        <v>9</v>
      </c>
      <c r="K48" s="419">
        <v>6</v>
      </c>
      <c r="L48" s="421">
        <v>61</v>
      </c>
      <c r="M48" s="419">
        <v>0</v>
      </c>
      <c r="N48" s="421">
        <v>0</v>
      </c>
      <c r="O48" s="419">
        <v>2</v>
      </c>
      <c r="P48" s="421">
        <v>5</v>
      </c>
      <c r="Q48" s="422">
        <v>0.2039</v>
      </c>
      <c r="R48" s="423">
        <v>0.25769999999999998</v>
      </c>
      <c r="S48" s="423">
        <v>0.44080000000000003</v>
      </c>
      <c r="T48" s="424">
        <v>0.69850000000000001</v>
      </c>
      <c r="U48" s="421">
        <v>163</v>
      </c>
    </row>
    <row r="49" spans="1:21" s="139" customFormat="1" x14ac:dyDescent="0.2">
      <c r="A49" s="417" t="s">
        <v>925</v>
      </c>
      <c r="B49" s="418" t="s">
        <v>72</v>
      </c>
      <c r="C49" s="418">
        <v>30</v>
      </c>
      <c r="D49" s="419">
        <v>71</v>
      </c>
      <c r="E49" s="420">
        <v>4</v>
      </c>
      <c r="F49" s="420">
        <v>11</v>
      </c>
      <c r="G49" s="421">
        <v>4</v>
      </c>
      <c r="H49" s="419">
        <v>0</v>
      </c>
      <c r="I49" s="420">
        <v>0</v>
      </c>
      <c r="J49" s="421">
        <v>1</v>
      </c>
      <c r="K49" s="419">
        <v>2</v>
      </c>
      <c r="L49" s="421">
        <v>27</v>
      </c>
      <c r="M49" s="419">
        <v>0</v>
      </c>
      <c r="N49" s="421">
        <v>2</v>
      </c>
      <c r="O49" s="419">
        <v>0</v>
      </c>
      <c r="P49" s="421">
        <v>0</v>
      </c>
      <c r="Q49" s="422">
        <v>0.15490000000000001</v>
      </c>
      <c r="R49" s="423">
        <v>0.17810000000000001</v>
      </c>
      <c r="S49" s="423">
        <v>0.19719999999999999</v>
      </c>
      <c r="T49" s="424">
        <v>0.37530000000000002</v>
      </c>
      <c r="U49" s="421">
        <v>73</v>
      </c>
    </row>
    <row r="50" spans="1:21" s="139" customFormat="1" x14ac:dyDescent="0.2">
      <c r="A50" s="408" t="s">
        <v>965</v>
      </c>
      <c r="B50" s="409" t="s">
        <v>166</v>
      </c>
      <c r="C50" s="409">
        <v>140</v>
      </c>
      <c r="D50" s="410">
        <v>405</v>
      </c>
      <c r="E50" s="411">
        <v>33</v>
      </c>
      <c r="F50" s="411">
        <v>87</v>
      </c>
      <c r="G50" s="412">
        <v>36</v>
      </c>
      <c r="H50" s="410">
        <v>19</v>
      </c>
      <c r="I50" s="411">
        <v>5</v>
      </c>
      <c r="J50" s="412">
        <v>4</v>
      </c>
      <c r="K50" s="410">
        <v>40</v>
      </c>
      <c r="L50" s="412">
        <v>106</v>
      </c>
      <c r="M50" s="410">
        <v>5</v>
      </c>
      <c r="N50" s="412">
        <v>3</v>
      </c>
      <c r="O50" s="410">
        <v>5</v>
      </c>
      <c r="P50" s="412">
        <v>3</v>
      </c>
      <c r="Q50" s="414">
        <v>0.21479999999999999</v>
      </c>
      <c r="R50" s="415">
        <v>0.29020000000000001</v>
      </c>
      <c r="S50" s="415">
        <v>0.316</v>
      </c>
      <c r="T50" s="416">
        <v>0.60619999999999996</v>
      </c>
      <c r="U50" s="412">
        <v>448</v>
      </c>
    </row>
    <row r="51" spans="1:21" s="139" customFormat="1" x14ac:dyDescent="0.2">
      <c r="A51" s="417" t="s">
        <v>628</v>
      </c>
      <c r="B51" s="418" t="s">
        <v>65</v>
      </c>
      <c r="C51" s="418">
        <v>48</v>
      </c>
      <c r="D51" s="419">
        <v>100</v>
      </c>
      <c r="E51" s="420">
        <v>8</v>
      </c>
      <c r="F51" s="420">
        <v>19</v>
      </c>
      <c r="G51" s="421">
        <v>15</v>
      </c>
      <c r="H51" s="419">
        <v>3</v>
      </c>
      <c r="I51" s="420">
        <v>0</v>
      </c>
      <c r="J51" s="421">
        <v>2</v>
      </c>
      <c r="K51" s="419">
        <v>2</v>
      </c>
      <c r="L51" s="421">
        <v>35</v>
      </c>
      <c r="M51" s="419">
        <v>1</v>
      </c>
      <c r="N51" s="421">
        <v>0</v>
      </c>
      <c r="O51" s="419">
        <v>1</v>
      </c>
      <c r="P51" s="421">
        <v>1</v>
      </c>
      <c r="Q51" s="422">
        <v>0.19</v>
      </c>
      <c r="R51" s="423">
        <v>0.21360000000000001</v>
      </c>
      <c r="S51" s="423">
        <v>0.28000000000000003</v>
      </c>
      <c r="T51" s="424">
        <v>0.49359999999999998</v>
      </c>
      <c r="U51" s="421">
        <v>103</v>
      </c>
    </row>
    <row r="52" spans="1:21" s="139" customFormat="1" x14ac:dyDescent="0.2">
      <c r="A52" s="408" t="s">
        <v>911</v>
      </c>
      <c r="B52" s="409" t="s">
        <v>72</v>
      </c>
      <c r="C52" s="409">
        <v>104</v>
      </c>
      <c r="D52" s="410">
        <v>216</v>
      </c>
      <c r="E52" s="411">
        <v>39</v>
      </c>
      <c r="F52" s="411">
        <v>56</v>
      </c>
      <c r="G52" s="412">
        <v>33</v>
      </c>
      <c r="H52" s="410">
        <v>7</v>
      </c>
      <c r="I52" s="411">
        <v>2</v>
      </c>
      <c r="J52" s="412">
        <v>10</v>
      </c>
      <c r="K52" s="410">
        <v>25</v>
      </c>
      <c r="L52" s="412">
        <v>51</v>
      </c>
      <c r="M52" s="410">
        <v>18</v>
      </c>
      <c r="N52" s="412">
        <v>2</v>
      </c>
      <c r="O52" s="410">
        <v>2</v>
      </c>
      <c r="P52" s="412">
        <v>1</v>
      </c>
      <c r="Q52" s="414">
        <v>0.25929999999999997</v>
      </c>
      <c r="R52" s="415">
        <v>0.33879999999999999</v>
      </c>
      <c r="S52" s="415">
        <v>0.4491</v>
      </c>
      <c r="T52" s="416">
        <v>0.78790000000000004</v>
      </c>
      <c r="U52" s="412">
        <v>242</v>
      </c>
    </row>
    <row r="53" spans="1:21" s="139" customFormat="1" x14ac:dyDescent="0.2">
      <c r="A53" s="417" t="s">
        <v>849</v>
      </c>
      <c r="B53" s="418" t="s">
        <v>75</v>
      </c>
      <c r="C53" s="418">
        <v>121</v>
      </c>
      <c r="D53" s="419">
        <v>309</v>
      </c>
      <c r="E53" s="420">
        <v>35</v>
      </c>
      <c r="F53" s="420">
        <v>78</v>
      </c>
      <c r="G53" s="421">
        <v>27</v>
      </c>
      <c r="H53" s="419">
        <v>10</v>
      </c>
      <c r="I53" s="420">
        <v>2</v>
      </c>
      <c r="J53" s="421">
        <v>6</v>
      </c>
      <c r="K53" s="419">
        <v>22</v>
      </c>
      <c r="L53" s="421">
        <v>75</v>
      </c>
      <c r="M53" s="419">
        <v>18</v>
      </c>
      <c r="N53" s="421">
        <v>4</v>
      </c>
      <c r="O53" s="419">
        <v>4</v>
      </c>
      <c r="P53" s="421">
        <v>1</v>
      </c>
      <c r="Q53" s="422">
        <v>0.25240000000000001</v>
      </c>
      <c r="R53" s="423">
        <v>0.30420000000000003</v>
      </c>
      <c r="S53" s="423">
        <v>0.35599999999999998</v>
      </c>
      <c r="T53" s="424">
        <v>0.66020000000000001</v>
      </c>
      <c r="U53" s="421">
        <v>332</v>
      </c>
    </row>
    <row r="54" spans="1:21" s="139" customFormat="1" x14ac:dyDescent="0.2">
      <c r="A54" s="417" t="s">
        <v>789</v>
      </c>
      <c r="B54" s="418" t="s">
        <v>76</v>
      </c>
      <c r="C54" s="418">
        <v>103</v>
      </c>
      <c r="D54" s="419">
        <v>263</v>
      </c>
      <c r="E54" s="420">
        <v>43</v>
      </c>
      <c r="F54" s="420">
        <v>75</v>
      </c>
      <c r="G54" s="421">
        <v>34</v>
      </c>
      <c r="H54" s="419">
        <v>12</v>
      </c>
      <c r="I54" s="420">
        <v>2</v>
      </c>
      <c r="J54" s="421">
        <v>8</v>
      </c>
      <c r="K54" s="419">
        <v>5</v>
      </c>
      <c r="L54" s="421">
        <v>71</v>
      </c>
      <c r="M54" s="419">
        <v>9</v>
      </c>
      <c r="N54" s="421">
        <v>6</v>
      </c>
      <c r="O54" s="419">
        <v>6</v>
      </c>
      <c r="P54" s="421">
        <v>1</v>
      </c>
      <c r="Q54" s="422">
        <v>0.28520000000000001</v>
      </c>
      <c r="R54" s="423">
        <v>0.30109999999999998</v>
      </c>
      <c r="S54" s="423">
        <v>0.43730000000000002</v>
      </c>
      <c r="T54" s="424">
        <v>0.73839999999999995</v>
      </c>
      <c r="U54" s="421">
        <v>269</v>
      </c>
    </row>
    <row r="55" spans="1:21" s="139" customFormat="1" x14ac:dyDescent="0.2">
      <c r="A55" s="417" t="s">
        <v>822</v>
      </c>
      <c r="B55" s="418" t="s">
        <v>147</v>
      </c>
      <c r="C55" s="418">
        <v>128</v>
      </c>
      <c r="D55" s="419">
        <v>423</v>
      </c>
      <c r="E55" s="420">
        <v>54</v>
      </c>
      <c r="F55" s="420">
        <v>73</v>
      </c>
      <c r="G55" s="421">
        <v>24</v>
      </c>
      <c r="H55" s="419">
        <v>15</v>
      </c>
      <c r="I55" s="420">
        <v>0</v>
      </c>
      <c r="J55" s="421">
        <v>11</v>
      </c>
      <c r="K55" s="419">
        <v>41</v>
      </c>
      <c r="L55" s="421">
        <v>140</v>
      </c>
      <c r="M55" s="419">
        <v>15</v>
      </c>
      <c r="N55" s="421">
        <v>1</v>
      </c>
      <c r="O55" s="419">
        <v>3</v>
      </c>
      <c r="P55" s="421">
        <v>0</v>
      </c>
      <c r="Q55" s="422">
        <v>0.1726</v>
      </c>
      <c r="R55" s="423">
        <v>0.2457</v>
      </c>
      <c r="S55" s="423">
        <v>0.28610000000000002</v>
      </c>
      <c r="T55" s="424">
        <v>0.53169999999999995</v>
      </c>
      <c r="U55" s="421">
        <v>464</v>
      </c>
    </row>
    <row r="56" spans="1:21" s="139" customFormat="1" x14ac:dyDescent="0.2">
      <c r="A56" s="408" t="s">
        <v>568</v>
      </c>
      <c r="B56" s="409" t="s">
        <v>67</v>
      </c>
      <c r="C56" s="409">
        <v>20</v>
      </c>
      <c r="D56" s="410">
        <v>22</v>
      </c>
      <c r="E56" s="411">
        <v>2</v>
      </c>
      <c r="F56" s="411">
        <v>5</v>
      </c>
      <c r="G56" s="412">
        <v>4</v>
      </c>
      <c r="H56" s="410">
        <v>2</v>
      </c>
      <c r="I56" s="411">
        <v>0</v>
      </c>
      <c r="J56" s="412">
        <v>1</v>
      </c>
      <c r="K56" s="410">
        <v>4</v>
      </c>
      <c r="L56" s="412">
        <v>5</v>
      </c>
      <c r="M56" s="410">
        <v>1</v>
      </c>
      <c r="N56" s="412">
        <v>0</v>
      </c>
      <c r="O56" s="410">
        <v>0</v>
      </c>
      <c r="P56" s="412">
        <v>0</v>
      </c>
      <c r="Q56" s="414">
        <v>0.2273</v>
      </c>
      <c r="R56" s="415">
        <v>0.34620000000000001</v>
      </c>
      <c r="S56" s="415">
        <v>0.45450000000000002</v>
      </c>
      <c r="T56" s="416">
        <v>0.80069999999999997</v>
      </c>
      <c r="U56" s="412">
        <v>26</v>
      </c>
    </row>
    <row r="57" spans="1:21" s="139" customFormat="1" x14ac:dyDescent="0.2">
      <c r="A57" s="417" t="s">
        <v>766</v>
      </c>
      <c r="B57" s="418" t="s">
        <v>73</v>
      </c>
      <c r="C57" s="418">
        <v>139</v>
      </c>
      <c r="D57" s="419">
        <v>111</v>
      </c>
      <c r="E57" s="420">
        <v>14</v>
      </c>
      <c r="F57" s="420">
        <v>24</v>
      </c>
      <c r="G57" s="421">
        <v>11</v>
      </c>
      <c r="H57" s="419">
        <v>6</v>
      </c>
      <c r="I57" s="420">
        <v>0</v>
      </c>
      <c r="J57" s="421">
        <v>4</v>
      </c>
      <c r="K57" s="419">
        <v>4</v>
      </c>
      <c r="L57" s="421">
        <v>37</v>
      </c>
      <c r="M57" s="419">
        <v>1</v>
      </c>
      <c r="N57" s="421">
        <v>0</v>
      </c>
      <c r="O57" s="419">
        <v>1</v>
      </c>
      <c r="P57" s="421">
        <v>0</v>
      </c>
      <c r="Q57" s="422">
        <v>0.2162</v>
      </c>
      <c r="R57" s="423">
        <v>0.24349999999999999</v>
      </c>
      <c r="S57" s="423">
        <v>0.37840000000000001</v>
      </c>
      <c r="T57" s="424">
        <v>0.62190000000000001</v>
      </c>
      <c r="U57" s="421">
        <v>115</v>
      </c>
    </row>
    <row r="58" spans="1:21" s="139" customFormat="1" x14ac:dyDescent="0.2">
      <c r="A58" s="417" t="s">
        <v>596</v>
      </c>
      <c r="B58" s="418" t="s">
        <v>69</v>
      </c>
      <c r="C58" s="418">
        <v>16</v>
      </c>
      <c r="D58" s="419">
        <v>28</v>
      </c>
      <c r="E58" s="420">
        <v>2</v>
      </c>
      <c r="F58" s="420">
        <v>5</v>
      </c>
      <c r="G58" s="421">
        <v>0</v>
      </c>
      <c r="H58" s="419">
        <v>1</v>
      </c>
      <c r="I58" s="420">
        <v>0</v>
      </c>
      <c r="J58" s="421">
        <v>0</v>
      </c>
      <c r="K58" s="419">
        <v>4</v>
      </c>
      <c r="L58" s="421">
        <v>7</v>
      </c>
      <c r="M58" s="419">
        <v>0</v>
      </c>
      <c r="N58" s="421">
        <v>1</v>
      </c>
      <c r="O58" s="419">
        <v>0</v>
      </c>
      <c r="P58" s="421">
        <v>0</v>
      </c>
      <c r="Q58" s="422">
        <v>0.17860000000000001</v>
      </c>
      <c r="R58" s="423">
        <v>0.28129999999999999</v>
      </c>
      <c r="S58" s="423">
        <v>0.21429999999999999</v>
      </c>
      <c r="T58" s="424">
        <v>0.4955</v>
      </c>
      <c r="U58" s="421">
        <v>32</v>
      </c>
    </row>
    <row r="59" spans="1:21" s="139" customFormat="1" x14ac:dyDescent="0.2">
      <c r="A59" s="417" t="s">
        <v>349</v>
      </c>
      <c r="B59" s="418" t="s">
        <v>66</v>
      </c>
      <c r="C59" s="418">
        <v>141</v>
      </c>
      <c r="D59" s="419">
        <v>489</v>
      </c>
      <c r="E59" s="420">
        <v>63</v>
      </c>
      <c r="F59" s="420">
        <v>118</v>
      </c>
      <c r="G59" s="421">
        <v>34</v>
      </c>
      <c r="H59" s="419">
        <v>22</v>
      </c>
      <c r="I59" s="420">
        <v>0</v>
      </c>
      <c r="J59" s="421">
        <v>15</v>
      </c>
      <c r="K59" s="419">
        <v>42</v>
      </c>
      <c r="L59" s="421">
        <v>91</v>
      </c>
      <c r="M59" s="419">
        <v>32</v>
      </c>
      <c r="N59" s="421">
        <v>0</v>
      </c>
      <c r="O59" s="419">
        <v>3</v>
      </c>
      <c r="P59" s="421">
        <v>1</v>
      </c>
      <c r="Q59" s="422">
        <v>0.24129999999999999</v>
      </c>
      <c r="R59" s="423">
        <v>0.30259999999999998</v>
      </c>
      <c r="S59" s="423">
        <v>0.37830000000000003</v>
      </c>
      <c r="T59" s="424">
        <v>0.68100000000000005</v>
      </c>
      <c r="U59" s="421">
        <v>532</v>
      </c>
    </row>
    <row r="60" spans="1:21" s="139" customFormat="1" x14ac:dyDescent="0.2">
      <c r="A60" s="408" t="s">
        <v>893</v>
      </c>
      <c r="B60" s="409" t="s">
        <v>74</v>
      </c>
      <c r="C60" s="409">
        <v>91</v>
      </c>
      <c r="D60" s="410">
        <v>167</v>
      </c>
      <c r="E60" s="411">
        <v>21</v>
      </c>
      <c r="F60" s="411">
        <v>27</v>
      </c>
      <c r="G60" s="412">
        <v>14</v>
      </c>
      <c r="H60" s="410">
        <v>8</v>
      </c>
      <c r="I60" s="411">
        <v>1</v>
      </c>
      <c r="J60" s="412">
        <v>5</v>
      </c>
      <c r="K60" s="410">
        <v>14</v>
      </c>
      <c r="L60" s="412">
        <v>56</v>
      </c>
      <c r="M60" s="410">
        <v>2</v>
      </c>
      <c r="N60" s="412">
        <v>0</v>
      </c>
      <c r="O60" s="410">
        <v>0</v>
      </c>
      <c r="P60" s="412">
        <v>0</v>
      </c>
      <c r="Q60" s="414">
        <v>0.16170000000000001</v>
      </c>
      <c r="R60" s="415">
        <v>0.22650000000000001</v>
      </c>
      <c r="S60" s="415">
        <v>0.31140000000000001</v>
      </c>
      <c r="T60" s="416">
        <v>0.53790000000000004</v>
      </c>
      <c r="U60" s="412">
        <v>181</v>
      </c>
    </row>
    <row r="61" spans="1:21" s="139" customFormat="1" x14ac:dyDescent="0.2">
      <c r="A61" s="417" t="s">
        <v>787</v>
      </c>
      <c r="B61" s="418" t="s">
        <v>76</v>
      </c>
      <c r="C61" s="418">
        <v>84</v>
      </c>
      <c r="D61" s="419">
        <v>225</v>
      </c>
      <c r="E61" s="420">
        <v>30</v>
      </c>
      <c r="F61" s="420">
        <v>48</v>
      </c>
      <c r="G61" s="421">
        <v>22</v>
      </c>
      <c r="H61" s="419">
        <v>6</v>
      </c>
      <c r="I61" s="420">
        <v>1</v>
      </c>
      <c r="J61" s="421">
        <v>7</v>
      </c>
      <c r="K61" s="419">
        <v>26</v>
      </c>
      <c r="L61" s="421">
        <v>51</v>
      </c>
      <c r="M61" s="419">
        <v>16</v>
      </c>
      <c r="N61" s="421">
        <v>2</v>
      </c>
      <c r="O61" s="419">
        <v>2</v>
      </c>
      <c r="P61" s="421">
        <v>8</v>
      </c>
      <c r="Q61" s="422">
        <v>0.21329999999999999</v>
      </c>
      <c r="R61" s="423">
        <v>0.31659999999999999</v>
      </c>
      <c r="S61" s="423">
        <v>0.3422</v>
      </c>
      <c r="T61" s="424">
        <v>0.65880000000000005</v>
      </c>
      <c r="U61" s="421">
        <v>259</v>
      </c>
    </row>
    <row r="62" spans="1:21" x14ac:dyDescent="0.2">
      <c r="A62" s="417" t="s">
        <v>814</v>
      </c>
      <c r="B62" s="418" t="s">
        <v>147</v>
      </c>
      <c r="C62" s="418">
        <v>51</v>
      </c>
      <c r="D62" s="419">
        <v>151</v>
      </c>
      <c r="E62" s="420">
        <v>9</v>
      </c>
      <c r="F62" s="420">
        <v>32</v>
      </c>
      <c r="G62" s="421">
        <v>20</v>
      </c>
      <c r="H62" s="419">
        <v>12</v>
      </c>
      <c r="I62" s="420">
        <v>0</v>
      </c>
      <c r="J62" s="421">
        <v>7</v>
      </c>
      <c r="K62" s="419">
        <v>12</v>
      </c>
      <c r="L62" s="421">
        <v>43</v>
      </c>
      <c r="M62" s="419">
        <v>0</v>
      </c>
      <c r="N62" s="421">
        <v>1</v>
      </c>
      <c r="O62" s="419">
        <v>2</v>
      </c>
      <c r="P62" s="421">
        <v>0</v>
      </c>
      <c r="Q62" s="422">
        <v>0.21190000000000001</v>
      </c>
      <c r="R62" s="423">
        <v>0.26989999999999997</v>
      </c>
      <c r="S62" s="423">
        <v>0.43049999999999999</v>
      </c>
      <c r="T62" s="424">
        <v>0.70040000000000002</v>
      </c>
      <c r="U62" s="421">
        <v>163</v>
      </c>
    </row>
    <row r="63" spans="1:21" x14ac:dyDescent="0.2">
      <c r="A63" s="417" t="s">
        <v>897</v>
      </c>
      <c r="B63" s="418" t="s">
        <v>147</v>
      </c>
      <c r="C63" s="418">
        <v>3</v>
      </c>
      <c r="D63" s="419">
        <v>3</v>
      </c>
      <c r="E63" s="420">
        <v>0</v>
      </c>
      <c r="F63" s="420">
        <v>0</v>
      </c>
      <c r="G63" s="421">
        <v>0</v>
      </c>
      <c r="H63" s="419">
        <v>0</v>
      </c>
      <c r="I63" s="420">
        <v>0</v>
      </c>
      <c r="J63" s="421">
        <v>0</v>
      </c>
      <c r="K63" s="419">
        <v>0</v>
      </c>
      <c r="L63" s="421">
        <v>0</v>
      </c>
      <c r="M63" s="419">
        <v>0</v>
      </c>
      <c r="N63" s="421">
        <v>0</v>
      </c>
      <c r="O63" s="419">
        <v>0</v>
      </c>
      <c r="P63" s="421">
        <v>0</v>
      </c>
      <c r="Q63" s="422">
        <v>0</v>
      </c>
      <c r="R63" s="423">
        <v>0</v>
      </c>
      <c r="S63" s="423">
        <v>0</v>
      </c>
      <c r="T63" s="424">
        <v>0</v>
      </c>
      <c r="U63" s="421">
        <v>3</v>
      </c>
    </row>
    <row r="64" spans="1:21" x14ac:dyDescent="0.2">
      <c r="A64" s="408" t="s">
        <v>889</v>
      </c>
      <c r="B64" s="409" t="s">
        <v>74</v>
      </c>
      <c r="C64" s="409">
        <v>144</v>
      </c>
      <c r="D64" s="410">
        <v>355</v>
      </c>
      <c r="E64" s="411">
        <v>41</v>
      </c>
      <c r="F64" s="411">
        <v>76</v>
      </c>
      <c r="G64" s="412">
        <v>40</v>
      </c>
      <c r="H64" s="410">
        <v>13</v>
      </c>
      <c r="I64" s="411">
        <v>2</v>
      </c>
      <c r="J64" s="412">
        <v>15</v>
      </c>
      <c r="K64" s="410">
        <v>37</v>
      </c>
      <c r="L64" s="412">
        <v>135</v>
      </c>
      <c r="M64" s="410">
        <v>23</v>
      </c>
      <c r="N64" s="412">
        <v>2</v>
      </c>
      <c r="O64" s="410">
        <v>3</v>
      </c>
      <c r="P64" s="412">
        <v>1</v>
      </c>
      <c r="Q64" s="414">
        <v>0.21410000000000001</v>
      </c>
      <c r="R64" s="415">
        <v>0.29010000000000002</v>
      </c>
      <c r="S64" s="415">
        <v>0.38869999999999999</v>
      </c>
      <c r="T64" s="416">
        <v>0.67879999999999996</v>
      </c>
      <c r="U64" s="412">
        <v>393</v>
      </c>
    </row>
    <row r="65" spans="1:21" x14ac:dyDescent="0.2">
      <c r="A65" s="417" t="s">
        <v>358</v>
      </c>
      <c r="B65" s="418" t="s">
        <v>147</v>
      </c>
      <c r="C65" s="431">
        <v>161</v>
      </c>
      <c r="D65" s="419">
        <v>528</v>
      </c>
      <c r="E65" s="420">
        <v>56</v>
      </c>
      <c r="F65" s="420">
        <v>119</v>
      </c>
      <c r="G65" s="421">
        <v>31</v>
      </c>
      <c r="H65" s="419">
        <v>16</v>
      </c>
      <c r="I65" s="420">
        <v>5</v>
      </c>
      <c r="J65" s="421">
        <v>8</v>
      </c>
      <c r="K65" s="419">
        <v>48</v>
      </c>
      <c r="L65" s="421">
        <v>128</v>
      </c>
      <c r="M65" s="427">
        <v>53</v>
      </c>
      <c r="N65" s="421">
        <v>9</v>
      </c>
      <c r="O65" s="419">
        <v>5</v>
      </c>
      <c r="P65" s="421">
        <v>0</v>
      </c>
      <c r="Q65" s="422">
        <v>0.22539999999999999</v>
      </c>
      <c r="R65" s="423">
        <v>0.28989999999999999</v>
      </c>
      <c r="S65" s="423">
        <v>0.3201</v>
      </c>
      <c r="T65" s="424">
        <v>0.61</v>
      </c>
      <c r="U65" s="421">
        <v>576</v>
      </c>
    </row>
    <row r="66" spans="1:21" x14ac:dyDescent="0.2">
      <c r="A66" s="417" t="s">
        <v>704</v>
      </c>
      <c r="B66" s="418" t="s">
        <v>70</v>
      </c>
      <c r="C66" s="418">
        <v>132</v>
      </c>
      <c r="D66" s="419">
        <v>405</v>
      </c>
      <c r="E66" s="420">
        <v>61</v>
      </c>
      <c r="F66" s="420">
        <v>98</v>
      </c>
      <c r="G66" s="421">
        <v>67</v>
      </c>
      <c r="H66" s="419">
        <v>29</v>
      </c>
      <c r="I66" s="420">
        <v>0</v>
      </c>
      <c r="J66" s="421">
        <v>27</v>
      </c>
      <c r="K66" s="419">
        <v>48</v>
      </c>
      <c r="L66" s="421">
        <v>130</v>
      </c>
      <c r="M66" s="419">
        <v>0</v>
      </c>
      <c r="N66" s="421">
        <v>1</v>
      </c>
      <c r="O66" s="419">
        <v>10</v>
      </c>
      <c r="P66" s="421">
        <v>0</v>
      </c>
      <c r="Q66" s="422">
        <v>0.24199999999999999</v>
      </c>
      <c r="R66" s="423">
        <v>0.32229999999999998</v>
      </c>
      <c r="S66" s="429">
        <v>0.51359999999999995</v>
      </c>
      <c r="T66" s="424">
        <v>0.83589999999999998</v>
      </c>
      <c r="U66" s="421">
        <v>453</v>
      </c>
    </row>
    <row r="67" spans="1:21" x14ac:dyDescent="0.2">
      <c r="A67" s="417" t="s">
        <v>917</v>
      </c>
      <c r="B67" s="418" t="s">
        <v>72</v>
      </c>
      <c r="C67" s="418">
        <v>35</v>
      </c>
      <c r="D67" s="419">
        <v>81</v>
      </c>
      <c r="E67" s="420">
        <v>7</v>
      </c>
      <c r="F67" s="420">
        <v>19</v>
      </c>
      <c r="G67" s="421">
        <v>8</v>
      </c>
      <c r="H67" s="419">
        <v>6</v>
      </c>
      <c r="I67" s="420">
        <v>0</v>
      </c>
      <c r="J67" s="421">
        <v>2</v>
      </c>
      <c r="K67" s="419">
        <v>3</v>
      </c>
      <c r="L67" s="421">
        <v>22</v>
      </c>
      <c r="M67" s="419">
        <v>0</v>
      </c>
      <c r="N67" s="421">
        <v>1</v>
      </c>
      <c r="O67" s="419">
        <v>1</v>
      </c>
      <c r="P67" s="421">
        <v>2</v>
      </c>
      <c r="Q67" s="422">
        <v>0.2346</v>
      </c>
      <c r="R67" s="423">
        <v>0.27910000000000001</v>
      </c>
      <c r="S67" s="423">
        <v>0.38269999999999998</v>
      </c>
      <c r="T67" s="424">
        <v>0.66180000000000005</v>
      </c>
      <c r="U67" s="421">
        <v>86</v>
      </c>
    </row>
    <row r="68" spans="1:21" x14ac:dyDescent="0.2">
      <c r="A68" s="408" t="s">
        <v>884</v>
      </c>
      <c r="B68" s="409" t="s">
        <v>74</v>
      </c>
      <c r="C68" s="409">
        <v>69</v>
      </c>
      <c r="D68" s="410">
        <v>141</v>
      </c>
      <c r="E68" s="411">
        <v>22</v>
      </c>
      <c r="F68" s="411">
        <v>34</v>
      </c>
      <c r="G68" s="412">
        <v>18</v>
      </c>
      <c r="H68" s="410">
        <v>9</v>
      </c>
      <c r="I68" s="411">
        <v>0</v>
      </c>
      <c r="J68" s="412">
        <v>6</v>
      </c>
      <c r="K68" s="410">
        <v>13</v>
      </c>
      <c r="L68" s="412">
        <v>38</v>
      </c>
      <c r="M68" s="410">
        <v>0</v>
      </c>
      <c r="N68" s="412">
        <v>0</v>
      </c>
      <c r="O68" s="410">
        <v>2</v>
      </c>
      <c r="P68" s="412">
        <v>3</v>
      </c>
      <c r="Q68" s="414">
        <v>0.24110000000000001</v>
      </c>
      <c r="R68" s="415">
        <v>0.31850000000000001</v>
      </c>
      <c r="S68" s="415">
        <v>0.43259999999999998</v>
      </c>
      <c r="T68" s="416">
        <v>0.75109999999999999</v>
      </c>
      <c r="U68" s="412">
        <v>157</v>
      </c>
    </row>
    <row r="69" spans="1:21" x14ac:dyDescent="0.2">
      <c r="A69" s="417" t="s">
        <v>561</v>
      </c>
      <c r="B69" s="418" t="s">
        <v>67</v>
      </c>
      <c r="C69" s="418">
        <v>29</v>
      </c>
      <c r="D69" s="419">
        <v>76</v>
      </c>
      <c r="E69" s="420">
        <v>9</v>
      </c>
      <c r="F69" s="420">
        <v>21</v>
      </c>
      <c r="G69" s="421">
        <v>10</v>
      </c>
      <c r="H69" s="419">
        <v>5</v>
      </c>
      <c r="I69" s="420">
        <v>2</v>
      </c>
      <c r="J69" s="421">
        <v>1</v>
      </c>
      <c r="K69" s="419">
        <v>8</v>
      </c>
      <c r="L69" s="421">
        <v>31</v>
      </c>
      <c r="M69" s="419">
        <v>3</v>
      </c>
      <c r="N69" s="421">
        <v>0</v>
      </c>
      <c r="O69" s="419">
        <v>0</v>
      </c>
      <c r="P69" s="421">
        <v>1</v>
      </c>
      <c r="Q69" s="422">
        <v>0.27629999999999999</v>
      </c>
      <c r="R69" s="423">
        <v>0.35289999999999999</v>
      </c>
      <c r="S69" s="423">
        <v>0.43419999999999997</v>
      </c>
      <c r="T69" s="424">
        <v>0.78720000000000001</v>
      </c>
      <c r="U69" s="421">
        <v>85</v>
      </c>
    </row>
    <row r="70" spans="1:21" x14ac:dyDescent="0.2">
      <c r="A70" s="417" t="s">
        <v>852</v>
      </c>
      <c r="B70" s="418" t="s">
        <v>75</v>
      </c>
      <c r="C70" s="418">
        <v>145</v>
      </c>
      <c r="D70" s="419">
        <v>460</v>
      </c>
      <c r="E70" s="420">
        <v>42</v>
      </c>
      <c r="F70" s="420">
        <v>111</v>
      </c>
      <c r="G70" s="421">
        <v>53</v>
      </c>
      <c r="H70" s="419">
        <v>25</v>
      </c>
      <c r="I70" s="420">
        <v>4</v>
      </c>
      <c r="J70" s="421">
        <v>10</v>
      </c>
      <c r="K70" s="419">
        <v>20</v>
      </c>
      <c r="L70" s="421">
        <v>118</v>
      </c>
      <c r="M70" s="419">
        <v>7</v>
      </c>
      <c r="N70" s="421">
        <v>3</v>
      </c>
      <c r="O70" s="419">
        <v>3</v>
      </c>
      <c r="P70" s="421">
        <v>0</v>
      </c>
      <c r="Q70" s="422">
        <v>0.24129999999999999</v>
      </c>
      <c r="R70" s="423">
        <v>0.27289999999999998</v>
      </c>
      <c r="S70" s="423">
        <v>0.37830000000000003</v>
      </c>
      <c r="T70" s="424">
        <v>0.6512</v>
      </c>
      <c r="U70" s="421">
        <v>480</v>
      </c>
    </row>
    <row r="71" spans="1:21" x14ac:dyDescent="0.2">
      <c r="A71" s="417" t="s">
        <v>885</v>
      </c>
      <c r="B71" s="418" t="s">
        <v>74</v>
      </c>
      <c r="C71" s="418">
        <v>118</v>
      </c>
      <c r="D71" s="419">
        <v>249</v>
      </c>
      <c r="E71" s="420">
        <v>15</v>
      </c>
      <c r="F71" s="420">
        <v>54</v>
      </c>
      <c r="G71" s="421">
        <v>26</v>
      </c>
      <c r="H71" s="419">
        <v>14</v>
      </c>
      <c r="I71" s="420">
        <v>1</v>
      </c>
      <c r="J71" s="421">
        <v>2</v>
      </c>
      <c r="K71" s="419">
        <v>13</v>
      </c>
      <c r="L71" s="421">
        <v>74</v>
      </c>
      <c r="M71" s="419">
        <v>0</v>
      </c>
      <c r="N71" s="421">
        <v>3</v>
      </c>
      <c r="O71" s="419">
        <v>3</v>
      </c>
      <c r="P71" s="421">
        <v>8</v>
      </c>
      <c r="Q71" s="422">
        <v>0.21690000000000001</v>
      </c>
      <c r="R71" s="423">
        <v>0.27779999999999999</v>
      </c>
      <c r="S71" s="423">
        <v>0.30520000000000003</v>
      </c>
      <c r="T71" s="424">
        <v>0.58299999999999996</v>
      </c>
      <c r="U71" s="421">
        <v>270</v>
      </c>
    </row>
    <row r="72" spans="1:21" x14ac:dyDescent="0.2">
      <c r="A72" s="417" t="s">
        <v>855</v>
      </c>
      <c r="B72" s="418" t="s">
        <v>75</v>
      </c>
      <c r="C72" s="418">
        <v>75</v>
      </c>
      <c r="D72" s="419">
        <v>231</v>
      </c>
      <c r="E72" s="420">
        <v>23</v>
      </c>
      <c r="F72" s="420">
        <v>51</v>
      </c>
      <c r="G72" s="421">
        <v>14</v>
      </c>
      <c r="H72" s="419">
        <v>10</v>
      </c>
      <c r="I72" s="420">
        <v>5</v>
      </c>
      <c r="J72" s="421">
        <v>3</v>
      </c>
      <c r="K72" s="419">
        <v>30</v>
      </c>
      <c r="L72" s="421">
        <v>72</v>
      </c>
      <c r="M72" s="419">
        <v>15</v>
      </c>
      <c r="N72" s="421">
        <v>2</v>
      </c>
      <c r="O72" s="419">
        <v>3</v>
      </c>
      <c r="P72" s="421">
        <v>1</v>
      </c>
      <c r="Q72" s="422">
        <v>0.2208</v>
      </c>
      <c r="R72" s="423">
        <v>0.313</v>
      </c>
      <c r="S72" s="423">
        <v>0.3463</v>
      </c>
      <c r="T72" s="424">
        <v>0.6593</v>
      </c>
      <c r="U72" s="421">
        <v>262</v>
      </c>
    </row>
    <row r="73" spans="1:21" x14ac:dyDescent="0.2">
      <c r="A73" s="417" t="s">
        <v>916</v>
      </c>
      <c r="B73" s="418" t="s">
        <v>72</v>
      </c>
      <c r="C73" s="418">
        <v>89</v>
      </c>
      <c r="D73" s="419">
        <v>219</v>
      </c>
      <c r="E73" s="420">
        <v>18</v>
      </c>
      <c r="F73" s="420">
        <v>55</v>
      </c>
      <c r="G73" s="421">
        <v>34</v>
      </c>
      <c r="H73" s="419">
        <v>13</v>
      </c>
      <c r="I73" s="420">
        <v>0</v>
      </c>
      <c r="J73" s="421">
        <v>6</v>
      </c>
      <c r="K73" s="419">
        <v>19</v>
      </c>
      <c r="L73" s="421">
        <v>46</v>
      </c>
      <c r="M73" s="419">
        <v>3</v>
      </c>
      <c r="N73" s="421">
        <v>3</v>
      </c>
      <c r="O73" s="419">
        <v>4</v>
      </c>
      <c r="P73" s="421">
        <v>1</v>
      </c>
      <c r="Q73" s="422">
        <v>0.25109999999999999</v>
      </c>
      <c r="R73" s="423">
        <v>0.31380000000000002</v>
      </c>
      <c r="S73" s="423">
        <v>0.39269999999999999</v>
      </c>
      <c r="T73" s="424">
        <v>0.70650000000000002</v>
      </c>
      <c r="U73" s="421">
        <v>239</v>
      </c>
    </row>
    <row r="74" spans="1:21" ht="13.5" thickBot="1" x14ac:dyDescent="0.25">
      <c r="A74" s="626" t="s">
        <v>587</v>
      </c>
      <c r="B74" s="627" t="s">
        <v>69</v>
      </c>
      <c r="C74" s="627">
        <v>65</v>
      </c>
      <c r="D74" s="628">
        <v>211</v>
      </c>
      <c r="E74" s="629">
        <v>15</v>
      </c>
      <c r="F74" s="629">
        <v>51</v>
      </c>
      <c r="G74" s="630">
        <v>11</v>
      </c>
      <c r="H74" s="628">
        <v>7</v>
      </c>
      <c r="I74" s="629">
        <v>0</v>
      </c>
      <c r="J74" s="630">
        <v>0</v>
      </c>
      <c r="K74" s="628">
        <v>7</v>
      </c>
      <c r="L74" s="630">
        <v>45</v>
      </c>
      <c r="M74" s="628">
        <v>13</v>
      </c>
      <c r="N74" s="630">
        <v>2</v>
      </c>
      <c r="O74" s="628">
        <v>0</v>
      </c>
      <c r="P74" s="630">
        <v>0</v>
      </c>
      <c r="Q74" s="631">
        <v>0.2417</v>
      </c>
      <c r="R74" s="632">
        <v>0.2661</v>
      </c>
      <c r="S74" s="632">
        <v>0.27489999999999998</v>
      </c>
      <c r="T74" s="633">
        <v>0.54090000000000005</v>
      </c>
      <c r="U74" s="630">
        <v>218</v>
      </c>
    </row>
    <row r="75" spans="1:21" hidden="1" x14ac:dyDescent="0.2">
      <c r="A75" s="417"/>
      <c r="B75" s="418"/>
      <c r="C75" s="418"/>
      <c r="D75" s="419"/>
      <c r="E75" s="420"/>
      <c r="F75" s="420"/>
      <c r="G75" s="421"/>
      <c r="H75" s="419"/>
      <c r="I75" s="420"/>
      <c r="J75" s="421"/>
      <c r="K75" s="419"/>
      <c r="L75" s="421"/>
      <c r="M75" s="419"/>
      <c r="N75" s="421"/>
      <c r="O75" s="419"/>
      <c r="P75" s="421"/>
      <c r="Q75" s="422"/>
      <c r="R75" s="423"/>
      <c r="S75" s="423"/>
      <c r="T75" s="424"/>
      <c r="U75" s="421"/>
    </row>
    <row r="76" spans="1:21" hidden="1" x14ac:dyDescent="0.2">
      <c r="A76" s="417"/>
      <c r="B76" s="418"/>
      <c r="C76" s="418"/>
      <c r="D76" s="419"/>
      <c r="E76" s="420"/>
      <c r="F76" s="420"/>
      <c r="G76" s="421"/>
      <c r="H76" s="419"/>
      <c r="I76" s="420"/>
      <c r="J76" s="421"/>
      <c r="K76" s="419"/>
      <c r="L76" s="421"/>
      <c r="M76" s="419"/>
      <c r="N76" s="421"/>
      <c r="O76" s="419"/>
      <c r="P76" s="421"/>
      <c r="Q76" s="422"/>
      <c r="R76" s="423"/>
      <c r="S76" s="423"/>
      <c r="T76" s="424"/>
      <c r="U76" s="421"/>
    </row>
    <row r="77" spans="1:21" hidden="1" x14ac:dyDescent="0.2">
      <c r="A77" s="417"/>
      <c r="B77" s="418"/>
      <c r="C77" s="418"/>
      <c r="D77" s="419"/>
      <c r="E77" s="420"/>
      <c r="F77" s="420"/>
      <c r="G77" s="421"/>
      <c r="H77" s="419"/>
      <c r="I77" s="420"/>
      <c r="J77" s="421"/>
      <c r="K77" s="419"/>
      <c r="L77" s="421"/>
      <c r="M77" s="419"/>
      <c r="N77" s="421"/>
      <c r="O77" s="419"/>
      <c r="P77" s="421"/>
      <c r="Q77" s="422"/>
      <c r="R77" s="423"/>
      <c r="S77" s="423"/>
      <c r="T77" s="424"/>
      <c r="U77" s="421"/>
    </row>
    <row r="78" spans="1:21" hidden="1" x14ac:dyDescent="0.2">
      <c r="A78" s="417"/>
      <c r="B78" s="418"/>
      <c r="C78" s="418"/>
      <c r="D78" s="419"/>
      <c r="E78" s="420"/>
      <c r="F78" s="420"/>
      <c r="G78" s="421"/>
      <c r="H78" s="419"/>
      <c r="I78" s="420"/>
      <c r="J78" s="421"/>
      <c r="K78" s="419"/>
      <c r="L78" s="421"/>
      <c r="M78" s="419"/>
      <c r="N78" s="421"/>
      <c r="O78" s="419"/>
      <c r="P78" s="421"/>
      <c r="Q78" s="422"/>
      <c r="R78" s="423"/>
      <c r="S78" s="423"/>
      <c r="T78" s="424"/>
      <c r="U78" s="421"/>
    </row>
    <row r="79" spans="1:21" hidden="1" x14ac:dyDescent="0.2">
      <c r="A79" s="408"/>
      <c r="B79" s="409"/>
      <c r="C79" s="409"/>
      <c r="D79" s="410"/>
      <c r="E79" s="411"/>
      <c r="F79" s="411"/>
      <c r="G79" s="412"/>
      <c r="H79" s="410"/>
      <c r="I79" s="411"/>
      <c r="J79" s="412"/>
      <c r="K79" s="410"/>
      <c r="L79" s="412"/>
      <c r="M79" s="410"/>
      <c r="N79" s="412"/>
      <c r="O79" s="410"/>
      <c r="P79" s="412"/>
      <c r="Q79" s="414"/>
      <c r="R79" s="415"/>
      <c r="S79" s="415"/>
      <c r="T79" s="416"/>
      <c r="U79" s="412"/>
    </row>
    <row r="80" spans="1:21" hidden="1" x14ac:dyDescent="0.2">
      <c r="A80" s="408"/>
      <c r="B80" s="409"/>
      <c r="C80" s="409"/>
      <c r="D80" s="410"/>
      <c r="E80" s="411"/>
      <c r="F80" s="411"/>
      <c r="G80" s="412"/>
      <c r="H80" s="410"/>
      <c r="I80" s="411"/>
      <c r="J80" s="412"/>
      <c r="K80" s="410"/>
      <c r="L80" s="412"/>
      <c r="M80" s="410"/>
      <c r="N80" s="412"/>
      <c r="O80" s="410"/>
      <c r="P80" s="412"/>
      <c r="Q80" s="414"/>
      <c r="R80" s="415"/>
      <c r="S80" s="415"/>
      <c r="T80" s="416"/>
      <c r="U80" s="412"/>
    </row>
    <row r="81" spans="1:21" hidden="1" x14ac:dyDescent="0.2">
      <c r="A81" s="408"/>
      <c r="B81" s="409"/>
      <c r="C81" s="409"/>
      <c r="D81" s="410"/>
      <c r="E81" s="411"/>
      <c r="F81" s="411"/>
      <c r="G81" s="412"/>
      <c r="H81" s="410"/>
      <c r="I81" s="411"/>
      <c r="J81" s="412"/>
      <c r="K81" s="410"/>
      <c r="L81" s="412"/>
      <c r="M81" s="410"/>
      <c r="N81" s="412"/>
      <c r="O81" s="410"/>
      <c r="P81" s="412"/>
      <c r="Q81" s="414"/>
      <c r="R81" s="415"/>
      <c r="S81" s="415"/>
      <c r="T81" s="416"/>
      <c r="U81" s="412"/>
    </row>
    <row r="82" spans="1:21" hidden="1" x14ac:dyDescent="0.2">
      <c r="A82" s="408"/>
      <c r="B82" s="409"/>
      <c r="C82" s="409"/>
      <c r="D82" s="410"/>
      <c r="E82" s="411"/>
      <c r="F82" s="411"/>
      <c r="G82" s="412"/>
      <c r="H82" s="410"/>
      <c r="I82" s="411"/>
      <c r="J82" s="412"/>
      <c r="K82" s="410"/>
      <c r="L82" s="412"/>
      <c r="M82" s="410"/>
      <c r="N82" s="412"/>
      <c r="O82" s="410"/>
      <c r="P82" s="412"/>
      <c r="Q82" s="414"/>
      <c r="R82" s="415"/>
      <c r="S82" s="415"/>
      <c r="T82" s="416"/>
      <c r="U82" s="412"/>
    </row>
    <row r="83" spans="1:21" hidden="1" x14ac:dyDescent="0.2">
      <c r="A83" s="408"/>
      <c r="B83" s="409"/>
      <c r="C83" s="409"/>
      <c r="D83" s="410"/>
      <c r="E83" s="411"/>
      <c r="F83" s="411"/>
      <c r="G83" s="412"/>
      <c r="H83" s="410"/>
      <c r="I83" s="411"/>
      <c r="J83" s="412"/>
      <c r="K83" s="410"/>
      <c r="L83" s="412"/>
      <c r="M83" s="410"/>
      <c r="N83" s="412"/>
      <c r="O83" s="410"/>
      <c r="P83" s="412"/>
      <c r="Q83" s="414"/>
      <c r="R83" s="415"/>
      <c r="S83" s="415"/>
      <c r="T83" s="416"/>
      <c r="U83" s="412"/>
    </row>
    <row r="84" spans="1:21" hidden="1" x14ac:dyDescent="0.2">
      <c r="A84" s="408"/>
      <c r="B84" s="409"/>
      <c r="C84" s="409"/>
      <c r="D84" s="410"/>
      <c r="E84" s="411"/>
      <c r="F84" s="411"/>
      <c r="G84" s="412"/>
      <c r="H84" s="410"/>
      <c r="I84" s="411"/>
      <c r="J84" s="412"/>
      <c r="K84" s="410"/>
      <c r="L84" s="412"/>
      <c r="M84" s="410"/>
      <c r="N84" s="412"/>
      <c r="O84" s="410"/>
      <c r="P84" s="412"/>
      <c r="Q84" s="414"/>
      <c r="R84" s="415"/>
      <c r="S84" s="415"/>
      <c r="T84" s="416"/>
      <c r="U84" s="412"/>
    </row>
    <row r="85" spans="1:21" hidden="1" x14ac:dyDescent="0.2">
      <c r="A85" s="408"/>
      <c r="B85" s="409"/>
      <c r="C85" s="409"/>
      <c r="D85" s="410"/>
      <c r="E85" s="411"/>
      <c r="F85" s="411"/>
      <c r="G85" s="412"/>
      <c r="H85" s="410"/>
      <c r="I85" s="411"/>
      <c r="J85" s="412"/>
      <c r="K85" s="410"/>
      <c r="L85" s="412"/>
      <c r="M85" s="410"/>
      <c r="N85" s="412"/>
      <c r="O85" s="410"/>
      <c r="P85" s="412"/>
      <c r="Q85" s="414"/>
      <c r="R85" s="415"/>
      <c r="S85" s="415"/>
      <c r="T85" s="416"/>
      <c r="U85" s="412"/>
    </row>
    <row r="86" spans="1:21" hidden="1" x14ac:dyDescent="0.2">
      <c r="A86" s="408"/>
      <c r="B86" s="409"/>
      <c r="C86" s="409"/>
      <c r="D86" s="410"/>
      <c r="E86" s="411"/>
      <c r="F86" s="411"/>
      <c r="G86" s="412"/>
      <c r="H86" s="410"/>
      <c r="I86" s="411"/>
      <c r="J86" s="412"/>
      <c r="K86" s="410"/>
      <c r="L86" s="412"/>
      <c r="M86" s="410"/>
      <c r="N86" s="412"/>
      <c r="O86" s="410"/>
      <c r="P86" s="412"/>
      <c r="Q86" s="414"/>
      <c r="R86" s="415"/>
      <c r="S86" s="415"/>
      <c r="T86" s="416"/>
      <c r="U86" s="412"/>
    </row>
    <row r="87" spans="1:21" hidden="1" x14ac:dyDescent="0.2">
      <c r="A87" s="408"/>
      <c r="B87" s="409"/>
      <c r="C87" s="409"/>
      <c r="D87" s="410"/>
      <c r="E87" s="411"/>
      <c r="F87" s="411"/>
      <c r="G87" s="412"/>
      <c r="H87" s="410"/>
      <c r="I87" s="411"/>
      <c r="J87" s="412"/>
      <c r="K87" s="410"/>
      <c r="L87" s="412"/>
      <c r="M87" s="410"/>
      <c r="N87" s="412"/>
      <c r="O87" s="410"/>
      <c r="P87" s="412"/>
      <c r="Q87" s="414"/>
      <c r="R87" s="415"/>
      <c r="S87" s="415"/>
      <c r="T87" s="416"/>
      <c r="U87" s="412"/>
    </row>
    <row r="88" spans="1:21" hidden="1" x14ac:dyDescent="0.2">
      <c r="A88" s="408"/>
      <c r="B88" s="409"/>
      <c r="C88" s="409"/>
      <c r="D88" s="410"/>
      <c r="E88" s="411"/>
      <c r="F88" s="411"/>
      <c r="G88" s="412"/>
      <c r="H88" s="410"/>
      <c r="I88" s="411"/>
      <c r="J88" s="412"/>
      <c r="K88" s="410"/>
      <c r="L88" s="412"/>
      <c r="M88" s="410"/>
      <c r="N88" s="412"/>
      <c r="O88" s="410"/>
      <c r="P88" s="412"/>
      <c r="Q88" s="414"/>
      <c r="R88" s="415"/>
      <c r="S88" s="415"/>
      <c r="T88" s="416"/>
      <c r="U88" s="412"/>
    </row>
    <row r="89" spans="1:21" ht="13.5" hidden="1" thickBot="1" x14ac:dyDescent="0.25">
      <c r="A89" s="432"/>
      <c r="B89" s="433"/>
      <c r="C89" s="433"/>
      <c r="D89" s="434"/>
      <c r="E89" s="435"/>
      <c r="F89" s="435"/>
      <c r="G89" s="436"/>
      <c r="H89" s="434"/>
      <c r="I89" s="435"/>
      <c r="J89" s="436"/>
      <c r="K89" s="434"/>
      <c r="L89" s="436"/>
      <c r="M89" s="434"/>
      <c r="N89" s="436"/>
      <c r="O89" s="434"/>
      <c r="P89" s="436"/>
      <c r="Q89" s="437"/>
      <c r="R89" s="438"/>
      <c r="S89" s="438"/>
      <c r="T89" s="439"/>
      <c r="U89" s="436"/>
    </row>
  </sheetData>
  <sortState xmlns:xlrd2="http://schemas.microsoft.com/office/spreadsheetml/2017/richdata2" ref="A3:U74">
    <sortCondition ref="A3:A74"/>
  </sortState>
  <mergeCells count="1">
    <mergeCell ref="A1:U1"/>
  </mergeCells>
  <printOptions horizontalCentered="1"/>
  <pageMargins left="0.5" right="0.5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ECB0-5641-4303-A94B-1E017A2BF362}">
  <sheetPr>
    <pageSetUpPr fitToPage="1"/>
  </sheetPr>
  <dimension ref="A1:R94"/>
  <sheetViews>
    <sheetView workbookViewId="0">
      <pane ySplit="2" topLeftCell="A3" activePane="bottomLeft" state="frozenSplit"/>
      <selection sqref="A1:P1"/>
      <selection pane="bottomLeft" sqref="A1:R1"/>
    </sheetView>
  </sheetViews>
  <sheetFormatPr defaultColWidth="9.140625" defaultRowHeight="12.75" x14ac:dyDescent="0.2"/>
  <cols>
    <col min="1" max="1" width="24.5703125" style="1" bestFit="1" customWidth="1"/>
    <col min="2" max="2" width="6.140625" style="1" customWidth="1"/>
    <col min="3" max="3" width="3" style="1" customWidth="1"/>
    <col min="4" max="5" width="3.7109375" style="1" customWidth="1"/>
    <col min="6" max="6" width="4.85546875" style="1" customWidth="1"/>
    <col min="7" max="8" width="3" style="1" bestFit="1" customWidth="1"/>
    <col min="9" max="9" width="3" style="1" customWidth="1"/>
    <col min="10" max="10" width="6.5703125" style="1" bestFit="1" customWidth="1"/>
    <col min="11" max="11" width="4" style="1" customWidth="1"/>
    <col min="12" max="15" width="4" style="1" bestFit="1" customWidth="1"/>
    <col min="16" max="16" width="3.5703125" style="1" customWidth="1"/>
    <col min="17" max="17" width="5.5703125" style="1" customWidth="1"/>
    <col min="18" max="18" width="6" style="1" customWidth="1"/>
    <col min="19" max="16384" width="9.140625" style="1"/>
  </cols>
  <sheetData>
    <row r="1" spans="1:18" ht="24" thickBot="1" x14ac:dyDescent="0.4">
      <c r="A1" s="661" t="s">
        <v>1000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</row>
    <row r="2" spans="1:18" s="139" customFormat="1" ht="13.5" thickBot="1" x14ac:dyDescent="0.25">
      <c r="A2" s="440" t="s">
        <v>999</v>
      </c>
      <c r="B2" s="441" t="s">
        <v>993</v>
      </c>
      <c r="C2" s="442" t="s">
        <v>495</v>
      </c>
      <c r="D2" s="443" t="s">
        <v>532</v>
      </c>
      <c r="E2" s="443" t="s">
        <v>533</v>
      </c>
      <c r="F2" s="444" t="s">
        <v>534</v>
      </c>
      <c r="G2" s="442" t="s">
        <v>83</v>
      </c>
      <c r="H2" s="443" t="s">
        <v>84</v>
      </c>
      <c r="I2" s="444" t="s">
        <v>535</v>
      </c>
      <c r="J2" s="442" t="s">
        <v>537</v>
      </c>
      <c r="K2" s="443" t="s">
        <v>497</v>
      </c>
      <c r="L2" s="443" t="s">
        <v>496</v>
      </c>
      <c r="M2" s="443" t="s">
        <v>538</v>
      </c>
      <c r="N2" s="443" t="s">
        <v>498</v>
      </c>
      <c r="O2" s="444" t="s">
        <v>499</v>
      </c>
      <c r="P2" s="440" t="s">
        <v>313</v>
      </c>
      <c r="Q2" s="442" t="s">
        <v>539</v>
      </c>
      <c r="R2" s="444" t="s">
        <v>540</v>
      </c>
    </row>
    <row r="3" spans="1:18" s="139" customFormat="1" x14ac:dyDescent="0.2">
      <c r="A3" s="445" t="s">
        <v>748</v>
      </c>
      <c r="B3" s="446" t="s">
        <v>66</v>
      </c>
      <c r="C3" s="447">
        <v>24</v>
      </c>
      <c r="D3" s="448">
        <v>0</v>
      </c>
      <c r="E3" s="448">
        <v>0</v>
      </c>
      <c r="F3" s="449">
        <v>0</v>
      </c>
      <c r="G3" s="447">
        <v>1</v>
      </c>
      <c r="H3" s="448">
        <v>2</v>
      </c>
      <c r="I3" s="449">
        <v>0</v>
      </c>
      <c r="J3" s="450">
        <v>30.333334000000001</v>
      </c>
      <c r="K3" s="448">
        <v>30</v>
      </c>
      <c r="L3" s="448">
        <v>18</v>
      </c>
      <c r="M3" s="448">
        <v>18</v>
      </c>
      <c r="N3" s="448">
        <v>11</v>
      </c>
      <c r="O3" s="449">
        <v>36</v>
      </c>
      <c r="P3" s="445">
        <v>6</v>
      </c>
      <c r="Q3" s="450">
        <v>5.3407</v>
      </c>
      <c r="R3" s="451">
        <v>1.3515999999999999</v>
      </c>
    </row>
    <row r="4" spans="1:18" s="139" customFormat="1" x14ac:dyDescent="0.2">
      <c r="A4" s="452" t="s">
        <v>717</v>
      </c>
      <c r="B4" s="453" t="s">
        <v>70</v>
      </c>
      <c r="C4" s="454">
        <v>38</v>
      </c>
      <c r="D4" s="455">
        <v>0</v>
      </c>
      <c r="E4" s="455">
        <v>0</v>
      </c>
      <c r="F4" s="456">
        <v>0</v>
      </c>
      <c r="G4" s="454">
        <v>6</v>
      </c>
      <c r="H4" s="455">
        <v>1</v>
      </c>
      <c r="I4" s="456">
        <v>3</v>
      </c>
      <c r="J4" s="457">
        <v>40</v>
      </c>
      <c r="K4" s="455">
        <v>29</v>
      </c>
      <c r="L4" s="455">
        <v>14</v>
      </c>
      <c r="M4" s="455">
        <v>10</v>
      </c>
      <c r="N4" s="455">
        <v>12</v>
      </c>
      <c r="O4" s="456">
        <v>41</v>
      </c>
      <c r="P4" s="452">
        <v>4</v>
      </c>
      <c r="Q4" s="457">
        <v>2.25</v>
      </c>
      <c r="R4" s="458">
        <v>1.0249999999999999</v>
      </c>
    </row>
    <row r="5" spans="1:18" s="139" customFormat="1" x14ac:dyDescent="0.2">
      <c r="A5" s="452" t="s">
        <v>959</v>
      </c>
      <c r="B5" s="453" t="s">
        <v>146</v>
      </c>
      <c r="C5" s="454">
        <v>14</v>
      </c>
      <c r="D5" s="455">
        <v>14</v>
      </c>
      <c r="E5" s="455">
        <v>6</v>
      </c>
      <c r="F5" s="461">
        <v>3</v>
      </c>
      <c r="G5" s="454">
        <v>8</v>
      </c>
      <c r="H5" s="455">
        <v>3</v>
      </c>
      <c r="I5" s="456">
        <v>0</v>
      </c>
      <c r="J5" s="457">
        <v>107.333333</v>
      </c>
      <c r="K5" s="455">
        <v>71</v>
      </c>
      <c r="L5" s="455">
        <v>38</v>
      </c>
      <c r="M5" s="455">
        <v>34</v>
      </c>
      <c r="N5" s="455">
        <v>35</v>
      </c>
      <c r="O5" s="456">
        <v>99</v>
      </c>
      <c r="P5" s="452">
        <v>13</v>
      </c>
      <c r="Q5" s="462">
        <v>2.8509000000000002</v>
      </c>
      <c r="R5" s="458">
        <v>0.98760000000000003</v>
      </c>
    </row>
    <row r="6" spans="1:18" s="139" customFormat="1" x14ac:dyDescent="0.2">
      <c r="A6" s="452" t="s">
        <v>751</v>
      </c>
      <c r="B6" s="453" t="s">
        <v>66</v>
      </c>
      <c r="C6" s="454">
        <v>6</v>
      </c>
      <c r="D6" s="455">
        <v>6</v>
      </c>
      <c r="E6" s="455">
        <v>1</v>
      </c>
      <c r="F6" s="456">
        <v>0</v>
      </c>
      <c r="G6" s="454">
        <v>1</v>
      </c>
      <c r="H6" s="455">
        <v>4</v>
      </c>
      <c r="I6" s="456">
        <v>0</v>
      </c>
      <c r="J6" s="457">
        <v>34.333334000000001</v>
      </c>
      <c r="K6" s="455">
        <v>38</v>
      </c>
      <c r="L6" s="455">
        <v>24</v>
      </c>
      <c r="M6" s="455">
        <v>22</v>
      </c>
      <c r="N6" s="455">
        <v>14</v>
      </c>
      <c r="O6" s="456">
        <v>26</v>
      </c>
      <c r="P6" s="452">
        <v>8</v>
      </c>
      <c r="Q6" s="457">
        <v>5.7670000000000003</v>
      </c>
      <c r="R6" s="458">
        <v>1.5145999999999999</v>
      </c>
    </row>
    <row r="7" spans="1:18" s="139" customFormat="1" x14ac:dyDescent="0.2">
      <c r="A7" s="452" t="s">
        <v>582</v>
      </c>
      <c r="B7" s="453" t="s">
        <v>67</v>
      </c>
      <c r="C7" s="454">
        <v>14</v>
      </c>
      <c r="D7" s="455">
        <v>0</v>
      </c>
      <c r="E7" s="455">
        <v>0</v>
      </c>
      <c r="F7" s="456">
        <v>0</v>
      </c>
      <c r="G7" s="454">
        <v>3</v>
      </c>
      <c r="H7" s="455">
        <v>0</v>
      </c>
      <c r="I7" s="456">
        <v>0</v>
      </c>
      <c r="J7" s="457">
        <v>39.666665999999999</v>
      </c>
      <c r="K7" s="455">
        <v>30</v>
      </c>
      <c r="L7" s="455">
        <v>15</v>
      </c>
      <c r="M7" s="455">
        <v>13</v>
      </c>
      <c r="N7" s="455">
        <v>11</v>
      </c>
      <c r="O7" s="456">
        <v>36</v>
      </c>
      <c r="P7" s="452">
        <v>2</v>
      </c>
      <c r="Q7" s="457">
        <v>2.9496000000000002</v>
      </c>
      <c r="R7" s="458">
        <v>1.0336000000000001</v>
      </c>
    </row>
    <row r="8" spans="1:18" s="139" customFormat="1" x14ac:dyDescent="0.2">
      <c r="A8" s="452" t="s">
        <v>390</v>
      </c>
      <c r="B8" s="453" t="s">
        <v>65</v>
      </c>
      <c r="C8" s="454">
        <v>78</v>
      </c>
      <c r="D8" s="455">
        <v>17</v>
      </c>
      <c r="E8" s="455">
        <v>3</v>
      </c>
      <c r="F8" s="456">
        <v>2</v>
      </c>
      <c r="G8" s="454">
        <v>8</v>
      </c>
      <c r="H8" s="455">
        <v>12</v>
      </c>
      <c r="I8" s="456">
        <v>1</v>
      </c>
      <c r="J8" s="457">
        <v>150.66666799999999</v>
      </c>
      <c r="K8" s="455">
        <v>122</v>
      </c>
      <c r="L8" s="455">
        <v>70</v>
      </c>
      <c r="M8" s="455">
        <v>63</v>
      </c>
      <c r="N8" s="455">
        <v>49</v>
      </c>
      <c r="O8" s="456">
        <v>125</v>
      </c>
      <c r="P8" s="452">
        <v>18</v>
      </c>
      <c r="Q8" s="457">
        <v>3.7633000000000001</v>
      </c>
      <c r="R8" s="458">
        <v>1.135</v>
      </c>
    </row>
    <row r="9" spans="1:18" s="139" customFormat="1" x14ac:dyDescent="0.2">
      <c r="A9" s="452" t="s">
        <v>638</v>
      </c>
      <c r="B9" s="453" t="s">
        <v>65</v>
      </c>
      <c r="C9" s="454">
        <v>13</v>
      </c>
      <c r="D9" s="455">
        <v>13</v>
      </c>
      <c r="E9" s="455">
        <v>2</v>
      </c>
      <c r="F9" s="456">
        <v>0</v>
      </c>
      <c r="G9" s="454">
        <v>5</v>
      </c>
      <c r="H9" s="455">
        <v>6</v>
      </c>
      <c r="I9" s="456">
        <v>0</v>
      </c>
      <c r="J9" s="457">
        <v>84.333331000000001</v>
      </c>
      <c r="K9" s="455">
        <v>82</v>
      </c>
      <c r="L9" s="455">
        <v>42</v>
      </c>
      <c r="M9" s="455">
        <v>40</v>
      </c>
      <c r="N9" s="455">
        <v>26</v>
      </c>
      <c r="O9" s="456">
        <v>76</v>
      </c>
      <c r="P9" s="452">
        <v>11</v>
      </c>
      <c r="Q9" s="457">
        <v>4.2687999999999997</v>
      </c>
      <c r="R9" s="458">
        <v>1.2806</v>
      </c>
    </row>
    <row r="10" spans="1:18" s="139" customFormat="1" x14ac:dyDescent="0.2">
      <c r="A10" s="452" t="s">
        <v>723</v>
      </c>
      <c r="B10" s="453" t="s">
        <v>70</v>
      </c>
      <c r="C10" s="454">
        <v>11</v>
      </c>
      <c r="D10" s="455">
        <v>2</v>
      </c>
      <c r="E10" s="455">
        <v>0</v>
      </c>
      <c r="F10" s="456">
        <v>0</v>
      </c>
      <c r="G10" s="454">
        <v>0</v>
      </c>
      <c r="H10" s="455">
        <v>1</v>
      </c>
      <c r="I10" s="456">
        <v>0</v>
      </c>
      <c r="J10" s="457">
        <v>26</v>
      </c>
      <c r="K10" s="455">
        <v>36</v>
      </c>
      <c r="L10" s="455">
        <v>20</v>
      </c>
      <c r="M10" s="455">
        <v>20</v>
      </c>
      <c r="N10" s="455">
        <v>15</v>
      </c>
      <c r="O10" s="456">
        <v>23</v>
      </c>
      <c r="P10" s="452">
        <v>6</v>
      </c>
      <c r="Q10" s="457">
        <v>6.9230999999999998</v>
      </c>
      <c r="R10" s="458">
        <v>1.9615</v>
      </c>
    </row>
    <row r="11" spans="1:18" s="139" customFormat="1" x14ac:dyDescent="0.2">
      <c r="A11" s="452" t="s">
        <v>687</v>
      </c>
      <c r="B11" s="453" t="s">
        <v>64</v>
      </c>
      <c r="C11" s="454">
        <v>24</v>
      </c>
      <c r="D11" s="455">
        <v>24</v>
      </c>
      <c r="E11" s="455">
        <v>5</v>
      </c>
      <c r="F11" s="456">
        <v>0</v>
      </c>
      <c r="G11" s="454">
        <v>11</v>
      </c>
      <c r="H11" s="455">
        <v>6</v>
      </c>
      <c r="I11" s="456">
        <v>0</v>
      </c>
      <c r="J11" s="457">
        <v>164.66666599999999</v>
      </c>
      <c r="K11" s="455">
        <v>145</v>
      </c>
      <c r="L11" s="455">
        <v>71</v>
      </c>
      <c r="M11" s="455">
        <v>67</v>
      </c>
      <c r="N11" s="455">
        <v>63</v>
      </c>
      <c r="O11" s="456">
        <v>157</v>
      </c>
      <c r="P11" s="452">
        <v>19</v>
      </c>
      <c r="Q11" s="457">
        <v>3.6619000000000002</v>
      </c>
      <c r="R11" s="458">
        <v>1.2632000000000001</v>
      </c>
    </row>
    <row r="12" spans="1:18" s="139" customFormat="1" x14ac:dyDescent="0.2">
      <c r="A12" s="452" t="s">
        <v>463</v>
      </c>
      <c r="B12" s="453" t="s">
        <v>146</v>
      </c>
      <c r="C12" s="454">
        <v>33</v>
      </c>
      <c r="D12" s="455">
        <v>0</v>
      </c>
      <c r="E12" s="455">
        <v>0</v>
      </c>
      <c r="F12" s="456">
        <v>0</v>
      </c>
      <c r="G12" s="454">
        <v>8</v>
      </c>
      <c r="H12" s="455">
        <v>2</v>
      </c>
      <c r="I12" s="456">
        <v>0</v>
      </c>
      <c r="J12" s="457">
        <v>56</v>
      </c>
      <c r="K12" s="455">
        <v>34</v>
      </c>
      <c r="L12" s="455">
        <v>16</v>
      </c>
      <c r="M12" s="455">
        <v>14</v>
      </c>
      <c r="N12" s="455">
        <v>26</v>
      </c>
      <c r="O12" s="456">
        <v>65</v>
      </c>
      <c r="P12" s="452">
        <v>5</v>
      </c>
      <c r="Q12" s="457">
        <v>2.25</v>
      </c>
      <c r="R12" s="458">
        <v>1.0713999999999999</v>
      </c>
    </row>
    <row r="13" spans="1:18" s="139" customFormat="1" x14ac:dyDescent="0.2">
      <c r="A13" s="452" t="s">
        <v>874</v>
      </c>
      <c r="B13" s="453" t="s">
        <v>75</v>
      </c>
      <c r="C13" s="454">
        <v>7</v>
      </c>
      <c r="D13" s="455">
        <v>0</v>
      </c>
      <c r="E13" s="455">
        <v>0</v>
      </c>
      <c r="F13" s="456">
        <v>0</v>
      </c>
      <c r="G13" s="454">
        <v>0</v>
      </c>
      <c r="H13" s="455">
        <v>0</v>
      </c>
      <c r="I13" s="456">
        <v>0</v>
      </c>
      <c r="J13" s="457">
        <v>8.3333329999999997</v>
      </c>
      <c r="K13" s="455">
        <v>6</v>
      </c>
      <c r="L13" s="455">
        <v>5</v>
      </c>
      <c r="M13" s="455">
        <v>5</v>
      </c>
      <c r="N13" s="455">
        <v>3</v>
      </c>
      <c r="O13" s="456">
        <v>6</v>
      </c>
      <c r="P13" s="452">
        <v>1</v>
      </c>
      <c r="Q13" s="457">
        <v>5.4</v>
      </c>
      <c r="R13" s="458">
        <v>1.08</v>
      </c>
    </row>
    <row r="14" spans="1:18" s="139" customFormat="1" x14ac:dyDescent="0.2">
      <c r="A14" s="452" t="s">
        <v>933</v>
      </c>
      <c r="B14" s="453" t="s">
        <v>72</v>
      </c>
      <c r="C14" s="454">
        <v>34</v>
      </c>
      <c r="D14" s="455">
        <v>0</v>
      </c>
      <c r="E14" s="455">
        <v>0</v>
      </c>
      <c r="F14" s="456">
        <v>0</v>
      </c>
      <c r="G14" s="454">
        <v>1</v>
      </c>
      <c r="H14" s="455">
        <v>3</v>
      </c>
      <c r="I14" s="456">
        <v>0</v>
      </c>
      <c r="J14" s="457">
        <v>29.333335000000002</v>
      </c>
      <c r="K14" s="455">
        <v>29</v>
      </c>
      <c r="L14" s="455">
        <v>25</v>
      </c>
      <c r="M14" s="455">
        <v>21</v>
      </c>
      <c r="N14" s="455">
        <v>18</v>
      </c>
      <c r="O14" s="456">
        <v>33</v>
      </c>
      <c r="P14" s="452">
        <v>10</v>
      </c>
      <c r="Q14" s="457">
        <v>6.4432</v>
      </c>
      <c r="R14" s="458">
        <v>1.6023000000000001</v>
      </c>
    </row>
    <row r="15" spans="1:18" s="139" customFormat="1" x14ac:dyDescent="0.2">
      <c r="A15" s="452" t="s">
        <v>551</v>
      </c>
      <c r="B15" s="453" t="s">
        <v>71</v>
      </c>
      <c r="C15" s="454">
        <v>18</v>
      </c>
      <c r="D15" s="455">
        <v>18</v>
      </c>
      <c r="E15" s="455">
        <v>1</v>
      </c>
      <c r="F15" s="456">
        <v>0</v>
      </c>
      <c r="G15" s="454">
        <v>1</v>
      </c>
      <c r="H15" s="455">
        <v>5</v>
      </c>
      <c r="I15" s="456">
        <v>0</v>
      </c>
      <c r="J15" s="457">
        <v>65.999999000000003</v>
      </c>
      <c r="K15" s="455">
        <v>74</v>
      </c>
      <c r="L15" s="455">
        <v>36</v>
      </c>
      <c r="M15" s="455">
        <v>36</v>
      </c>
      <c r="N15" s="455">
        <v>24</v>
      </c>
      <c r="O15" s="456">
        <v>44</v>
      </c>
      <c r="P15" s="452">
        <v>7</v>
      </c>
      <c r="Q15" s="457">
        <v>4.9090999999999996</v>
      </c>
      <c r="R15" s="458">
        <v>1.4847999999999999</v>
      </c>
    </row>
    <row r="16" spans="1:18" s="139" customFormat="1" x14ac:dyDescent="0.2">
      <c r="A16" s="452" t="s">
        <v>398</v>
      </c>
      <c r="B16" s="453" t="s">
        <v>74</v>
      </c>
      <c r="C16" s="454">
        <v>32</v>
      </c>
      <c r="D16" s="460">
        <v>32</v>
      </c>
      <c r="E16" s="455">
        <v>11</v>
      </c>
      <c r="F16" s="461">
        <v>3</v>
      </c>
      <c r="G16" s="459">
        <v>15</v>
      </c>
      <c r="H16" s="455">
        <v>8</v>
      </c>
      <c r="I16" s="456">
        <v>0</v>
      </c>
      <c r="J16" s="462">
        <v>225</v>
      </c>
      <c r="K16" s="460">
        <v>201</v>
      </c>
      <c r="L16" s="460">
        <v>107</v>
      </c>
      <c r="M16" s="455">
        <v>99</v>
      </c>
      <c r="N16" s="460">
        <v>70</v>
      </c>
      <c r="O16" s="461">
        <v>307</v>
      </c>
      <c r="P16" s="452">
        <v>33</v>
      </c>
      <c r="Q16" s="457">
        <v>3.96</v>
      </c>
      <c r="R16" s="458">
        <v>1.2043999999999999</v>
      </c>
    </row>
    <row r="17" spans="1:18" s="139" customFormat="1" x14ac:dyDescent="0.2">
      <c r="A17" s="452" t="s">
        <v>462</v>
      </c>
      <c r="B17" s="453" t="s">
        <v>166</v>
      </c>
      <c r="C17" s="454">
        <v>66</v>
      </c>
      <c r="D17" s="455">
        <v>0</v>
      </c>
      <c r="E17" s="455">
        <v>0</v>
      </c>
      <c r="F17" s="456">
        <v>0</v>
      </c>
      <c r="G17" s="454">
        <v>4</v>
      </c>
      <c r="H17" s="455">
        <v>6</v>
      </c>
      <c r="I17" s="456">
        <v>0</v>
      </c>
      <c r="J17" s="457">
        <v>61.333331999999999</v>
      </c>
      <c r="K17" s="455">
        <v>53</v>
      </c>
      <c r="L17" s="455">
        <v>27</v>
      </c>
      <c r="M17" s="455">
        <v>19</v>
      </c>
      <c r="N17" s="455">
        <v>17</v>
      </c>
      <c r="O17" s="456">
        <v>66</v>
      </c>
      <c r="P17" s="452">
        <v>6</v>
      </c>
      <c r="Q17" s="457">
        <v>2.7879999999999998</v>
      </c>
      <c r="R17" s="458">
        <v>1.1413</v>
      </c>
    </row>
    <row r="18" spans="1:18" s="139" customFormat="1" x14ac:dyDescent="0.2">
      <c r="A18" s="452" t="s">
        <v>836</v>
      </c>
      <c r="B18" s="453" t="s">
        <v>147</v>
      </c>
      <c r="C18" s="454">
        <v>44</v>
      </c>
      <c r="D18" s="455">
        <v>0</v>
      </c>
      <c r="E18" s="455">
        <v>0</v>
      </c>
      <c r="F18" s="456">
        <v>0</v>
      </c>
      <c r="G18" s="454">
        <v>1</v>
      </c>
      <c r="H18" s="455">
        <v>3</v>
      </c>
      <c r="I18" s="456">
        <v>1</v>
      </c>
      <c r="J18" s="457">
        <v>40.666666999999997</v>
      </c>
      <c r="K18" s="455">
        <v>38</v>
      </c>
      <c r="L18" s="455">
        <v>22</v>
      </c>
      <c r="M18" s="455">
        <v>21</v>
      </c>
      <c r="N18" s="455">
        <v>15</v>
      </c>
      <c r="O18" s="456">
        <v>60</v>
      </c>
      <c r="P18" s="452">
        <v>9</v>
      </c>
      <c r="Q18" s="457">
        <v>4.6475</v>
      </c>
      <c r="R18" s="458">
        <v>1.3032999999999999</v>
      </c>
    </row>
    <row r="19" spans="1:18" s="139" customFormat="1" x14ac:dyDescent="0.2">
      <c r="A19" s="452" t="s">
        <v>601</v>
      </c>
      <c r="B19" s="453" t="s">
        <v>69</v>
      </c>
      <c r="C19" s="454">
        <v>28</v>
      </c>
      <c r="D19" s="455">
        <v>0</v>
      </c>
      <c r="E19" s="455">
        <v>0</v>
      </c>
      <c r="F19" s="456">
        <v>0</v>
      </c>
      <c r="G19" s="454">
        <v>0</v>
      </c>
      <c r="H19" s="455">
        <v>0</v>
      </c>
      <c r="I19" s="456">
        <v>0</v>
      </c>
      <c r="J19" s="457">
        <v>34.666666999999997</v>
      </c>
      <c r="K19" s="455">
        <v>25</v>
      </c>
      <c r="L19" s="455">
        <v>11</v>
      </c>
      <c r="M19" s="455">
        <v>9</v>
      </c>
      <c r="N19" s="455">
        <v>13</v>
      </c>
      <c r="O19" s="456">
        <v>33</v>
      </c>
      <c r="P19" s="452">
        <v>3</v>
      </c>
      <c r="Q19" s="457">
        <v>2.3365</v>
      </c>
      <c r="R19" s="458">
        <v>1.0962000000000001</v>
      </c>
    </row>
    <row r="20" spans="1:18" s="139" customFormat="1" x14ac:dyDescent="0.2">
      <c r="A20" s="452" t="s">
        <v>720</v>
      </c>
      <c r="B20" s="453" t="s">
        <v>70</v>
      </c>
      <c r="C20" s="454">
        <v>24</v>
      </c>
      <c r="D20" s="455">
        <v>0</v>
      </c>
      <c r="E20" s="455">
        <v>0</v>
      </c>
      <c r="F20" s="456">
        <v>0</v>
      </c>
      <c r="G20" s="454">
        <v>1</v>
      </c>
      <c r="H20" s="455">
        <v>1</v>
      </c>
      <c r="I20" s="456">
        <v>0</v>
      </c>
      <c r="J20" s="457">
        <v>30.999998999999999</v>
      </c>
      <c r="K20" s="455">
        <v>35</v>
      </c>
      <c r="L20" s="455">
        <v>19</v>
      </c>
      <c r="M20" s="455">
        <v>18</v>
      </c>
      <c r="N20" s="455">
        <v>12</v>
      </c>
      <c r="O20" s="456">
        <v>34</v>
      </c>
      <c r="P20" s="452">
        <v>6</v>
      </c>
      <c r="Q20" s="457">
        <v>5.2257999999999996</v>
      </c>
      <c r="R20" s="458">
        <v>1.5161</v>
      </c>
    </row>
    <row r="21" spans="1:18" s="139" customFormat="1" x14ac:dyDescent="0.2">
      <c r="A21" s="452" t="s">
        <v>681</v>
      </c>
      <c r="B21" s="453" t="s">
        <v>64</v>
      </c>
      <c r="C21" s="454">
        <v>14</v>
      </c>
      <c r="D21" s="455">
        <v>0</v>
      </c>
      <c r="E21" s="455">
        <v>0</v>
      </c>
      <c r="F21" s="456">
        <v>0</v>
      </c>
      <c r="G21" s="454">
        <v>2</v>
      </c>
      <c r="H21" s="455">
        <v>0</v>
      </c>
      <c r="I21" s="456">
        <v>0</v>
      </c>
      <c r="J21" s="457">
        <v>26.666667</v>
      </c>
      <c r="K21" s="455">
        <v>20</v>
      </c>
      <c r="L21" s="455">
        <v>10</v>
      </c>
      <c r="M21" s="455">
        <v>10</v>
      </c>
      <c r="N21" s="455">
        <v>6</v>
      </c>
      <c r="O21" s="456">
        <v>22</v>
      </c>
      <c r="P21" s="452">
        <v>5</v>
      </c>
      <c r="Q21" s="457">
        <v>3.375</v>
      </c>
      <c r="R21" s="458">
        <v>0.97499999999999998</v>
      </c>
    </row>
    <row r="22" spans="1:18" s="139" customFormat="1" x14ac:dyDescent="0.2">
      <c r="A22" s="452" t="s">
        <v>844</v>
      </c>
      <c r="B22" s="453" t="s">
        <v>147</v>
      </c>
      <c r="C22" s="454">
        <v>13</v>
      </c>
      <c r="D22" s="455">
        <v>13</v>
      </c>
      <c r="E22" s="455">
        <v>3</v>
      </c>
      <c r="F22" s="456">
        <v>0</v>
      </c>
      <c r="G22" s="454">
        <v>4</v>
      </c>
      <c r="H22" s="455">
        <v>7</v>
      </c>
      <c r="I22" s="456">
        <v>0</v>
      </c>
      <c r="J22" s="457">
        <v>90.333333999999994</v>
      </c>
      <c r="K22" s="455">
        <v>88</v>
      </c>
      <c r="L22" s="455">
        <v>59</v>
      </c>
      <c r="M22" s="455">
        <v>54</v>
      </c>
      <c r="N22" s="455">
        <v>31</v>
      </c>
      <c r="O22" s="456">
        <v>94</v>
      </c>
      <c r="P22" s="452">
        <v>18</v>
      </c>
      <c r="Q22" s="457">
        <v>5.3800999999999997</v>
      </c>
      <c r="R22" s="458">
        <v>1.3172999999999999</v>
      </c>
    </row>
    <row r="23" spans="1:18" s="139" customFormat="1" x14ac:dyDescent="0.2">
      <c r="A23" s="452" t="s">
        <v>686</v>
      </c>
      <c r="B23" s="453" t="s">
        <v>64</v>
      </c>
      <c r="C23" s="454">
        <v>46</v>
      </c>
      <c r="D23" s="455">
        <v>0</v>
      </c>
      <c r="E23" s="455">
        <v>0</v>
      </c>
      <c r="F23" s="456">
        <v>0</v>
      </c>
      <c r="G23" s="454">
        <v>8</v>
      </c>
      <c r="H23" s="455">
        <v>8</v>
      </c>
      <c r="I23" s="456">
        <v>17</v>
      </c>
      <c r="J23" s="457">
        <v>70.666667000000004</v>
      </c>
      <c r="K23" s="455">
        <v>42</v>
      </c>
      <c r="L23" s="455">
        <v>24</v>
      </c>
      <c r="M23" s="455">
        <v>23</v>
      </c>
      <c r="N23" s="455">
        <v>16</v>
      </c>
      <c r="O23" s="456">
        <v>63</v>
      </c>
      <c r="P23" s="452">
        <v>8</v>
      </c>
      <c r="Q23" s="457">
        <v>2.9291999999999998</v>
      </c>
      <c r="R23" s="458">
        <v>0.82079999999999997</v>
      </c>
    </row>
    <row r="24" spans="1:18" s="139" customFormat="1" x14ac:dyDescent="0.2">
      <c r="A24" s="452" t="s">
        <v>721</v>
      </c>
      <c r="B24" s="453" t="s">
        <v>70</v>
      </c>
      <c r="C24" s="454">
        <v>15</v>
      </c>
      <c r="D24" s="455">
        <v>15</v>
      </c>
      <c r="E24" s="455">
        <v>1</v>
      </c>
      <c r="F24" s="456">
        <v>0</v>
      </c>
      <c r="G24" s="454">
        <v>3</v>
      </c>
      <c r="H24" s="455">
        <v>6</v>
      </c>
      <c r="I24" s="456">
        <v>0</v>
      </c>
      <c r="J24" s="457">
        <v>84.666667000000004</v>
      </c>
      <c r="K24" s="455">
        <v>81</v>
      </c>
      <c r="L24" s="455">
        <v>48</v>
      </c>
      <c r="M24" s="455">
        <v>47</v>
      </c>
      <c r="N24" s="455">
        <v>27</v>
      </c>
      <c r="O24" s="456">
        <v>79</v>
      </c>
      <c r="P24" s="452">
        <v>14</v>
      </c>
      <c r="Q24" s="457">
        <v>4.9961000000000002</v>
      </c>
      <c r="R24" s="458">
        <v>1.2756000000000001</v>
      </c>
    </row>
    <row r="25" spans="1:18" s="139" customFormat="1" x14ac:dyDescent="0.2">
      <c r="A25" s="452" t="s">
        <v>694</v>
      </c>
      <c r="B25" s="453" t="s">
        <v>64</v>
      </c>
      <c r="C25" s="454">
        <v>11</v>
      </c>
      <c r="D25" s="455">
        <v>0</v>
      </c>
      <c r="E25" s="455">
        <v>0</v>
      </c>
      <c r="F25" s="456">
        <v>0</v>
      </c>
      <c r="G25" s="454">
        <v>4</v>
      </c>
      <c r="H25" s="455">
        <v>0</v>
      </c>
      <c r="I25" s="456">
        <v>0</v>
      </c>
      <c r="J25" s="457">
        <v>16</v>
      </c>
      <c r="K25" s="455">
        <v>8</v>
      </c>
      <c r="L25" s="455">
        <v>4</v>
      </c>
      <c r="M25" s="455">
        <v>4</v>
      </c>
      <c r="N25" s="455">
        <v>5</v>
      </c>
      <c r="O25" s="456">
        <v>11</v>
      </c>
      <c r="P25" s="452">
        <v>3</v>
      </c>
      <c r="Q25" s="457">
        <v>2.25</v>
      </c>
      <c r="R25" s="458">
        <v>0.8125</v>
      </c>
    </row>
    <row r="26" spans="1:18" s="139" customFormat="1" x14ac:dyDescent="0.2">
      <c r="A26" s="452" t="s">
        <v>660</v>
      </c>
      <c r="B26" s="453" t="s">
        <v>68</v>
      </c>
      <c r="C26" s="454">
        <v>11</v>
      </c>
      <c r="D26" s="455">
        <v>11</v>
      </c>
      <c r="E26" s="455">
        <v>2</v>
      </c>
      <c r="F26" s="456">
        <v>0</v>
      </c>
      <c r="G26" s="454">
        <v>3</v>
      </c>
      <c r="H26" s="455">
        <v>2</v>
      </c>
      <c r="I26" s="456">
        <v>0</v>
      </c>
      <c r="J26" s="457">
        <v>63.333334000000001</v>
      </c>
      <c r="K26" s="455">
        <v>69</v>
      </c>
      <c r="L26" s="455">
        <v>37</v>
      </c>
      <c r="M26" s="455">
        <v>37</v>
      </c>
      <c r="N26" s="455">
        <v>28</v>
      </c>
      <c r="O26" s="456">
        <v>57</v>
      </c>
      <c r="P26" s="452">
        <v>8</v>
      </c>
      <c r="Q26" s="457">
        <v>5.2579000000000002</v>
      </c>
      <c r="R26" s="458">
        <v>1.5316000000000001</v>
      </c>
    </row>
    <row r="27" spans="1:18" s="139" customFormat="1" x14ac:dyDescent="0.2">
      <c r="A27" s="452" t="s">
        <v>690</v>
      </c>
      <c r="B27" s="453" t="s">
        <v>64</v>
      </c>
      <c r="C27" s="454">
        <v>18</v>
      </c>
      <c r="D27" s="455">
        <v>0</v>
      </c>
      <c r="E27" s="455">
        <v>0</v>
      </c>
      <c r="F27" s="456">
        <v>0</v>
      </c>
      <c r="G27" s="454">
        <v>0</v>
      </c>
      <c r="H27" s="455">
        <v>2</v>
      </c>
      <c r="I27" s="456">
        <v>0</v>
      </c>
      <c r="J27" s="457">
        <v>17.999998999999999</v>
      </c>
      <c r="K27" s="455">
        <v>16</v>
      </c>
      <c r="L27" s="455">
        <v>10</v>
      </c>
      <c r="M27" s="455">
        <v>10</v>
      </c>
      <c r="N27" s="455">
        <v>4</v>
      </c>
      <c r="O27" s="456">
        <v>12</v>
      </c>
      <c r="P27" s="452">
        <v>3</v>
      </c>
      <c r="Q27" s="457">
        <v>5</v>
      </c>
      <c r="R27" s="458">
        <v>1.1111</v>
      </c>
    </row>
    <row r="28" spans="1:18" s="139" customFormat="1" x14ac:dyDescent="0.2">
      <c r="A28" s="452" t="s">
        <v>958</v>
      </c>
      <c r="B28" s="453" t="s">
        <v>146</v>
      </c>
      <c r="C28" s="454">
        <v>15</v>
      </c>
      <c r="D28" s="455">
        <v>8</v>
      </c>
      <c r="E28" s="455">
        <v>1</v>
      </c>
      <c r="F28" s="456">
        <v>0</v>
      </c>
      <c r="G28" s="454">
        <v>4</v>
      </c>
      <c r="H28" s="455">
        <v>1</v>
      </c>
      <c r="I28" s="456">
        <v>0</v>
      </c>
      <c r="J28" s="457">
        <v>66.666666000000006</v>
      </c>
      <c r="K28" s="455">
        <v>53</v>
      </c>
      <c r="L28" s="455">
        <v>27</v>
      </c>
      <c r="M28" s="455">
        <v>27</v>
      </c>
      <c r="N28" s="455">
        <v>33</v>
      </c>
      <c r="O28" s="456">
        <v>56</v>
      </c>
      <c r="P28" s="452">
        <v>10</v>
      </c>
      <c r="Q28" s="457">
        <v>3.645</v>
      </c>
      <c r="R28" s="458">
        <v>1.29</v>
      </c>
    </row>
    <row r="29" spans="1:18" s="139" customFormat="1" x14ac:dyDescent="0.2">
      <c r="A29" s="452" t="s">
        <v>468</v>
      </c>
      <c r="B29" s="453" t="s">
        <v>68</v>
      </c>
      <c r="C29" s="454">
        <v>46</v>
      </c>
      <c r="D29" s="455">
        <v>0</v>
      </c>
      <c r="E29" s="455">
        <v>0</v>
      </c>
      <c r="F29" s="456">
        <v>0</v>
      </c>
      <c r="G29" s="454">
        <v>5</v>
      </c>
      <c r="H29" s="455">
        <v>3</v>
      </c>
      <c r="I29" s="456">
        <v>3</v>
      </c>
      <c r="J29" s="457">
        <v>63.000000999999997</v>
      </c>
      <c r="K29" s="455">
        <v>46</v>
      </c>
      <c r="L29" s="455">
        <v>29</v>
      </c>
      <c r="M29" s="455">
        <v>29</v>
      </c>
      <c r="N29" s="455">
        <v>23</v>
      </c>
      <c r="O29" s="456">
        <v>58</v>
      </c>
      <c r="P29" s="452">
        <v>14</v>
      </c>
      <c r="Q29" s="457">
        <v>4.1429</v>
      </c>
      <c r="R29" s="458">
        <v>1.0952</v>
      </c>
    </row>
    <row r="30" spans="1:18" s="139" customFormat="1" x14ac:dyDescent="0.2">
      <c r="A30" s="452" t="s">
        <v>663</v>
      </c>
      <c r="B30" s="453" t="s">
        <v>68</v>
      </c>
      <c r="C30" s="454">
        <v>16</v>
      </c>
      <c r="D30" s="455">
        <v>16</v>
      </c>
      <c r="E30" s="455">
        <v>1</v>
      </c>
      <c r="F30" s="456">
        <v>0</v>
      </c>
      <c r="G30" s="454">
        <v>1</v>
      </c>
      <c r="H30" s="455">
        <v>4</v>
      </c>
      <c r="I30" s="456">
        <v>0</v>
      </c>
      <c r="J30" s="457">
        <v>85</v>
      </c>
      <c r="K30" s="455">
        <v>96</v>
      </c>
      <c r="L30" s="455">
        <v>43</v>
      </c>
      <c r="M30" s="455">
        <v>39</v>
      </c>
      <c r="N30" s="455">
        <v>21</v>
      </c>
      <c r="O30" s="456">
        <v>92</v>
      </c>
      <c r="P30" s="452">
        <v>8</v>
      </c>
      <c r="Q30" s="457">
        <v>4.1294000000000004</v>
      </c>
      <c r="R30" s="458">
        <v>1.3765000000000001</v>
      </c>
    </row>
    <row r="31" spans="1:18" s="139" customFormat="1" x14ac:dyDescent="0.2">
      <c r="A31" s="452" t="s">
        <v>545</v>
      </c>
      <c r="B31" s="453" t="s">
        <v>71</v>
      </c>
      <c r="C31" s="454">
        <v>65</v>
      </c>
      <c r="D31" s="455">
        <v>0</v>
      </c>
      <c r="E31" s="455">
        <v>0</v>
      </c>
      <c r="F31" s="456">
        <v>0</v>
      </c>
      <c r="G31" s="454">
        <v>1</v>
      </c>
      <c r="H31" s="455">
        <v>1</v>
      </c>
      <c r="I31" s="456">
        <v>2</v>
      </c>
      <c r="J31" s="457">
        <v>60.333334999999998</v>
      </c>
      <c r="K31" s="455">
        <v>43</v>
      </c>
      <c r="L31" s="455">
        <v>19</v>
      </c>
      <c r="M31" s="455">
        <v>18</v>
      </c>
      <c r="N31" s="455">
        <v>11</v>
      </c>
      <c r="O31" s="456">
        <v>33</v>
      </c>
      <c r="P31" s="452">
        <v>8</v>
      </c>
      <c r="Q31" s="457">
        <v>2.6850999999999998</v>
      </c>
      <c r="R31" s="458">
        <v>0.89500000000000002</v>
      </c>
    </row>
    <row r="32" spans="1:18" s="139" customFormat="1" x14ac:dyDescent="0.2">
      <c r="A32" s="452" t="s">
        <v>868</v>
      </c>
      <c r="B32" s="453" t="s">
        <v>75</v>
      </c>
      <c r="C32" s="454">
        <v>39</v>
      </c>
      <c r="D32" s="455">
        <v>0</v>
      </c>
      <c r="E32" s="455">
        <v>0</v>
      </c>
      <c r="F32" s="456">
        <v>0</v>
      </c>
      <c r="G32" s="454">
        <v>1</v>
      </c>
      <c r="H32" s="455">
        <v>1</v>
      </c>
      <c r="I32" s="456">
        <v>2</v>
      </c>
      <c r="J32" s="457">
        <v>56.333331000000001</v>
      </c>
      <c r="K32" s="455">
        <v>56</v>
      </c>
      <c r="L32" s="455">
        <v>33</v>
      </c>
      <c r="M32" s="455">
        <v>29</v>
      </c>
      <c r="N32" s="455">
        <v>17</v>
      </c>
      <c r="O32" s="456">
        <v>65</v>
      </c>
      <c r="P32" s="452">
        <v>8</v>
      </c>
      <c r="Q32" s="457">
        <v>4.6330999999999998</v>
      </c>
      <c r="R32" s="458">
        <v>1.2959000000000001</v>
      </c>
    </row>
    <row r="33" spans="1:18" s="139" customFormat="1" x14ac:dyDescent="0.2">
      <c r="A33" s="452" t="s">
        <v>804</v>
      </c>
      <c r="B33" s="453" t="s">
        <v>68</v>
      </c>
      <c r="C33" s="454">
        <v>33</v>
      </c>
      <c r="D33" s="455">
        <v>0</v>
      </c>
      <c r="E33" s="455">
        <v>0</v>
      </c>
      <c r="F33" s="456">
        <v>0</v>
      </c>
      <c r="G33" s="454">
        <v>3</v>
      </c>
      <c r="H33" s="455">
        <v>2</v>
      </c>
      <c r="I33" s="456">
        <v>0</v>
      </c>
      <c r="J33" s="457">
        <v>35.666665999999999</v>
      </c>
      <c r="K33" s="455">
        <v>28</v>
      </c>
      <c r="L33" s="455">
        <v>20</v>
      </c>
      <c r="M33" s="455">
        <v>20</v>
      </c>
      <c r="N33" s="455">
        <v>16</v>
      </c>
      <c r="O33" s="456">
        <v>44</v>
      </c>
      <c r="P33" s="452">
        <v>8</v>
      </c>
      <c r="Q33" s="457">
        <v>5.0467290662940014</v>
      </c>
      <c r="R33" s="458">
        <v>1.2336448828718669</v>
      </c>
    </row>
    <row r="34" spans="1:18" s="139" customFormat="1" x14ac:dyDescent="0.2">
      <c r="A34" s="452" t="s">
        <v>394</v>
      </c>
      <c r="B34" s="453" t="s">
        <v>73</v>
      </c>
      <c r="C34" s="459">
        <v>84</v>
      </c>
      <c r="D34" s="455">
        <v>0</v>
      </c>
      <c r="E34" s="455">
        <v>0</v>
      </c>
      <c r="F34" s="456">
        <v>0</v>
      </c>
      <c r="G34" s="454">
        <v>5</v>
      </c>
      <c r="H34" s="455">
        <v>1</v>
      </c>
      <c r="I34" s="456">
        <v>1</v>
      </c>
      <c r="J34" s="457">
        <v>50.999997999999998</v>
      </c>
      <c r="K34" s="455">
        <v>30</v>
      </c>
      <c r="L34" s="455">
        <v>17</v>
      </c>
      <c r="M34" s="455">
        <v>17</v>
      </c>
      <c r="N34" s="455">
        <v>5</v>
      </c>
      <c r="O34" s="456">
        <v>49</v>
      </c>
      <c r="P34" s="452">
        <v>11</v>
      </c>
      <c r="Q34" s="457">
        <v>3.0000001176470636</v>
      </c>
      <c r="R34" s="470">
        <v>0.68627453671664851</v>
      </c>
    </row>
    <row r="35" spans="1:18" s="139" customFormat="1" x14ac:dyDescent="0.2">
      <c r="A35" s="452" t="s">
        <v>429</v>
      </c>
      <c r="B35" s="453" t="s">
        <v>70</v>
      </c>
      <c r="C35" s="454">
        <v>55</v>
      </c>
      <c r="D35" s="455">
        <v>0</v>
      </c>
      <c r="E35" s="455">
        <v>0</v>
      </c>
      <c r="F35" s="456">
        <v>0</v>
      </c>
      <c r="G35" s="454">
        <v>6</v>
      </c>
      <c r="H35" s="455">
        <v>3</v>
      </c>
      <c r="I35" s="456">
        <v>34</v>
      </c>
      <c r="J35" s="457">
        <v>63.333332999999996</v>
      </c>
      <c r="K35" s="455">
        <v>38</v>
      </c>
      <c r="L35" s="455">
        <v>17</v>
      </c>
      <c r="M35" s="455">
        <v>17</v>
      </c>
      <c r="N35" s="455">
        <v>21</v>
      </c>
      <c r="O35" s="456">
        <v>74</v>
      </c>
      <c r="P35" s="452">
        <v>7</v>
      </c>
      <c r="Q35" s="457">
        <v>2.415789486398892</v>
      </c>
      <c r="R35" s="458">
        <v>0.93157895227146825</v>
      </c>
    </row>
    <row r="36" spans="1:18" s="139" customFormat="1" x14ac:dyDescent="0.2">
      <c r="A36" s="452" t="s">
        <v>745</v>
      </c>
      <c r="B36" s="453" t="s">
        <v>66</v>
      </c>
      <c r="C36" s="454">
        <v>42</v>
      </c>
      <c r="D36" s="455">
        <v>0</v>
      </c>
      <c r="E36" s="455">
        <v>0</v>
      </c>
      <c r="F36" s="456">
        <v>0</v>
      </c>
      <c r="G36" s="454">
        <v>4</v>
      </c>
      <c r="H36" s="455">
        <v>1</v>
      </c>
      <c r="I36" s="456">
        <v>9</v>
      </c>
      <c r="J36" s="457">
        <v>59.000000999999997</v>
      </c>
      <c r="K36" s="455">
        <v>44</v>
      </c>
      <c r="L36" s="455">
        <v>20</v>
      </c>
      <c r="M36" s="455">
        <v>20</v>
      </c>
      <c r="N36" s="455">
        <v>20</v>
      </c>
      <c r="O36" s="456">
        <v>63</v>
      </c>
      <c r="P36" s="452">
        <v>9</v>
      </c>
      <c r="Q36" s="457">
        <v>3.0508000000000002</v>
      </c>
      <c r="R36" s="458">
        <v>1.0847</v>
      </c>
    </row>
    <row r="37" spans="1:18" s="139" customFormat="1" x14ac:dyDescent="0.2">
      <c r="A37" s="452" t="s">
        <v>421</v>
      </c>
      <c r="B37" s="453" t="s">
        <v>74</v>
      </c>
      <c r="C37" s="454">
        <v>58</v>
      </c>
      <c r="D37" s="455">
        <v>0</v>
      </c>
      <c r="E37" s="455">
        <v>0</v>
      </c>
      <c r="F37" s="456">
        <v>0</v>
      </c>
      <c r="G37" s="454">
        <v>1</v>
      </c>
      <c r="H37" s="455">
        <v>3</v>
      </c>
      <c r="I37" s="456">
        <v>33</v>
      </c>
      <c r="J37" s="457">
        <v>58</v>
      </c>
      <c r="K37" s="455">
        <v>32</v>
      </c>
      <c r="L37" s="455">
        <v>14</v>
      </c>
      <c r="M37" s="455">
        <v>14</v>
      </c>
      <c r="N37" s="455">
        <v>20</v>
      </c>
      <c r="O37" s="456">
        <v>64</v>
      </c>
      <c r="P37" s="452">
        <v>7</v>
      </c>
      <c r="Q37" s="457">
        <v>2.1724000000000001</v>
      </c>
      <c r="R37" s="458">
        <v>0.89659999999999995</v>
      </c>
    </row>
    <row r="38" spans="1:18" s="139" customFormat="1" x14ac:dyDescent="0.2">
      <c r="A38" s="452" t="s">
        <v>899</v>
      </c>
      <c r="B38" s="453" t="s">
        <v>74</v>
      </c>
      <c r="C38" s="454">
        <v>29</v>
      </c>
      <c r="D38" s="455">
        <v>29</v>
      </c>
      <c r="E38" s="455">
        <v>11</v>
      </c>
      <c r="F38" s="456">
        <v>0</v>
      </c>
      <c r="G38" s="459">
        <v>15</v>
      </c>
      <c r="H38" s="455">
        <v>9</v>
      </c>
      <c r="I38" s="456">
        <v>0</v>
      </c>
      <c r="J38" s="457">
        <v>213.999999</v>
      </c>
      <c r="K38" s="455">
        <v>186</v>
      </c>
      <c r="L38" s="455">
        <v>83</v>
      </c>
      <c r="M38" s="455">
        <v>77</v>
      </c>
      <c r="N38" s="455">
        <v>69</v>
      </c>
      <c r="O38" s="456">
        <v>229</v>
      </c>
      <c r="P38" s="452">
        <v>23</v>
      </c>
      <c r="Q38" s="457">
        <v>3.2383000000000002</v>
      </c>
      <c r="R38" s="458">
        <v>1.1916</v>
      </c>
    </row>
    <row r="39" spans="1:18" s="139" customFormat="1" x14ac:dyDescent="0.2">
      <c r="A39" s="463" t="s">
        <v>632</v>
      </c>
      <c r="B39" s="464" t="s">
        <v>65</v>
      </c>
      <c r="C39" s="465">
        <v>28</v>
      </c>
      <c r="D39" s="466">
        <v>28</v>
      </c>
      <c r="E39" s="466">
        <v>3</v>
      </c>
      <c r="F39" s="467">
        <v>2</v>
      </c>
      <c r="G39" s="465">
        <v>8</v>
      </c>
      <c r="H39" s="466">
        <v>7</v>
      </c>
      <c r="I39" s="467">
        <v>0</v>
      </c>
      <c r="J39" s="468">
        <v>153.33333400000001</v>
      </c>
      <c r="K39" s="466">
        <v>157</v>
      </c>
      <c r="L39" s="466">
        <v>70</v>
      </c>
      <c r="M39" s="466">
        <v>65</v>
      </c>
      <c r="N39" s="466">
        <v>31</v>
      </c>
      <c r="O39" s="467">
        <v>133</v>
      </c>
      <c r="P39" s="463">
        <v>17</v>
      </c>
      <c r="Q39" s="468">
        <v>3.8151999999999999</v>
      </c>
      <c r="R39" s="469">
        <v>1.2261</v>
      </c>
    </row>
    <row r="40" spans="1:18" s="139" customFormat="1" x14ac:dyDescent="0.2">
      <c r="A40" s="452" t="s">
        <v>835</v>
      </c>
      <c r="B40" s="453" t="s">
        <v>147</v>
      </c>
      <c r="C40" s="454">
        <v>16</v>
      </c>
      <c r="D40" s="455">
        <v>16</v>
      </c>
      <c r="E40" s="455">
        <v>3</v>
      </c>
      <c r="F40" s="456">
        <v>0</v>
      </c>
      <c r="G40" s="454">
        <v>3</v>
      </c>
      <c r="H40" s="455">
        <v>6</v>
      </c>
      <c r="I40" s="456">
        <v>0</v>
      </c>
      <c r="J40" s="457">
        <v>98.333332999999996</v>
      </c>
      <c r="K40" s="455">
        <v>88</v>
      </c>
      <c r="L40" s="455">
        <v>49</v>
      </c>
      <c r="M40" s="455">
        <v>46</v>
      </c>
      <c r="N40" s="455">
        <v>29</v>
      </c>
      <c r="O40" s="456">
        <v>111</v>
      </c>
      <c r="P40" s="452">
        <v>11</v>
      </c>
      <c r="Q40" s="457">
        <v>4.2102000000000004</v>
      </c>
      <c r="R40" s="458">
        <v>1.1898</v>
      </c>
    </row>
    <row r="41" spans="1:18" s="139" customFormat="1" x14ac:dyDescent="0.2">
      <c r="A41" s="452" t="s">
        <v>425</v>
      </c>
      <c r="B41" s="453" t="s">
        <v>70</v>
      </c>
      <c r="C41" s="454">
        <v>30</v>
      </c>
      <c r="D41" s="455">
        <v>0</v>
      </c>
      <c r="E41" s="455">
        <v>0</v>
      </c>
      <c r="F41" s="456">
        <v>0</v>
      </c>
      <c r="G41" s="454">
        <v>3</v>
      </c>
      <c r="H41" s="455">
        <v>3</v>
      </c>
      <c r="I41" s="456">
        <v>18</v>
      </c>
      <c r="J41" s="457">
        <v>30</v>
      </c>
      <c r="K41" s="455">
        <v>26</v>
      </c>
      <c r="L41" s="455">
        <v>20</v>
      </c>
      <c r="M41" s="455">
        <v>19</v>
      </c>
      <c r="N41" s="455">
        <v>13</v>
      </c>
      <c r="O41" s="456">
        <v>25</v>
      </c>
      <c r="P41" s="452">
        <v>6</v>
      </c>
      <c r="Q41" s="457">
        <v>5.7</v>
      </c>
      <c r="R41" s="458">
        <v>1.3</v>
      </c>
    </row>
    <row r="42" spans="1:18" s="139" customFormat="1" x14ac:dyDescent="0.2">
      <c r="A42" s="452" t="s">
        <v>609</v>
      </c>
      <c r="B42" s="453" t="s">
        <v>69</v>
      </c>
      <c r="C42" s="454">
        <v>15</v>
      </c>
      <c r="D42" s="455">
        <v>0</v>
      </c>
      <c r="E42" s="455">
        <v>0</v>
      </c>
      <c r="F42" s="456">
        <v>0</v>
      </c>
      <c r="G42" s="454">
        <v>0</v>
      </c>
      <c r="H42" s="455">
        <v>1</v>
      </c>
      <c r="I42" s="456">
        <v>12</v>
      </c>
      <c r="J42" s="457">
        <v>13.666665999999999</v>
      </c>
      <c r="K42" s="455">
        <v>7</v>
      </c>
      <c r="L42" s="455">
        <v>3</v>
      </c>
      <c r="M42" s="455">
        <v>2</v>
      </c>
      <c r="N42" s="455">
        <v>5</v>
      </c>
      <c r="O42" s="456">
        <v>18</v>
      </c>
      <c r="P42" s="452">
        <v>0</v>
      </c>
      <c r="Q42" s="457">
        <v>1.3170999999999999</v>
      </c>
      <c r="R42" s="458">
        <v>0.878</v>
      </c>
    </row>
    <row r="43" spans="1:18" s="139" customFormat="1" x14ac:dyDescent="0.2">
      <c r="A43" s="452" t="s">
        <v>415</v>
      </c>
      <c r="B43" s="453" t="s">
        <v>73</v>
      </c>
      <c r="C43" s="454">
        <v>54</v>
      </c>
      <c r="D43" s="455">
        <v>0</v>
      </c>
      <c r="E43" s="455">
        <v>0</v>
      </c>
      <c r="F43" s="456">
        <v>0</v>
      </c>
      <c r="G43" s="454">
        <v>2</v>
      </c>
      <c r="H43" s="455">
        <v>5</v>
      </c>
      <c r="I43" s="461">
        <v>40</v>
      </c>
      <c r="J43" s="457">
        <v>55.666665000000002</v>
      </c>
      <c r="K43" s="455">
        <v>37</v>
      </c>
      <c r="L43" s="455">
        <v>21</v>
      </c>
      <c r="M43" s="455">
        <v>20</v>
      </c>
      <c r="N43" s="455">
        <v>16</v>
      </c>
      <c r="O43" s="456">
        <v>56</v>
      </c>
      <c r="P43" s="452">
        <v>7</v>
      </c>
      <c r="Q43" s="457">
        <v>3.2334999999999998</v>
      </c>
      <c r="R43" s="458">
        <v>0.95209999999999995</v>
      </c>
    </row>
    <row r="44" spans="1:18" s="139" customFormat="1" x14ac:dyDescent="0.2">
      <c r="A44" s="452" t="s">
        <v>410</v>
      </c>
      <c r="B44" s="453" t="s">
        <v>166</v>
      </c>
      <c r="C44" s="454">
        <v>80</v>
      </c>
      <c r="D44" s="455">
        <v>0</v>
      </c>
      <c r="E44" s="455">
        <v>0</v>
      </c>
      <c r="F44" s="456">
        <v>0</v>
      </c>
      <c r="G44" s="454">
        <v>7</v>
      </c>
      <c r="H44" s="455">
        <v>2</v>
      </c>
      <c r="I44" s="456">
        <v>0</v>
      </c>
      <c r="J44" s="457">
        <v>59.999997999999998</v>
      </c>
      <c r="K44" s="455">
        <v>48</v>
      </c>
      <c r="L44" s="455">
        <v>26</v>
      </c>
      <c r="M44" s="455">
        <v>23</v>
      </c>
      <c r="N44" s="455">
        <v>21</v>
      </c>
      <c r="O44" s="456">
        <v>40</v>
      </c>
      <c r="P44" s="452">
        <v>4</v>
      </c>
      <c r="Q44" s="457">
        <v>3.45</v>
      </c>
      <c r="R44" s="458">
        <v>1.1499999999999999</v>
      </c>
    </row>
    <row r="45" spans="1:18" x14ac:dyDescent="0.2">
      <c r="A45" s="452" t="s">
        <v>866</v>
      </c>
      <c r="B45" s="453" t="s">
        <v>75</v>
      </c>
      <c r="C45" s="454">
        <v>12</v>
      </c>
      <c r="D45" s="455">
        <v>12</v>
      </c>
      <c r="E45" s="455">
        <v>1</v>
      </c>
      <c r="F45" s="456">
        <v>0</v>
      </c>
      <c r="G45" s="454">
        <v>4</v>
      </c>
      <c r="H45" s="455">
        <v>2</v>
      </c>
      <c r="I45" s="456">
        <v>0</v>
      </c>
      <c r="J45" s="457">
        <v>76.333332999999996</v>
      </c>
      <c r="K45" s="455">
        <v>52</v>
      </c>
      <c r="L45" s="455">
        <v>25</v>
      </c>
      <c r="M45" s="455">
        <v>22</v>
      </c>
      <c r="N45" s="455">
        <v>22</v>
      </c>
      <c r="O45" s="456">
        <v>72</v>
      </c>
      <c r="P45" s="452">
        <v>8</v>
      </c>
      <c r="Q45" s="457">
        <v>2.5939000000000001</v>
      </c>
      <c r="R45" s="458">
        <v>0.96940000000000004</v>
      </c>
    </row>
    <row r="46" spans="1:18" x14ac:dyDescent="0.2">
      <c r="A46" s="452" t="s">
        <v>688</v>
      </c>
      <c r="B46" s="453" t="s">
        <v>64</v>
      </c>
      <c r="C46" s="454">
        <v>9</v>
      </c>
      <c r="D46" s="455">
        <v>9</v>
      </c>
      <c r="E46" s="455">
        <v>1</v>
      </c>
      <c r="F46" s="456">
        <v>0</v>
      </c>
      <c r="G46" s="454">
        <v>1</v>
      </c>
      <c r="H46" s="455">
        <v>1</v>
      </c>
      <c r="I46" s="456">
        <v>0</v>
      </c>
      <c r="J46" s="457">
        <v>44</v>
      </c>
      <c r="K46" s="455">
        <v>51</v>
      </c>
      <c r="L46" s="455">
        <v>19</v>
      </c>
      <c r="M46" s="455">
        <v>19</v>
      </c>
      <c r="N46" s="455">
        <v>11</v>
      </c>
      <c r="O46" s="456">
        <v>13</v>
      </c>
      <c r="P46" s="452">
        <v>2</v>
      </c>
      <c r="Q46" s="457">
        <v>3.8864000000000001</v>
      </c>
      <c r="R46" s="458">
        <v>1.4091</v>
      </c>
    </row>
    <row r="47" spans="1:18" x14ac:dyDescent="0.2">
      <c r="A47" s="452" t="s">
        <v>898</v>
      </c>
      <c r="B47" s="453" t="s">
        <v>76</v>
      </c>
      <c r="C47" s="454">
        <v>27</v>
      </c>
      <c r="D47" s="455">
        <v>0</v>
      </c>
      <c r="E47" s="455">
        <v>0</v>
      </c>
      <c r="F47" s="456">
        <v>0</v>
      </c>
      <c r="G47" s="454">
        <v>3</v>
      </c>
      <c r="H47" s="455">
        <v>3</v>
      </c>
      <c r="I47" s="456">
        <v>0</v>
      </c>
      <c r="J47" s="457">
        <v>54.666665999999999</v>
      </c>
      <c r="K47" s="455">
        <v>43</v>
      </c>
      <c r="L47" s="455">
        <v>20</v>
      </c>
      <c r="M47" s="455">
        <v>20</v>
      </c>
      <c r="N47" s="455">
        <v>12</v>
      </c>
      <c r="O47" s="456">
        <v>48</v>
      </c>
      <c r="P47" s="452">
        <v>8</v>
      </c>
      <c r="Q47" s="457">
        <v>3.2926829669839388</v>
      </c>
      <c r="R47" s="458">
        <v>1.0060975732450923</v>
      </c>
    </row>
    <row r="48" spans="1:18" x14ac:dyDescent="0.2">
      <c r="A48" s="452" t="s">
        <v>578</v>
      </c>
      <c r="B48" s="453" t="s">
        <v>67</v>
      </c>
      <c r="C48" s="454">
        <v>38</v>
      </c>
      <c r="D48" s="455">
        <v>0</v>
      </c>
      <c r="E48" s="455">
        <v>0</v>
      </c>
      <c r="F48" s="456">
        <v>0</v>
      </c>
      <c r="G48" s="454">
        <v>3</v>
      </c>
      <c r="H48" s="455">
        <v>8</v>
      </c>
      <c r="I48" s="456">
        <v>9</v>
      </c>
      <c r="J48" s="457">
        <v>54.333334000000001</v>
      </c>
      <c r="K48" s="455">
        <v>46</v>
      </c>
      <c r="L48" s="455">
        <v>23</v>
      </c>
      <c r="M48" s="455">
        <v>23</v>
      </c>
      <c r="N48" s="455">
        <v>13</v>
      </c>
      <c r="O48" s="456">
        <v>53</v>
      </c>
      <c r="P48" s="452">
        <v>6</v>
      </c>
      <c r="Q48" s="457">
        <v>3.8098000000000001</v>
      </c>
      <c r="R48" s="458">
        <v>1.0859000000000001</v>
      </c>
    </row>
    <row r="49" spans="1:18" x14ac:dyDescent="0.2">
      <c r="A49" s="463" t="s">
        <v>876</v>
      </c>
      <c r="B49" s="464" t="s">
        <v>75</v>
      </c>
      <c r="C49" s="465">
        <v>11</v>
      </c>
      <c r="D49" s="466">
        <v>0</v>
      </c>
      <c r="E49" s="466">
        <v>0</v>
      </c>
      <c r="F49" s="467">
        <v>0</v>
      </c>
      <c r="G49" s="465">
        <v>2</v>
      </c>
      <c r="H49" s="466">
        <v>0</v>
      </c>
      <c r="I49" s="467">
        <v>0</v>
      </c>
      <c r="J49" s="468">
        <v>34.999999000000003</v>
      </c>
      <c r="K49" s="466">
        <v>33</v>
      </c>
      <c r="L49" s="466">
        <v>14</v>
      </c>
      <c r="M49" s="466">
        <v>14</v>
      </c>
      <c r="N49" s="466">
        <v>15</v>
      </c>
      <c r="O49" s="467">
        <v>30</v>
      </c>
      <c r="P49" s="463">
        <v>4</v>
      </c>
      <c r="Q49" s="468">
        <v>3.6</v>
      </c>
      <c r="R49" s="469">
        <v>1.3714</v>
      </c>
    </row>
    <row r="50" spans="1:18" x14ac:dyDescent="0.2">
      <c r="A50" s="452" t="s">
        <v>838</v>
      </c>
      <c r="B50" s="453" t="s">
        <v>147</v>
      </c>
      <c r="C50" s="454">
        <v>50</v>
      </c>
      <c r="D50" s="455">
        <v>0</v>
      </c>
      <c r="E50" s="455">
        <v>0</v>
      </c>
      <c r="F50" s="456">
        <v>0</v>
      </c>
      <c r="G50" s="454">
        <v>1</v>
      </c>
      <c r="H50" s="455">
        <v>2</v>
      </c>
      <c r="I50" s="456">
        <v>0</v>
      </c>
      <c r="J50" s="457">
        <v>30.666664000000001</v>
      </c>
      <c r="K50" s="455">
        <v>13</v>
      </c>
      <c r="L50" s="455">
        <v>12</v>
      </c>
      <c r="M50" s="455">
        <v>12</v>
      </c>
      <c r="N50" s="455">
        <v>11</v>
      </c>
      <c r="O50" s="456">
        <v>18</v>
      </c>
      <c r="P50" s="452">
        <v>3</v>
      </c>
      <c r="Q50" s="457">
        <v>3.5217000000000001</v>
      </c>
      <c r="R50" s="458">
        <v>0.78259999999999996</v>
      </c>
    </row>
    <row r="51" spans="1:18" x14ac:dyDescent="0.2">
      <c r="A51" s="452" t="s">
        <v>873</v>
      </c>
      <c r="B51" s="453" t="s">
        <v>75</v>
      </c>
      <c r="C51" s="454">
        <v>25</v>
      </c>
      <c r="D51" s="455">
        <v>25</v>
      </c>
      <c r="E51" s="455">
        <v>0</v>
      </c>
      <c r="F51" s="456">
        <v>0</v>
      </c>
      <c r="G51" s="454">
        <v>4</v>
      </c>
      <c r="H51" s="460">
        <v>14</v>
      </c>
      <c r="I51" s="456">
        <v>0</v>
      </c>
      <c r="J51" s="457">
        <v>127.333332</v>
      </c>
      <c r="K51" s="455">
        <v>154</v>
      </c>
      <c r="L51" s="455">
        <v>95</v>
      </c>
      <c r="M51" s="455">
        <v>93</v>
      </c>
      <c r="N51" s="455">
        <v>50</v>
      </c>
      <c r="O51" s="456">
        <v>103</v>
      </c>
      <c r="P51" s="452">
        <v>28</v>
      </c>
      <c r="Q51" s="457">
        <v>6.5732999999999997</v>
      </c>
      <c r="R51" s="458">
        <v>1.6021000000000001</v>
      </c>
    </row>
    <row r="52" spans="1:18" x14ac:dyDescent="0.2">
      <c r="A52" s="463" t="s">
        <v>466</v>
      </c>
      <c r="B52" s="464" t="s">
        <v>166</v>
      </c>
      <c r="C52" s="465">
        <v>68</v>
      </c>
      <c r="D52" s="466">
        <v>0</v>
      </c>
      <c r="E52" s="466">
        <v>0</v>
      </c>
      <c r="F52" s="467">
        <v>0</v>
      </c>
      <c r="G52" s="465">
        <v>4</v>
      </c>
      <c r="H52" s="466">
        <v>7</v>
      </c>
      <c r="I52" s="467">
        <v>1</v>
      </c>
      <c r="J52" s="468">
        <v>72.666663</v>
      </c>
      <c r="K52" s="466">
        <v>45</v>
      </c>
      <c r="L52" s="466">
        <v>29</v>
      </c>
      <c r="M52" s="466">
        <v>29</v>
      </c>
      <c r="N52" s="466">
        <v>30</v>
      </c>
      <c r="O52" s="467">
        <v>85</v>
      </c>
      <c r="P52" s="463">
        <v>11</v>
      </c>
      <c r="Q52" s="468">
        <v>3.5916999999999999</v>
      </c>
      <c r="R52" s="469">
        <v>1.0321</v>
      </c>
    </row>
    <row r="53" spans="1:18" x14ac:dyDescent="0.2">
      <c r="A53" s="452" t="s">
        <v>654</v>
      </c>
      <c r="B53" s="453" t="s">
        <v>68</v>
      </c>
      <c r="C53" s="454">
        <v>34</v>
      </c>
      <c r="D53" s="455">
        <v>0</v>
      </c>
      <c r="E53" s="455">
        <v>0</v>
      </c>
      <c r="F53" s="456">
        <v>0</v>
      </c>
      <c r="G53" s="454">
        <v>5</v>
      </c>
      <c r="H53" s="455">
        <v>1</v>
      </c>
      <c r="I53" s="456">
        <v>1</v>
      </c>
      <c r="J53" s="457">
        <v>44.666665999999999</v>
      </c>
      <c r="K53" s="455">
        <v>34</v>
      </c>
      <c r="L53" s="455">
        <v>13</v>
      </c>
      <c r="M53" s="455">
        <v>13</v>
      </c>
      <c r="N53" s="455">
        <v>7</v>
      </c>
      <c r="O53" s="456">
        <v>54</v>
      </c>
      <c r="P53" s="452">
        <v>6</v>
      </c>
      <c r="Q53" s="457">
        <v>2.6194000000000002</v>
      </c>
      <c r="R53" s="458">
        <v>0.91790000000000005</v>
      </c>
    </row>
    <row r="54" spans="1:18" x14ac:dyDescent="0.2">
      <c r="A54" s="452" t="s">
        <v>658</v>
      </c>
      <c r="B54" s="453" t="s">
        <v>68</v>
      </c>
      <c r="C54" s="454">
        <v>15</v>
      </c>
      <c r="D54" s="455">
        <v>15</v>
      </c>
      <c r="E54" s="455">
        <v>2</v>
      </c>
      <c r="F54" s="456">
        <v>2</v>
      </c>
      <c r="G54" s="454">
        <v>4</v>
      </c>
      <c r="H54" s="455">
        <v>4</v>
      </c>
      <c r="I54" s="456">
        <v>0</v>
      </c>
      <c r="J54" s="457">
        <v>83.333332999999996</v>
      </c>
      <c r="K54" s="455">
        <v>89</v>
      </c>
      <c r="L54" s="455">
        <v>37</v>
      </c>
      <c r="M54" s="455">
        <v>34</v>
      </c>
      <c r="N54" s="455">
        <v>23</v>
      </c>
      <c r="O54" s="456">
        <v>95</v>
      </c>
      <c r="P54" s="452">
        <v>11</v>
      </c>
      <c r="Q54" s="457">
        <v>3.6720000000000002</v>
      </c>
      <c r="R54" s="458">
        <v>1.3440000000000001</v>
      </c>
    </row>
    <row r="55" spans="1:18" x14ac:dyDescent="0.2">
      <c r="A55" s="452" t="s">
        <v>872</v>
      </c>
      <c r="B55" s="453" t="s">
        <v>75</v>
      </c>
      <c r="C55" s="454">
        <v>9</v>
      </c>
      <c r="D55" s="455">
        <v>9</v>
      </c>
      <c r="E55" s="455">
        <v>0</v>
      </c>
      <c r="F55" s="456">
        <v>0</v>
      </c>
      <c r="G55" s="454">
        <v>1</v>
      </c>
      <c r="H55" s="455">
        <v>3</v>
      </c>
      <c r="I55" s="456">
        <v>0</v>
      </c>
      <c r="J55" s="457">
        <v>41.333331999999999</v>
      </c>
      <c r="K55" s="455">
        <v>43</v>
      </c>
      <c r="L55" s="455">
        <v>28</v>
      </c>
      <c r="M55" s="455">
        <v>26</v>
      </c>
      <c r="N55" s="455">
        <v>21</v>
      </c>
      <c r="O55" s="456">
        <v>62</v>
      </c>
      <c r="P55" s="452">
        <v>5</v>
      </c>
      <c r="Q55" s="457">
        <v>5.6612999999999998</v>
      </c>
      <c r="R55" s="458">
        <v>1.5484</v>
      </c>
    </row>
    <row r="56" spans="1:18" x14ac:dyDescent="0.2">
      <c r="A56" s="452" t="s">
        <v>430</v>
      </c>
      <c r="B56" s="453" t="s">
        <v>72</v>
      </c>
      <c r="C56" s="454">
        <v>58</v>
      </c>
      <c r="D56" s="455">
        <v>0</v>
      </c>
      <c r="E56" s="455">
        <v>0</v>
      </c>
      <c r="F56" s="456">
        <v>0</v>
      </c>
      <c r="G56" s="454">
        <v>7</v>
      </c>
      <c r="H56" s="455">
        <v>4</v>
      </c>
      <c r="I56" s="456">
        <v>20</v>
      </c>
      <c r="J56" s="457">
        <v>64</v>
      </c>
      <c r="K56" s="455">
        <v>36</v>
      </c>
      <c r="L56" s="455">
        <v>21</v>
      </c>
      <c r="M56" s="455">
        <v>19</v>
      </c>
      <c r="N56" s="455">
        <v>15</v>
      </c>
      <c r="O56" s="456">
        <v>114</v>
      </c>
      <c r="P56" s="452">
        <v>9</v>
      </c>
      <c r="Q56" s="457">
        <v>2.6718999999999999</v>
      </c>
      <c r="R56" s="458">
        <v>0.79690000000000005</v>
      </c>
    </row>
    <row r="57" spans="1:18" x14ac:dyDescent="0.2">
      <c r="A57" s="452" t="s">
        <v>473</v>
      </c>
      <c r="B57" s="453" t="s">
        <v>72</v>
      </c>
      <c r="C57" s="454">
        <v>51</v>
      </c>
      <c r="D57" s="455">
        <v>0</v>
      </c>
      <c r="E57" s="455">
        <v>0</v>
      </c>
      <c r="F57" s="456">
        <v>0</v>
      </c>
      <c r="G57" s="454">
        <v>8</v>
      </c>
      <c r="H57" s="455">
        <v>6</v>
      </c>
      <c r="I57" s="456">
        <v>10</v>
      </c>
      <c r="J57" s="457">
        <v>61.666667000000004</v>
      </c>
      <c r="K57" s="455">
        <v>39</v>
      </c>
      <c r="L57" s="455">
        <v>18</v>
      </c>
      <c r="M57" s="455">
        <v>15</v>
      </c>
      <c r="N57" s="455">
        <v>15</v>
      </c>
      <c r="O57" s="456">
        <v>52</v>
      </c>
      <c r="P57" s="452">
        <v>5</v>
      </c>
      <c r="Q57" s="457">
        <v>2.1891891773557339</v>
      </c>
      <c r="R57" s="458">
        <v>0.87567567094229359</v>
      </c>
    </row>
    <row r="58" spans="1:18" x14ac:dyDescent="0.2">
      <c r="A58" s="452" t="s">
        <v>754</v>
      </c>
      <c r="B58" s="453" t="s">
        <v>66</v>
      </c>
      <c r="C58" s="454">
        <v>22</v>
      </c>
      <c r="D58" s="455">
        <v>0</v>
      </c>
      <c r="E58" s="455">
        <v>0</v>
      </c>
      <c r="F58" s="456">
        <v>0</v>
      </c>
      <c r="G58" s="454">
        <v>1</v>
      </c>
      <c r="H58" s="455">
        <v>3</v>
      </c>
      <c r="I58" s="456">
        <v>0</v>
      </c>
      <c r="J58" s="457">
        <v>44.666668000000001</v>
      </c>
      <c r="K58" s="455">
        <v>56</v>
      </c>
      <c r="L58" s="455">
        <v>31</v>
      </c>
      <c r="M58" s="455">
        <v>31</v>
      </c>
      <c r="N58" s="455">
        <v>11</v>
      </c>
      <c r="O58" s="456">
        <v>40</v>
      </c>
      <c r="P58" s="452">
        <v>9</v>
      </c>
      <c r="Q58" s="457">
        <v>6.2462999999999997</v>
      </c>
      <c r="R58" s="458">
        <v>1.5</v>
      </c>
    </row>
    <row r="59" spans="1:18" x14ac:dyDescent="0.2">
      <c r="A59" s="452" t="s">
        <v>461</v>
      </c>
      <c r="B59" s="453" t="s">
        <v>76</v>
      </c>
      <c r="C59" s="454">
        <v>56</v>
      </c>
      <c r="D59" s="455">
        <v>0</v>
      </c>
      <c r="E59" s="455">
        <v>0</v>
      </c>
      <c r="F59" s="456">
        <v>0</v>
      </c>
      <c r="G59" s="454">
        <v>0</v>
      </c>
      <c r="H59" s="455">
        <v>4</v>
      </c>
      <c r="I59" s="456">
        <v>2</v>
      </c>
      <c r="J59" s="457">
        <v>53.666668000000001</v>
      </c>
      <c r="K59" s="455">
        <v>54</v>
      </c>
      <c r="L59" s="455">
        <v>31</v>
      </c>
      <c r="M59" s="455">
        <v>31</v>
      </c>
      <c r="N59" s="455">
        <v>22</v>
      </c>
      <c r="O59" s="456">
        <v>65</v>
      </c>
      <c r="P59" s="452">
        <v>10</v>
      </c>
      <c r="Q59" s="457">
        <v>5.1988000000000003</v>
      </c>
      <c r="R59" s="458">
        <v>1.4160999999999999</v>
      </c>
    </row>
    <row r="60" spans="1:18" x14ac:dyDescent="0.2">
      <c r="A60" s="463" t="s">
        <v>683</v>
      </c>
      <c r="B60" s="464" t="s">
        <v>64</v>
      </c>
      <c r="C60" s="465">
        <v>22</v>
      </c>
      <c r="D60" s="466">
        <v>0</v>
      </c>
      <c r="E60" s="466">
        <v>0</v>
      </c>
      <c r="F60" s="467">
        <v>0</v>
      </c>
      <c r="G60" s="465">
        <v>2</v>
      </c>
      <c r="H60" s="466">
        <v>1</v>
      </c>
      <c r="I60" s="467">
        <v>0</v>
      </c>
      <c r="J60" s="468">
        <v>34</v>
      </c>
      <c r="K60" s="466">
        <v>21</v>
      </c>
      <c r="L60" s="466">
        <v>12</v>
      </c>
      <c r="M60" s="466">
        <v>11</v>
      </c>
      <c r="N60" s="466">
        <v>10</v>
      </c>
      <c r="O60" s="467">
        <v>21</v>
      </c>
      <c r="P60" s="463">
        <v>6</v>
      </c>
      <c r="Q60" s="468">
        <v>2.9117999999999999</v>
      </c>
      <c r="R60" s="469">
        <v>0.91180000000000005</v>
      </c>
    </row>
    <row r="61" spans="1:18" x14ac:dyDescent="0.2">
      <c r="A61" s="452" t="s">
        <v>479</v>
      </c>
      <c r="B61" s="453" t="s">
        <v>71</v>
      </c>
      <c r="C61" s="454">
        <v>25</v>
      </c>
      <c r="D61" s="455">
        <v>25</v>
      </c>
      <c r="E61" s="455">
        <v>6</v>
      </c>
      <c r="F61" s="456">
        <v>0</v>
      </c>
      <c r="G61" s="454">
        <v>10</v>
      </c>
      <c r="H61" s="455">
        <v>8</v>
      </c>
      <c r="I61" s="456">
        <v>0</v>
      </c>
      <c r="J61" s="457">
        <v>177</v>
      </c>
      <c r="K61" s="455">
        <v>167</v>
      </c>
      <c r="L61" s="455">
        <v>83</v>
      </c>
      <c r="M61" s="455">
        <v>78</v>
      </c>
      <c r="N61" s="455">
        <v>55</v>
      </c>
      <c r="O61" s="456">
        <v>150</v>
      </c>
      <c r="P61" s="452">
        <v>22</v>
      </c>
      <c r="Q61" s="457">
        <v>3.9661</v>
      </c>
      <c r="R61" s="458">
        <v>1.2542</v>
      </c>
    </row>
    <row r="62" spans="1:18" x14ac:dyDescent="0.2">
      <c r="A62" s="463" t="s">
        <v>806</v>
      </c>
      <c r="B62" s="464" t="s">
        <v>76</v>
      </c>
      <c r="C62" s="465">
        <v>25</v>
      </c>
      <c r="D62" s="466">
        <v>25</v>
      </c>
      <c r="E62" s="466">
        <v>3</v>
      </c>
      <c r="F62" s="467">
        <v>1</v>
      </c>
      <c r="G62" s="465">
        <v>7</v>
      </c>
      <c r="H62" s="466">
        <v>9</v>
      </c>
      <c r="I62" s="467">
        <v>0</v>
      </c>
      <c r="J62" s="468">
        <v>137.66666699999999</v>
      </c>
      <c r="K62" s="466">
        <v>133</v>
      </c>
      <c r="L62" s="466">
        <v>73</v>
      </c>
      <c r="M62" s="466">
        <v>72</v>
      </c>
      <c r="N62" s="466">
        <v>45</v>
      </c>
      <c r="O62" s="467">
        <v>103</v>
      </c>
      <c r="P62" s="463">
        <v>28</v>
      </c>
      <c r="Q62" s="468">
        <v>4.7069999999999999</v>
      </c>
      <c r="R62" s="469">
        <v>1.2929999999999999</v>
      </c>
    </row>
    <row r="63" spans="1:18" x14ac:dyDescent="0.2">
      <c r="A63" s="452" t="s">
        <v>651</v>
      </c>
      <c r="B63" s="453" t="s">
        <v>68</v>
      </c>
      <c r="C63" s="454">
        <v>23</v>
      </c>
      <c r="D63" s="455">
        <v>0</v>
      </c>
      <c r="E63" s="455">
        <v>0</v>
      </c>
      <c r="F63" s="456">
        <v>0</v>
      </c>
      <c r="G63" s="454">
        <v>2</v>
      </c>
      <c r="H63" s="455">
        <v>2</v>
      </c>
      <c r="I63" s="456">
        <v>0</v>
      </c>
      <c r="J63" s="457">
        <v>23.333333</v>
      </c>
      <c r="K63" s="455">
        <v>24</v>
      </c>
      <c r="L63" s="455">
        <v>12</v>
      </c>
      <c r="M63" s="455">
        <v>11</v>
      </c>
      <c r="N63" s="455">
        <v>7</v>
      </c>
      <c r="O63" s="456">
        <v>33</v>
      </c>
      <c r="P63" s="452">
        <v>4</v>
      </c>
      <c r="Q63" s="457">
        <v>4.2428999999999997</v>
      </c>
      <c r="R63" s="458">
        <v>1.3286</v>
      </c>
    </row>
    <row r="64" spans="1:18" x14ac:dyDescent="0.2">
      <c r="A64" s="452" t="s">
        <v>490</v>
      </c>
      <c r="B64" s="453" t="s">
        <v>69</v>
      </c>
      <c r="C64" s="454">
        <v>27</v>
      </c>
      <c r="D64" s="455">
        <v>27</v>
      </c>
      <c r="E64" s="455">
        <v>8</v>
      </c>
      <c r="F64" s="456">
        <v>2</v>
      </c>
      <c r="G64" s="454">
        <v>10</v>
      </c>
      <c r="H64" s="455">
        <v>11</v>
      </c>
      <c r="I64" s="456">
        <v>0</v>
      </c>
      <c r="J64" s="457">
        <v>182.66666699999999</v>
      </c>
      <c r="K64" s="455">
        <v>186</v>
      </c>
      <c r="L64" s="455">
        <v>103</v>
      </c>
      <c r="M64" s="460">
        <v>100</v>
      </c>
      <c r="N64" s="455">
        <v>63</v>
      </c>
      <c r="O64" s="456">
        <v>173</v>
      </c>
      <c r="P64" s="452">
        <v>33</v>
      </c>
      <c r="Q64" s="457">
        <v>4.9269999999999996</v>
      </c>
      <c r="R64" s="458">
        <v>1.3631</v>
      </c>
    </row>
    <row r="65" spans="1:18" x14ac:dyDescent="0.2">
      <c r="A65" s="452" t="s">
        <v>755</v>
      </c>
      <c r="B65" s="453" t="s">
        <v>66</v>
      </c>
      <c r="C65" s="454">
        <v>16</v>
      </c>
      <c r="D65" s="455">
        <v>0</v>
      </c>
      <c r="E65" s="455">
        <v>0</v>
      </c>
      <c r="F65" s="456">
        <v>0</v>
      </c>
      <c r="G65" s="454">
        <v>1</v>
      </c>
      <c r="H65" s="455">
        <v>0</v>
      </c>
      <c r="I65" s="456">
        <v>0</v>
      </c>
      <c r="J65" s="457">
        <v>28</v>
      </c>
      <c r="K65" s="455">
        <v>26</v>
      </c>
      <c r="L65" s="455">
        <v>18</v>
      </c>
      <c r="M65" s="455">
        <v>18</v>
      </c>
      <c r="N65" s="455">
        <v>10</v>
      </c>
      <c r="O65" s="456">
        <v>24</v>
      </c>
      <c r="P65" s="452">
        <v>7</v>
      </c>
      <c r="Q65" s="457">
        <v>5.7857000000000003</v>
      </c>
      <c r="R65" s="458">
        <v>1.2857000000000001</v>
      </c>
    </row>
    <row r="66" spans="1:18" x14ac:dyDescent="0.2">
      <c r="A66" s="463" t="s">
        <v>633</v>
      </c>
      <c r="B66" s="464" t="s">
        <v>65</v>
      </c>
      <c r="C66" s="465">
        <v>26</v>
      </c>
      <c r="D66" s="466">
        <v>26</v>
      </c>
      <c r="E66" s="466">
        <v>1</v>
      </c>
      <c r="F66" s="467">
        <v>0</v>
      </c>
      <c r="G66" s="465">
        <v>9</v>
      </c>
      <c r="H66" s="466">
        <v>4</v>
      </c>
      <c r="I66" s="467">
        <v>0</v>
      </c>
      <c r="J66" s="468">
        <v>144.33333300000001</v>
      </c>
      <c r="K66" s="466">
        <v>129</v>
      </c>
      <c r="L66" s="466">
        <v>60</v>
      </c>
      <c r="M66" s="466">
        <v>56</v>
      </c>
      <c r="N66" s="466">
        <v>56</v>
      </c>
      <c r="O66" s="467">
        <v>131</v>
      </c>
      <c r="P66" s="463">
        <v>13</v>
      </c>
      <c r="Q66" s="468">
        <v>3.4918999999999998</v>
      </c>
      <c r="R66" s="469">
        <v>1.2818000000000001</v>
      </c>
    </row>
    <row r="67" spans="1:18" x14ac:dyDescent="0.2">
      <c r="A67" s="452" t="s">
        <v>696</v>
      </c>
      <c r="B67" s="453" t="s">
        <v>75</v>
      </c>
      <c r="C67" s="454">
        <v>7</v>
      </c>
      <c r="D67" s="455">
        <v>0</v>
      </c>
      <c r="E67" s="455">
        <v>0</v>
      </c>
      <c r="F67" s="456">
        <v>0</v>
      </c>
      <c r="G67" s="454">
        <v>0</v>
      </c>
      <c r="H67" s="455">
        <v>3</v>
      </c>
      <c r="I67" s="456">
        <v>0</v>
      </c>
      <c r="J67" s="457">
        <v>5</v>
      </c>
      <c r="K67" s="455">
        <v>9</v>
      </c>
      <c r="L67" s="455">
        <v>9</v>
      </c>
      <c r="M67" s="455">
        <v>8</v>
      </c>
      <c r="N67" s="455">
        <v>2</v>
      </c>
      <c r="O67" s="456">
        <v>6</v>
      </c>
      <c r="P67" s="452">
        <v>3</v>
      </c>
      <c r="Q67" s="457">
        <v>14.4</v>
      </c>
      <c r="R67" s="458">
        <v>2.2000000000000002</v>
      </c>
    </row>
    <row r="68" spans="1:18" x14ac:dyDescent="0.2">
      <c r="A68" s="452" t="s">
        <v>409</v>
      </c>
      <c r="B68" s="453" t="s">
        <v>76</v>
      </c>
      <c r="C68" s="454">
        <v>32</v>
      </c>
      <c r="D68" s="460">
        <v>32</v>
      </c>
      <c r="E68" s="455">
        <v>7</v>
      </c>
      <c r="F68" s="456">
        <v>2</v>
      </c>
      <c r="G68" s="454">
        <v>11</v>
      </c>
      <c r="H68" s="455">
        <v>11</v>
      </c>
      <c r="I68" s="456">
        <v>0</v>
      </c>
      <c r="J68" s="457">
        <v>189.66666599999999</v>
      </c>
      <c r="K68" s="455">
        <v>191</v>
      </c>
      <c r="L68" s="455">
        <v>90</v>
      </c>
      <c r="M68" s="455">
        <v>86</v>
      </c>
      <c r="N68" s="455">
        <v>53</v>
      </c>
      <c r="O68" s="456">
        <v>179</v>
      </c>
      <c r="P68" s="452">
        <v>28</v>
      </c>
      <c r="Q68" s="457">
        <v>4.0808</v>
      </c>
      <c r="R68" s="458">
        <v>1.2865</v>
      </c>
    </row>
    <row r="69" spans="1:18" x14ac:dyDescent="0.2">
      <c r="A69" s="463" t="s">
        <v>661</v>
      </c>
      <c r="B69" s="464" t="s">
        <v>68</v>
      </c>
      <c r="C69" s="465">
        <v>27</v>
      </c>
      <c r="D69" s="466">
        <v>27</v>
      </c>
      <c r="E69" s="466">
        <v>5</v>
      </c>
      <c r="F69" s="467">
        <v>2</v>
      </c>
      <c r="G69" s="465">
        <v>7</v>
      </c>
      <c r="H69" s="466">
        <v>10</v>
      </c>
      <c r="I69" s="467">
        <v>0</v>
      </c>
      <c r="J69" s="468">
        <v>154.000001</v>
      </c>
      <c r="K69" s="466">
        <v>178</v>
      </c>
      <c r="L69" s="466">
        <v>87</v>
      </c>
      <c r="M69" s="466">
        <v>83</v>
      </c>
      <c r="N69" s="466">
        <v>35</v>
      </c>
      <c r="O69" s="467">
        <v>113</v>
      </c>
      <c r="P69" s="463">
        <v>19</v>
      </c>
      <c r="Q69" s="468">
        <v>4.8506</v>
      </c>
      <c r="R69" s="469">
        <v>1.3831</v>
      </c>
    </row>
    <row r="70" spans="1:18" x14ac:dyDescent="0.2">
      <c r="A70" s="452" t="s">
        <v>602</v>
      </c>
      <c r="B70" s="453" t="s">
        <v>69</v>
      </c>
      <c r="C70" s="454">
        <v>32</v>
      </c>
      <c r="D70" s="455">
        <v>0</v>
      </c>
      <c r="E70" s="455">
        <v>0</v>
      </c>
      <c r="F70" s="456">
        <v>0</v>
      </c>
      <c r="G70" s="454">
        <v>2</v>
      </c>
      <c r="H70" s="455">
        <v>0</v>
      </c>
      <c r="I70" s="456">
        <v>2</v>
      </c>
      <c r="J70" s="457">
        <v>30.666667</v>
      </c>
      <c r="K70" s="455">
        <v>19</v>
      </c>
      <c r="L70" s="455">
        <v>6</v>
      </c>
      <c r="M70" s="455">
        <v>6</v>
      </c>
      <c r="N70" s="455">
        <v>11</v>
      </c>
      <c r="O70" s="456">
        <v>28</v>
      </c>
      <c r="P70" s="452">
        <v>2</v>
      </c>
      <c r="Q70" s="457">
        <v>1.7608999999999999</v>
      </c>
      <c r="R70" s="458">
        <v>0.97829999999999995</v>
      </c>
    </row>
    <row r="71" spans="1:18" x14ac:dyDescent="0.2">
      <c r="A71" s="452" t="s">
        <v>399</v>
      </c>
      <c r="B71" s="453" t="s">
        <v>65</v>
      </c>
      <c r="C71" s="454">
        <v>77</v>
      </c>
      <c r="D71" s="455">
        <v>0</v>
      </c>
      <c r="E71" s="455">
        <v>0</v>
      </c>
      <c r="F71" s="456">
        <v>0</v>
      </c>
      <c r="G71" s="454">
        <v>5</v>
      </c>
      <c r="H71" s="455">
        <v>0</v>
      </c>
      <c r="I71" s="456">
        <v>0</v>
      </c>
      <c r="J71" s="457">
        <v>55.333334000000001</v>
      </c>
      <c r="K71" s="455">
        <v>39</v>
      </c>
      <c r="L71" s="455">
        <v>16</v>
      </c>
      <c r="M71" s="455">
        <v>15</v>
      </c>
      <c r="N71" s="455">
        <v>20</v>
      </c>
      <c r="O71" s="456">
        <v>57</v>
      </c>
      <c r="P71" s="452">
        <v>5</v>
      </c>
      <c r="Q71" s="457">
        <v>2.4398</v>
      </c>
      <c r="R71" s="458">
        <v>1.0663</v>
      </c>
    </row>
    <row r="72" spans="1:18" x14ac:dyDescent="0.2">
      <c r="A72" s="452" t="s">
        <v>470</v>
      </c>
      <c r="B72" s="453" t="s">
        <v>75</v>
      </c>
      <c r="C72" s="454">
        <v>69</v>
      </c>
      <c r="D72" s="455">
        <v>0</v>
      </c>
      <c r="E72" s="455">
        <v>0</v>
      </c>
      <c r="F72" s="456">
        <v>0</v>
      </c>
      <c r="G72" s="454">
        <v>6</v>
      </c>
      <c r="H72" s="455">
        <v>5</v>
      </c>
      <c r="I72" s="456">
        <v>2</v>
      </c>
      <c r="J72" s="457">
        <v>66.333331999999999</v>
      </c>
      <c r="K72" s="455">
        <v>50</v>
      </c>
      <c r="L72" s="455">
        <v>24</v>
      </c>
      <c r="M72" s="455">
        <v>22</v>
      </c>
      <c r="N72" s="455">
        <v>14</v>
      </c>
      <c r="O72" s="456">
        <v>79</v>
      </c>
      <c r="P72" s="452">
        <v>8</v>
      </c>
      <c r="Q72" s="457">
        <v>2.9849000000000001</v>
      </c>
      <c r="R72" s="458">
        <v>0.96479999999999999</v>
      </c>
    </row>
    <row r="73" spans="1:18" x14ac:dyDescent="0.2">
      <c r="A73" s="452" t="s">
        <v>659</v>
      </c>
      <c r="B73" s="453" t="s">
        <v>68</v>
      </c>
      <c r="C73" s="454">
        <v>23</v>
      </c>
      <c r="D73" s="455">
        <v>0</v>
      </c>
      <c r="E73" s="455">
        <v>0</v>
      </c>
      <c r="F73" s="456">
        <v>0</v>
      </c>
      <c r="G73" s="454">
        <v>1</v>
      </c>
      <c r="H73" s="455">
        <v>0</v>
      </c>
      <c r="I73" s="456">
        <v>0</v>
      </c>
      <c r="J73" s="457">
        <v>24.000001000000001</v>
      </c>
      <c r="K73" s="455">
        <v>24</v>
      </c>
      <c r="L73" s="455">
        <v>13</v>
      </c>
      <c r="M73" s="455">
        <v>13</v>
      </c>
      <c r="N73" s="455">
        <v>5</v>
      </c>
      <c r="O73" s="456">
        <v>35</v>
      </c>
      <c r="P73" s="452">
        <v>9</v>
      </c>
      <c r="Q73" s="457">
        <v>4.875</v>
      </c>
      <c r="R73" s="458">
        <v>1.2082999999999999</v>
      </c>
    </row>
    <row r="74" spans="1:18" x14ac:dyDescent="0.2">
      <c r="A74" s="463" t="s">
        <v>612</v>
      </c>
      <c r="B74" s="464" t="s">
        <v>69</v>
      </c>
      <c r="C74" s="465">
        <v>20</v>
      </c>
      <c r="D74" s="466">
        <v>0</v>
      </c>
      <c r="E74" s="466">
        <v>0</v>
      </c>
      <c r="F74" s="467">
        <v>0</v>
      </c>
      <c r="G74" s="465">
        <v>1</v>
      </c>
      <c r="H74" s="466">
        <v>0</v>
      </c>
      <c r="I74" s="467">
        <v>0</v>
      </c>
      <c r="J74" s="468">
        <v>33.666665999999999</v>
      </c>
      <c r="K74" s="466">
        <v>38</v>
      </c>
      <c r="L74" s="466">
        <v>20</v>
      </c>
      <c r="M74" s="466">
        <v>20</v>
      </c>
      <c r="N74" s="466">
        <v>12</v>
      </c>
      <c r="O74" s="467">
        <v>26</v>
      </c>
      <c r="P74" s="463">
        <v>4</v>
      </c>
      <c r="Q74" s="468">
        <v>5.3464999999999998</v>
      </c>
      <c r="R74" s="469">
        <v>1.4851000000000001</v>
      </c>
    </row>
    <row r="75" spans="1:18" x14ac:dyDescent="0.2">
      <c r="A75" s="452" t="s">
        <v>802</v>
      </c>
      <c r="B75" s="453" t="s">
        <v>76</v>
      </c>
      <c r="C75" s="454">
        <v>21</v>
      </c>
      <c r="D75" s="455">
        <v>21</v>
      </c>
      <c r="E75" s="455">
        <v>12</v>
      </c>
      <c r="F75" s="456">
        <v>2</v>
      </c>
      <c r="G75" s="454">
        <v>7</v>
      </c>
      <c r="H75" s="455">
        <v>11</v>
      </c>
      <c r="I75" s="456">
        <v>0</v>
      </c>
      <c r="J75" s="457">
        <v>170</v>
      </c>
      <c r="K75" s="455">
        <v>134</v>
      </c>
      <c r="L75" s="455">
        <v>72</v>
      </c>
      <c r="M75" s="455">
        <v>67</v>
      </c>
      <c r="N75" s="455">
        <v>43</v>
      </c>
      <c r="O75" s="456">
        <v>185</v>
      </c>
      <c r="P75" s="452">
        <v>20</v>
      </c>
      <c r="Q75" s="457">
        <v>3.5470999999999999</v>
      </c>
      <c r="R75" s="458">
        <v>1.0411999999999999</v>
      </c>
    </row>
    <row r="76" spans="1:18" x14ac:dyDescent="0.2">
      <c r="A76" s="452" t="s">
        <v>955</v>
      </c>
      <c r="B76" s="453" t="s">
        <v>146</v>
      </c>
      <c r="C76" s="454">
        <v>31</v>
      </c>
      <c r="D76" s="455">
        <v>0</v>
      </c>
      <c r="E76" s="455">
        <v>0</v>
      </c>
      <c r="F76" s="456">
        <v>0</v>
      </c>
      <c r="G76" s="454">
        <v>4</v>
      </c>
      <c r="H76" s="455">
        <v>2</v>
      </c>
      <c r="I76" s="456">
        <v>0</v>
      </c>
      <c r="J76" s="457">
        <v>52.666668000000001</v>
      </c>
      <c r="K76" s="455">
        <v>36</v>
      </c>
      <c r="L76" s="455">
        <v>17</v>
      </c>
      <c r="M76" s="455">
        <v>17</v>
      </c>
      <c r="N76" s="455">
        <v>29</v>
      </c>
      <c r="O76" s="456">
        <v>44</v>
      </c>
      <c r="P76" s="452">
        <v>6</v>
      </c>
      <c r="Q76" s="457">
        <v>2.9051</v>
      </c>
      <c r="R76" s="458">
        <v>1.2342</v>
      </c>
    </row>
    <row r="77" spans="1:18" x14ac:dyDescent="0.2">
      <c r="A77" s="452" t="s">
        <v>581</v>
      </c>
      <c r="B77" s="453" t="s">
        <v>67</v>
      </c>
      <c r="C77" s="454">
        <v>23</v>
      </c>
      <c r="D77" s="455">
        <v>23</v>
      </c>
      <c r="E77" s="460">
        <v>18</v>
      </c>
      <c r="F77" s="456">
        <v>0</v>
      </c>
      <c r="G77" s="454">
        <v>12</v>
      </c>
      <c r="H77" s="455">
        <v>8</v>
      </c>
      <c r="I77" s="456">
        <v>0</v>
      </c>
      <c r="J77" s="457">
        <v>197.33333400000001</v>
      </c>
      <c r="K77" s="455">
        <v>150</v>
      </c>
      <c r="L77" s="455">
        <v>96</v>
      </c>
      <c r="M77" s="455">
        <v>89</v>
      </c>
      <c r="N77" s="455">
        <v>50</v>
      </c>
      <c r="O77" s="456">
        <v>219</v>
      </c>
      <c r="P77" s="634">
        <v>40</v>
      </c>
      <c r="Q77" s="457">
        <v>4.0590999999999999</v>
      </c>
      <c r="R77" s="458">
        <v>1.0135000000000001</v>
      </c>
    </row>
    <row r="78" spans="1:18" x14ac:dyDescent="0.2">
      <c r="A78" s="452" t="s">
        <v>746</v>
      </c>
      <c r="B78" s="453" t="s">
        <v>66</v>
      </c>
      <c r="C78" s="454">
        <v>38</v>
      </c>
      <c r="D78" s="455">
        <v>0</v>
      </c>
      <c r="E78" s="455">
        <v>0</v>
      </c>
      <c r="F78" s="456">
        <v>0</v>
      </c>
      <c r="G78" s="454">
        <v>1</v>
      </c>
      <c r="H78" s="455">
        <v>4</v>
      </c>
      <c r="I78" s="456">
        <v>10</v>
      </c>
      <c r="J78" s="457">
        <v>47.666665999999999</v>
      </c>
      <c r="K78" s="455">
        <v>43</v>
      </c>
      <c r="L78" s="455">
        <v>21</v>
      </c>
      <c r="M78" s="455">
        <v>21</v>
      </c>
      <c r="N78" s="455">
        <v>17</v>
      </c>
      <c r="O78" s="456">
        <v>45</v>
      </c>
      <c r="P78" s="452">
        <v>6</v>
      </c>
      <c r="Q78" s="457">
        <v>3.9649999999999999</v>
      </c>
      <c r="R78" s="458">
        <v>1.2586999999999999</v>
      </c>
    </row>
    <row r="79" spans="1:18" x14ac:dyDescent="0.2">
      <c r="A79" s="452" t="s">
        <v>436</v>
      </c>
      <c r="B79" s="453" t="s">
        <v>166</v>
      </c>
      <c r="C79" s="454">
        <v>54</v>
      </c>
      <c r="D79" s="455">
        <v>0</v>
      </c>
      <c r="E79" s="455">
        <v>0</v>
      </c>
      <c r="F79" s="456">
        <v>0</v>
      </c>
      <c r="G79" s="454">
        <v>4</v>
      </c>
      <c r="H79" s="455">
        <v>9</v>
      </c>
      <c r="I79" s="456">
        <v>29</v>
      </c>
      <c r="J79" s="457">
        <v>74.666667000000004</v>
      </c>
      <c r="K79" s="455">
        <v>51</v>
      </c>
      <c r="L79" s="455">
        <v>33</v>
      </c>
      <c r="M79" s="455">
        <v>32</v>
      </c>
      <c r="N79" s="455">
        <v>20</v>
      </c>
      <c r="O79" s="456">
        <v>89</v>
      </c>
      <c r="P79" s="452">
        <v>13</v>
      </c>
      <c r="Q79" s="457">
        <v>3.8571</v>
      </c>
      <c r="R79" s="458">
        <v>0.95089999999999997</v>
      </c>
    </row>
    <row r="80" spans="1:18" x14ac:dyDescent="0.2">
      <c r="A80" s="452" t="s">
        <v>981</v>
      </c>
      <c r="B80" s="453" t="s">
        <v>72</v>
      </c>
      <c r="C80" s="454">
        <v>42</v>
      </c>
      <c r="D80" s="455">
        <v>0</v>
      </c>
      <c r="E80" s="455">
        <v>0</v>
      </c>
      <c r="F80" s="456">
        <v>0</v>
      </c>
      <c r="G80" s="454">
        <v>5</v>
      </c>
      <c r="H80" s="455">
        <v>2</v>
      </c>
      <c r="I80" s="456">
        <v>2</v>
      </c>
      <c r="J80" s="457">
        <v>42.333334000000001</v>
      </c>
      <c r="K80" s="455">
        <v>23</v>
      </c>
      <c r="L80" s="455">
        <v>10</v>
      </c>
      <c r="M80" s="455">
        <v>9</v>
      </c>
      <c r="N80" s="455">
        <v>9</v>
      </c>
      <c r="O80" s="456">
        <v>38</v>
      </c>
      <c r="P80" s="452">
        <v>3</v>
      </c>
      <c r="Q80" s="457">
        <v>1.9133857966395937</v>
      </c>
      <c r="R80" s="458">
        <v>0.75590549990699996</v>
      </c>
    </row>
    <row r="81" spans="1:18" x14ac:dyDescent="0.2">
      <c r="A81" s="452" t="s">
        <v>756</v>
      </c>
      <c r="B81" s="453" t="s">
        <v>66</v>
      </c>
      <c r="C81" s="454">
        <v>12</v>
      </c>
      <c r="D81" s="455">
        <v>12</v>
      </c>
      <c r="E81" s="455">
        <v>7</v>
      </c>
      <c r="F81" s="456">
        <v>1</v>
      </c>
      <c r="G81" s="454">
        <v>3</v>
      </c>
      <c r="H81" s="455">
        <v>8</v>
      </c>
      <c r="I81" s="456">
        <v>0</v>
      </c>
      <c r="J81" s="457">
        <v>99</v>
      </c>
      <c r="K81" s="455">
        <v>92</v>
      </c>
      <c r="L81" s="455">
        <v>46</v>
      </c>
      <c r="M81" s="455">
        <v>46</v>
      </c>
      <c r="N81" s="455">
        <v>25</v>
      </c>
      <c r="O81" s="456">
        <v>94</v>
      </c>
      <c r="P81" s="452">
        <v>19</v>
      </c>
      <c r="Q81" s="457">
        <v>4.1818</v>
      </c>
      <c r="R81" s="458">
        <v>1.1818</v>
      </c>
    </row>
    <row r="82" spans="1:18" x14ac:dyDescent="0.2">
      <c r="A82" s="452" t="s">
        <v>450</v>
      </c>
      <c r="B82" s="453" t="s">
        <v>75</v>
      </c>
      <c r="C82" s="454">
        <v>24</v>
      </c>
      <c r="D82" s="455">
        <v>24</v>
      </c>
      <c r="E82" s="455">
        <v>3</v>
      </c>
      <c r="F82" s="456">
        <v>2</v>
      </c>
      <c r="G82" s="454">
        <v>8</v>
      </c>
      <c r="H82" s="455">
        <v>8</v>
      </c>
      <c r="I82" s="456">
        <v>0</v>
      </c>
      <c r="J82" s="457">
        <v>139.33333400000001</v>
      </c>
      <c r="K82" s="455">
        <v>134</v>
      </c>
      <c r="L82" s="455">
        <v>69</v>
      </c>
      <c r="M82" s="455">
        <v>67</v>
      </c>
      <c r="N82" s="455">
        <v>64</v>
      </c>
      <c r="O82" s="456">
        <v>108</v>
      </c>
      <c r="P82" s="452">
        <v>16</v>
      </c>
      <c r="Q82" s="457">
        <v>4.3277999999999999</v>
      </c>
      <c r="R82" s="458">
        <v>1.4211</v>
      </c>
    </row>
    <row r="83" spans="1:18" x14ac:dyDescent="0.2">
      <c r="A83" s="452" t="s">
        <v>549</v>
      </c>
      <c r="B83" s="453" t="s">
        <v>71</v>
      </c>
      <c r="C83" s="454">
        <v>25</v>
      </c>
      <c r="D83" s="455">
        <v>25</v>
      </c>
      <c r="E83" s="455">
        <v>3</v>
      </c>
      <c r="F83" s="456">
        <v>0</v>
      </c>
      <c r="G83" s="454">
        <v>12</v>
      </c>
      <c r="H83" s="455">
        <v>5</v>
      </c>
      <c r="I83" s="456">
        <v>0</v>
      </c>
      <c r="J83" s="457">
        <v>154.66666699999999</v>
      </c>
      <c r="K83" s="455">
        <v>113</v>
      </c>
      <c r="L83" s="455">
        <v>63</v>
      </c>
      <c r="M83" s="455">
        <v>62</v>
      </c>
      <c r="N83" s="455">
        <v>36</v>
      </c>
      <c r="O83" s="456">
        <v>106</v>
      </c>
      <c r="P83" s="452">
        <v>21</v>
      </c>
      <c r="Q83" s="457">
        <v>3.6078000000000001</v>
      </c>
      <c r="R83" s="458">
        <v>0.96340000000000003</v>
      </c>
    </row>
    <row r="84" spans="1:18" x14ac:dyDescent="0.2">
      <c r="A84" s="452" t="s">
        <v>779</v>
      </c>
      <c r="B84" s="453" t="s">
        <v>73</v>
      </c>
      <c r="C84" s="454">
        <v>24</v>
      </c>
      <c r="D84" s="455">
        <v>0</v>
      </c>
      <c r="E84" s="455">
        <v>0</v>
      </c>
      <c r="F84" s="456">
        <v>0</v>
      </c>
      <c r="G84" s="454">
        <v>1</v>
      </c>
      <c r="H84" s="455">
        <v>1</v>
      </c>
      <c r="I84" s="456">
        <v>0</v>
      </c>
      <c r="J84" s="457">
        <v>25</v>
      </c>
      <c r="K84" s="455">
        <v>21</v>
      </c>
      <c r="L84" s="455">
        <v>13</v>
      </c>
      <c r="M84" s="455">
        <v>13</v>
      </c>
      <c r="N84" s="455">
        <v>4</v>
      </c>
      <c r="O84" s="456">
        <v>27</v>
      </c>
      <c r="P84" s="452">
        <v>5</v>
      </c>
      <c r="Q84" s="457">
        <v>4.68</v>
      </c>
      <c r="R84" s="458">
        <v>1</v>
      </c>
    </row>
    <row r="85" spans="1:18" x14ac:dyDescent="0.2">
      <c r="A85" s="452" t="s">
        <v>985</v>
      </c>
      <c r="B85" s="453" t="s">
        <v>166</v>
      </c>
      <c r="C85" s="454">
        <v>60</v>
      </c>
      <c r="D85" s="455">
        <v>0</v>
      </c>
      <c r="E85" s="455">
        <v>0</v>
      </c>
      <c r="F85" s="456">
        <v>0</v>
      </c>
      <c r="G85" s="454">
        <v>1</v>
      </c>
      <c r="H85" s="455">
        <v>1</v>
      </c>
      <c r="I85" s="456">
        <v>0</v>
      </c>
      <c r="J85" s="457">
        <v>63.999997999999998</v>
      </c>
      <c r="K85" s="455">
        <v>41</v>
      </c>
      <c r="L85" s="455">
        <v>28</v>
      </c>
      <c r="M85" s="455">
        <v>27</v>
      </c>
      <c r="N85" s="455">
        <v>20</v>
      </c>
      <c r="O85" s="456">
        <v>56</v>
      </c>
      <c r="P85" s="452">
        <v>9</v>
      </c>
      <c r="Q85" s="457">
        <v>3.7968999999999999</v>
      </c>
      <c r="R85" s="458">
        <v>0.95309999999999995</v>
      </c>
    </row>
    <row r="86" spans="1:18" x14ac:dyDescent="0.2">
      <c r="A86" s="452" t="s">
        <v>416</v>
      </c>
      <c r="B86" s="453" t="s">
        <v>69</v>
      </c>
      <c r="C86" s="454">
        <v>34</v>
      </c>
      <c r="D86" s="455">
        <v>0</v>
      </c>
      <c r="E86" s="455">
        <v>0</v>
      </c>
      <c r="F86" s="456">
        <v>0</v>
      </c>
      <c r="G86" s="454">
        <v>0</v>
      </c>
      <c r="H86" s="455">
        <v>1</v>
      </c>
      <c r="I86" s="456">
        <v>30</v>
      </c>
      <c r="J86" s="457">
        <v>37</v>
      </c>
      <c r="K86" s="455">
        <v>18</v>
      </c>
      <c r="L86" s="455">
        <v>7</v>
      </c>
      <c r="M86" s="455">
        <v>7</v>
      </c>
      <c r="N86" s="455">
        <v>8</v>
      </c>
      <c r="O86" s="456">
        <v>49</v>
      </c>
      <c r="P86" s="452">
        <v>5</v>
      </c>
      <c r="Q86" s="457">
        <v>1.7027000000000001</v>
      </c>
      <c r="R86" s="458">
        <v>0.70269999999999999</v>
      </c>
    </row>
    <row r="87" spans="1:18" x14ac:dyDescent="0.2">
      <c r="A87" s="452" t="s">
        <v>781</v>
      </c>
      <c r="B87" s="453" t="s">
        <v>65</v>
      </c>
      <c r="C87" s="454">
        <v>13</v>
      </c>
      <c r="D87" s="455">
        <v>0</v>
      </c>
      <c r="E87" s="455">
        <v>0</v>
      </c>
      <c r="F87" s="456">
        <v>0</v>
      </c>
      <c r="G87" s="454">
        <v>2</v>
      </c>
      <c r="H87" s="455">
        <v>0</v>
      </c>
      <c r="I87" s="456">
        <v>0</v>
      </c>
      <c r="J87" s="457">
        <v>22.666666999999997</v>
      </c>
      <c r="K87" s="455">
        <v>20</v>
      </c>
      <c r="L87" s="455">
        <v>11</v>
      </c>
      <c r="M87" s="455">
        <v>11</v>
      </c>
      <c r="N87" s="455">
        <v>6</v>
      </c>
      <c r="O87" s="456">
        <v>23</v>
      </c>
      <c r="P87" s="452">
        <v>2</v>
      </c>
      <c r="Q87" s="457">
        <v>4.3676469945934269</v>
      </c>
      <c r="R87" s="458">
        <v>1.1470588066609</v>
      </c>
    </row>
    <row r="88" spans="1:18" x14ac:dyDescent="0.2">
      <c r="A88" s="452" t="s">
        <v>689</v>
      </c>
      <c r="B88" s="453" t="s">
        <v>64</v>
      </c>
      <c r="C88" s="454">
        <v>17</v>
      </c>
      <c r="D88" s="455">
        <v>17</v>
      </c>
      <c r="E88" s="455">
        <v>2</v>
      </c>
      <c r="F88" s="456">
        <v>2</v>
      </c>
      <c r="G88" s="454">
        <v>5</v>
      </c>
      <c r="H88" s="455">
        <v>5</v>
      </c>
      <c r="I88" s="456">
        <v>0</v>
      </c>
      <c r="J88" s="457">
        <v>80.666668000000001</v>
      </c>
      <c r="K88" s="455">
        <v>85</v>
      </c>
      <c r="L88" s="455">
        <v>59</v>
      </c>
      <c r="M88" s="455">
        <v>53</v>
      </c>
      <c r="N88" s="455">
        <v>25</v>
      </c>
      <c r="O88" s="456">
        <v>65</v>
      </c>
      <c r="P88" s="452">
        <v>18</v>
      </c>
      <c r="Q88" s="457">
        <v>5.9131999999999998</v>
      </c>
      <c r="R88" s="458">
        <v>1.3635999999999999</v>
      </c>
    </row>
    <row r="89" spans="1:18" x14ac:dyDescent="0.2">
      <c r="A89" s="452" t="s">
        <v>829</v>
      </c>
      <c r="B89" s="453" t="s">
        <v>147</v>
      </c>
      <c r="C89" s="454">
        <v>54</v>
      </c>
      <c r="D89" s="455">
        <v>0</v>
      </c>
      <c r="E89" s="455">
        <v>0</v>
      </c>
      <c r="F89" s="456">
        <v>0</v>
      </c>
      <c r="G89" s="454">
        <v>4</v>
      </c>
      <c r="H89" s="455">
        <v>4</v>
      </c>
      <c r="I89" s="456">
        <v>3</v>
      </c>
      <c r="J89" s="457">
        <v>52.666668000000001</v>
      </c>
      <c r="K89" s="455">
        <v>29</v>
      </c>
      <c r="L89" s="455">
        <v>15</v>
      </c>
      <c r="M89" s="455">
        <v>15</v>
      </c>
      <c r="N89" s="455">
        <v>11</v>
      </c>
      <c r="O89" s="456">
        <v>38</v>
      </c>
      <c r="P89" s="452">
        <v>12</v>
      </c>
      <c r="Q89" s="457">
        <v>2.5632999999999999</v>
      </c>
      <c r="R89" s="458">
        <v>0.75949999999999995</v>
      </c>
    </row>
    <row r="90" spans="1:18" x14ac:dyDescent="0.2">
      <c r="A90" s="452" t="s">
        <v>743</v>
      </c>
      <c r="B90" s="453" t="s">
        <v>66</v>
      </c>
      <c r="C90" s="454">
        <v>37</v>
      </c>
      <c r="D90" s="455">
        <v>0</v>
      </c>
      <c r="E90" s="455">
        <v>0</v>
      </c>
      <c r="F90" s="456">
        <v>0</v>
      </c>
      <c r="G90" s="454">
        <v>2</v>
      </c>
      <c r="H90" s="455">
        <v>1</v>
      </c>
      <c r="I90" s="456">
        <v>0</v>
      </c>
      <c r="J90" s="457">
        <v>55</v>
      </c>
      <c r="K90" s="455">
        <v>40</v>
      </c>
      <c r="L90" s="455">
        <v>21</v>
      </c>
      <c r="M90" s="455">
        <v>20</v>
      </c>
      <c r="N90" s="455">
        <v>17</v>
      </c>
      <c r="O90" s="456">
        <v>52</v>
      </c>
      <c r="P90" s="452">
        <v>6</v>
      </c>
      <c r="Q90" s="457">
        <v>3.2726999999999999</v>
      </c>
      <c r="R90" s="458">
        <v>1.0364</v>
      </c>
    </row>
    <row r="91" spans="1:18" x14ac:dyDescent="0.2">
      <c r="A91" s="452" t="s">
        <v>805</v>
      </c>
      <c r="B91" s="453" t="s">
        <v>76</v>
      </c>
      <c r="C91" s="454">
        <v>23</v>
      </c>
      <c r="D91" s="455">
        <v>0</v>
      </c>
      <c r="E91" s="455">
        <v>0</v>
      </c>
      <c r="F91" s="456">
        <v>0</v>
      </c>
      <c r="G91" s="454">
        <v>1</v>
      </c>
      <c r="H91" s="455">
        <v>1</v>
      </c>
      <c r="I91" s="456">
        <v>1</v>
      </c>
      <c r="J91" s="457">
        <v>54.333333000000003</v>
      </c>
      <c r="K91" s="455">
        <v>59</v>
      </c>
      <c r="L91" s="455">
        <v>34</v>
      </c>
      <c r="M91" s="455">
        <v>34</v>
      </c>
      <c r="N91" s="455">
        <v>23</v>
      </c>
      <c r="O91" s="456">
        <v>41</v>
      </c>
      <c r="P91" s="452">
        <v>7</v>
      </c>
      <c r="Q91" s="457">
        <v>5.6318999999999999</v>
      </c>
      <c r="R91" s="458">
        <v>1.5092000000000001</v>
      </c>
    </row>
    <row r="92" spans="1:18" x14ac:dyDescent="0.2">
      <c r="A92" s="452" t="s">
        <v>839</v>
      </c>
      <c r="B92" s="453" t="s">
        <v>147</v>
      </c>
      <c r="C92" s="454">
        <v>46</v>
      </c>
      <c r="D92" s="455">
        <v>0</v>
      </c>
      <c r="E92" s="455">
        <v>0</v>
      </c>
      <c r="F92" s="456">
        <v>0</v>
      </c>
      <c r="G92" s="454">
        <v>3</v>
      </c>
      <c r="H92" s="455">
        <v>2</v>
      </c>
      <c r="I92" s="456">
        <v>3</v>
      </c>
      <c r="J92" s="457">
        <v>45.666668000000001</v>
      </c>
      <c r="K92" s="455">
        <v>47</v>
      </c>
      <c r="L92" s="455">
        <v>25</v>
      </c>
      <c r="M92" s="455">
        <v>24</v>
      </c>
      <c r="N92" s="455">
        <v>16</v>
      </c>
      <c r="O92" s="456">
        <v>39</v>
      </c>
      <c r="P92" s="452">
        <v>10</v>
      </c>
      <c r="Q92" s="457">
        <v>4.7298999999999998</v>
      </c>
      <c r="R92" s="458">
        <v>1.3795999999999999</v>
      </c>
    </row>
    <row r="93" spans="1:18" x14ac:dyDescent="0.2">
      <c r="A93" s="452" t="s">
        <v>437</v>
      </c>
      <c r="B93" s="453" t="s">
        <v>69</v>
      </c>
      <c r="C93" s="454">
        <v>25</v>
      </c>
      <c r="D93" s="455">
        <v>25</v>
      </c>
      <c r="E93" s="455">
        <v>4</v>
      </c>
      <c r="F93" s="456">
        <v>1</v>
      </c>
      <c r="G93" s="454">
        <v>7</v>
      </c>
      <c r="H93" s="455">
        <v>12</v>
      </c>
      <c r="I93" s="456">
        <v>0</v>
      </c>
      <c r="J93" s="457">
        <v>151.33333400000001</v>
      </c>
      <c r="K93" s="455">
        <v>161</v>
      </c>
      <c r="L93" s="455">
        <v>76</v>
      </c>
      <c r="M93" s="455">
        <v>73</v>
      </c>
      <c r="N93" s="455">
        <v>58</v>
      </c>
      <c r="O93" s="456">
        <v>137</v>
      </c>
      <c r="P93" s="452">
        <v>16</v>
      </c>
      <c r="Q93" s="457">
        <v>4.3414000000000001</v>
      </c>
      <c r="R93" s="458">
        <v>1.4471000000000001</v>
      </c>
    </row>
    <row r="94" spans="1:18" ht="13.5" thickBot="1" x14ac:dyDescent="0.25">
      <c r="A94" s="471" t="s">
        <v>474</v>
      </c>
      <c r="B94" s="472" t="s">
        <v>71</v>
      </c>
      <c r="C94" s="473">
        <v>18</v>
      </c>
      <c r="D94" s="474">
        <v>18</v>
      </c>
      <c r="E94" s="474">
        <v>4</v>
      </c>
      <c r="F94" s="475">
        <v>1</v>
      </c>
      <c r="G94" s="473">
        <v>7</v>
      </c>
      <c r="H94" s="474">
        <v>5</v>
      </c>
      <c r="I94" s="475">
        <v>0</v>
      </c>
      <c r="J94" s="476">
        <v>121.333333</v>
      </c>
      <c r="K94" s="474">
        <v>102</v>
      </c>
      <c r="L94" s="474">
        <v>59</v>
      </c>
      <c r="M94" s="474">
        <v>55</v>
      </c>
      <c r="N94" s="474">
        <v>30</v>
      </c>
      <c r="O94" s="475">
        <v>134</v>
      </c>
      <c r="P94" s="471">
        <v>16</v>
      </c>
      <c r="Q94" s="476">
        <v>4.0796999999999999</v>
      </c>
      <c r="R94" s="477">
        <v>1.0879000000000001</v>
      </c>
    </row>
  </sheetData>
  <sortState xmlns:xlrd2="http://schemas.microsoft.com/office/spreadsheetml/2017/richdata2" ref="A3:R94">
    <sortCondition ref="A3:A94"/>
  </sortState>
  <mergeCells count="1">
    <mergeCell ref="A1:R1"/>
  </mergeCells>
  <printOptions horizontalCentered="1"/>
  <pageMargins left="0.5" right="0.5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5280-6B85-435F-9B64-13BF2D1FC0AF}">
  <sheetPr>
    <pageSetUpPr fitToPage="1"/>
  </sheetPr>
  <dimension ref="A1:U87"/>
  <sheetViews>
    <sheetView workbookViewId="0">
      <pane ySplit="2" topLeftCell="A3" activePane="bottomLeft" state="frozenSplit"/>
      <selection sqref="A1:P1"/>
      <selection pane="bottomLeft" sqref="A1:U1"/>
    </sheetView>
  </sheetViews>
  <sheetFormatPr defaultColWidth="9.140625" defaultRowHeight="12.75" x14ac:dyDescent="0.2"/>
  <cols>
    <col min="1" max="1" width="18.85546875" style="1" bestFit="1" customWidth="1"/>
    <col min="2" max="2" width="6.140625" style="1" bestFit="1" customWidth="1"/>
    <col min="3" max="3" width="3" style="1" bestFit="1" customWidth="1"/>
    <col min="4" max="4" width="3.5703125" style="1" bestFit="1" customWidth="1"/>
    <col min="5" max="5" width="3" style="1" customWidth="1"/>
    <col min="6" max="6" width="3" style="1" bestFit="1" customWidth="1"/>
    <col min="7" max="7" width="4.140625" style="1" customWidth="1"/>
    <col min="8" max="9" width="3.28515625" style="1" customWidth="1"/>
    <col min="10" max="11" width="3.5703125" style="1" customWidth="1"/>
    <col min="12" max="12" width="3.7109375" style="1" bestFit="1" customWidth="1"/>
    <col min="13" max="14" width="3.5703125" style="1" customWidth="1"/>
    <col min="15" max="15" width="4.28515625" style="1" customWidth="1"/>
    <col min="16" max="16" width="3.5703125" style="1" customWidth="1"/>
    <col min="17" max="20" width="5.5703125" style="1" bestFit="1" customWidth="1"/>
    <col min="21" max="21" width="3.5703125" style="1" bestFit="1" customWidth="1"/>
    <col min="22" max="16384" width="9.140625" style="1"/>
  </cols>
  <sheetData>
    <row r="1" spans="1:21" ht="24" thickBot="1" x14ac:dyDescent="0.4">
      <c r="A1" s="661" t="s">
        <v>2055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</row>
    <row r="2" spans="1:21" ht="13.5" thickBot="1" x14ac:dyDescent="0.25">
      <c r="A2" s="403" t="s">
        <v>999</v>
      </c>
      <c r="B2" s="404" t="s">
        <v>993</v>
      </c>
      <c r="C2" s="404" t="s">
        <v>495</v>
      </c>
      <c r="D2" s="405" t="s">
        <v>493</v>
      </c>
      <c r="E2" s="406" t="s">
        <v>496</v>
      </c>
      <c r="F2" s="406" t="s">
        <v>497</v>
      </c>
      <c r="G2" s="407" t="s">
        <v>314</v>
      </c>
      <c r="H2" s="405" t="s">
        <v>311</v>
      </c>
      <c r="I2" s="406" t="s">
        <v>312</v>
      </c>
      <c r="J2" s="407" t="s">
        <v>313</v>
      </c>
      <c r="K2" s="405" t="s">
        <v>498</v>
      </c>
      <c r="L2" s="407" t="s">
        <v>499</v>
      </c>
      <c r="M2" s="405" t="s">
        <v>500</v>
      </c>
      <c r="N2" s="407" t="s">
        <v>501</v>
      </c>
      <c r="O2" s="405" t="s">
        <v>502</v>
      </c>
      <c r="P2" s="407" t="s">
        <v>503</v>
      </c>
      <c r="Q2" s="405" t="s">
        <v>504</v>
      </c>
      <c r="R2" s="406" t="s">
        <v>505</v>
      </c>
      <c r="S2" s="406" t="s">
        <v>506</v>
      </c>
      <c r="T2" s="407" t="s">
        <v>507</v>
      </c>
      <c r="U2" s="407" t="s">
        <v>508</v>
      </c>
    </row>
    <row r="3" spans="1:21" s="139" customFormat="1" x14ac:dyDescent="0.2">
      <c r="A3" s="408" t="s">
        <v>385</v>
      </c>
      <c r="B3" s="409" t="s">
        <v>64</v>
      </c>
      <c r="C3" s="409">
        <v>11</v>
      </c>
      <c r="D3" s="410">
        <v>39</v>
      </c>
      <c r="E3" s="411">
        <v>2</v>
      </c>
      <c r="F3" s="411">
        <v>7</v>
      </c>
      <c r="G3" s="412">
        <v>2</v>
      </c>
      <c r="H3" s="410">
        <v>1</v>
      </c>
      <c r="I3" s="411">
        <v>1</v>
      </c>
      <c r="J3" s="412">
        <v>0</v>
      </c>
      <c r="K3" s="410">
        <v>2</v>
      </c>
      <c r="L3" s="412">
        <v>10</v>
      </c>
      <c r="M3" s="410">
        <v>5</v>
      </c>
      <c r="N3" s="412">
        <v>0</v>
      </c>
      <c r="O3" s="410">
        <v>0</v>
      </c>
      <c r="P3" s="412">
        <v>1</v>
      </c>
      <c r="Q3" s="414">
        <v>0.17949999999999999</v>
      </c>
      <c r="R3" s="415">
        <v>0.23810000000000001</v>
      </c>
      <c r="S3" s="415">
        <v>0.25640000000000002</v>
      </c>
      <c r="T3" s="416">
        <v>0.4945</v>
      </c>
      <c r="U3" s="412">
        <v>42</v>
      </c>
    </row>
    <row r="4" spans="1:21" s="139" customFormat="1" x14ac:dyDescent="0.2">
      <c r="A4" s="417" t="s">
        <v>322</v>
      </c>
      <c r="B4" s="418" t="s">
        <v>71</v>
      </c>
      <c r="C4" s="418">
        <v>11</v>
      </c>
      <c r="D4" s="419">
        <v>40</v>
      </c>
      <c r="E4" s="420">
        <v>4</v>
      </c>
      <c r="F4" s="420">
        <v>7</v>
      </c>
      <c r="G4" s="421">
        <v>9</v>
      </c>
      <c r="H4" s="419">
        <v>2</v>
      </c>
      <c r="I4" s="420">
        <v>1</v>
      </c>
      <c r="J4" s="421">
        <v>2</v>
      </c>
      <c r="K4" s="419">
        <v>4</v>
      </c>
      <c r="L4" s="421">
        <v>14</v>
      </c>
      <c r="M4" s="419">
        <v>0</v>
      </c>
      <c r="N4" s="421">
        <v>0</v>
      </c>
      <c r="O4" s="419">
        <v>2</v>
      </c>
      <c r="P4" s="421">
        <v>0</v>
      </c>
      <c r="Q4" s="422">
        <v>0.17499999999999999</v>
      </c>
      <c r="R4" s="423">
        <v>0.25</v>
      </c>
      <c r="S4" s="423">
        <v>0.42499999999999999</v>
      </c>
      <c r="T4" s="424">
        <v>0.67500000000000004</v>
      </c>
      <c r="U4" s="421">
        <v>44</v>
      </c>
    </row>
    <row r="5" spans="1:21" s="139" customFormat="1" x14ac:dyDescent="0.2">
      <c r="A5" s="417" t="s">
        <v>303</v>
      </c>
      <c r="B5" s="418" t="s">
        <v>74</v>
      </c>
      <c r="C5" s="418">
        <v>13</v>
      </c>
      <c r="D5" s="419">
        <v>48</v>
      </c>
      <c r="E5" s="420">
        <v>8</v>
      </c>
      <c r="F5" s="420">
        <v>10</v>
      </c>
      <c r="G5" s="421">
        <v>3</v>
      </c>
      <c r="H5" s="419">
        <v>2</v>
      </c>
      <c r="I5" s="420">
        <v>0</v>
      </c>
      <c r="J5" s="421">
        <v>2</v>
      </c>
      <c r="K5" s="419">
        <v>3</v>
      </c>
      <c r="L5" s="421">
        <v>6</v>
      </c>
      <c r="M5" s="419">
        <v>0</v>
      </c>
      <c r="N5" s="421">
        <v>0</v>
      </c>
      <c r="O5" s="419">
        <v>0</v>
      </c>
      <c r="P5" s="421">
        <v>3</v>
      </c>
      <c r="Q5" s="422">
        <v>0.20830000000000001</v>
      </c>
      <c r="R5" s="423">
        <v>0.29630000000000001</v>
      </c>
      <c r="S5" s="423">
        <v>0.375</v>
      </c>
      <c r="T5" s="424">
        <v>0.67130000000000001</v>
      </c>
      <c r="U5" s="421">
        <v>54</v>
      </c>
    </row>
    <row r="6" spans="1:21" s="139" customFormat="1" x14ac:dyDescent="0.2">
      <c r="A6" s="417" t="s">
        <v>944</v>
      </c>
      <c r="B6" s="418" t="s">
        <v>146</v>
      </c>
      <c r="C6" s="418">
        <v>2</v>
      </c>
      <c r="D6" s="419">
        <v>1</v>
      </c>
      <c r="E6" s="420">
        <v>0</v>
      </c>
      <c r="F6" s="420">
        <v>0</v>
      </c>
      <c r="G6" s="421">
        <v>0</v>
      </c>
      <c r="H6" s="419">
        <v>0</v>
      </c>
      <c r="I6" s="420">
        <v>0</v>
      </c>
      <c r="J6" s="421">
        <v>0</v>
      </c>
      <c r="K6" s="419">
        <v>0</v>
      </c>
      <c r="L6" s="421">
        <v>0</v>
      </c>
      <c r="M6" s="419">
        <v>0</v>
      </c>
      <c r="N6" s="421">
        <v>0</v>
      </c>
      <c r="O6" s="419">
        <v>0</v>
      </c>
      <c r="P6" s="421">
        <v>0</v>
      </c>
      <c r="Q6" s="422">
        <v>0</v>
      </c>
      <c r="R6" s="423">
        <v>0</v>
      </c>
      <c r="S6" s="423">
        <v>0</v>
      </c>
      <c r="T6" s="424">
        <v>0</v>
      </c>
      <c r="U6" s="421">
        <v>1</v>
      </c>
    </row>
    <row r="7" spans="1:21" s="139" customFormat="1" x14ac:dyDescent="0.2">
      <c r="A7" s="417" t="s">
        <v>320</v>
      </c>
      <c r="B7" s="418" t="s">
        <v>67</v>
      </c>
      <c r="C7" s="418">
        <v>7</v>
      </c>
      <c r="D7" s="419">
        <v>26</v>
      </c>
      <c r="E7" s="420">
        <v>3</v>
      </c>
      <c r="F7" s="420">
        <v>4</v>
      </c>
      <c r="G7" s="421">
        <v>3</v>
      </c>
      <c r="H7" s="419">
        <v>0</v>
      </c>
      <c r="I7" s="420">
        <v>0</v>
      </c>
      <c r="J7" s="421">
        <v>2</v>
      </c>
      <c r="K7" s="419">
        <v>2</v>
      </c>
      <c r="L7" s="421">
        <v>7</v>
      </c>
      <c r="M7" s="419">
        <v>0</v>
      </c>
      <c r="N7" s="421">
        <v>0</v>
      </c>
      <c r="O7" s="419">
        <v>0</v>
      </c>
      <c r="P7" s="421">
        <v>0</v>
      </c>
      <c r="Q7" s="422">
        <v>0.15379999999999999</v>
      </c>
      <c r="R7" s="423">
        <v>0.21429999999999999</v>
      </c>
      <c r="S7" s="423">
        <v>0.3846</v>
      </c>
      <c r="T7" s="424">
        <v>0.59889999999999999</v>
      </c>
      <c r="U7" s="421">
        <v>28</v>
      </c>
    </row>
    <row r="8" spans="1:21" s="139" customFormat="1" x14ac:dyDescent="0.2">
      <c r="A8" s="417" t="s">
        <v>856</v>
      </c>
      <c r="B8" s="418" t="s">
        <v>73</v>
      </c>
      <c r="C8" s="418">
        <v>10</v>
      </c>
      <c r="D8" s="419">
        <v>45</v>
      </c>
      <c r="E8" s="420">
        <v>10</v>
      </c>
      <c r="F8" s="420">
        <v>15</v>
      </c>
      <c r="G8" s="421">
        <v>7</v>
      </c>
      <c r="H8" s="419">
        <v>3</v>
      </c>
      <c r="I8" s="420">
        <v>1</v>
      </c>
      <c r="J8" s="421">
        <v>2</v>
      </c>
      <c r="K8" s="419">
        <v>3</v>
      </c>
      <c r="L8" s="421">
        <v>4</v>
      </c>
      <c r="M8" s="419">
        <v>3</v>
      </c>
      <c r="N8" s="421">
        <v>0</v>
      </c>
      <c r="O8" s="419">
        <v>1</v>
      </c>
      <c r="P8" s="421">
        <v>0</v>
      </c>
      <c r="Q8" s="422">
        <v>0.33329999999999999</v>
      </c>
      <c r="R8" s="423">
        <v>0.375</v>
      </c>
      <c r="S8" s="423">
        <v>0.57779999999999998</v>
      </c>
      <c r="T8" s="424">
        <v>0.95279999999999998</v>
      </c>
      <c r="U8" s="421">
        <v>48</v>
      </c>
    </row>
    <row r="9" spans="1:21" s="139" customFormat="1" x14ac:dyDescent="0.2">
      <c r="A9" s="417" t="s">
        <v>761</v>
      </c>
      <c r="B9" s="418" t="s">
        <v>73</v>
      </c>
      <c r="C9" s="418">
        <v>9</v>
      </c>
      <c r="D9" s="419">
        <v>30</v>
      </c>
      <c r="E9" s="420">
        <v>3</v>
      </c>
      <c r="F9" s="420">
        <v>6</v>
      </c>
      <c r="G9" s="421">
        <v>6</v>
      </c>
      <c r="H9" s="419">
        <v>1</v>
      </c>
      <c r="I9" s="420">
        <v>0</v>
      </c>
      <c r="J9" s="421">
        <v>2</v>
      </c>
      <c r="K9" s="419">
        <v>2</v>
      </c>
      <c r="L9" s="421">
        <v>6</v>
      </c>
      <c r="M9" s="419">
        <v>0</v>
      </c>
      <c r="N9" s="421">
        <v>0</v>
      </c>
      <c r="O9" s="419">
        <v>1</v>
      </c>
      <c r="P9" s="421">
        <v>0</v>
      </c>
      <c r="Q9" s="422">
        <v>0.2</v>
      </c>
      <c r="R9" s="423">
        <v>0.25</v>
      </c>
      <c r="S9" s="423">
        <v>0.43330000000000002</v>
      </c>
      <c r="T9" s="424">
        <v>0.68330000000000002</v>
      </c>
      <c r="U9" s="421">
        <v>32</v>
      </c>
    </row>
    <row r="10" spans="1:21" s="139" customFormat="1" x14ac:dyDescent="0.2">
      <c r="A10" s="417" t="s">
        <v>516</v>
      </c>
      <c r="B10" s="418" t="s">
        <v>71</v>
      </c>
      <c r="C10" s="418">
        <v>11</v>
      </c>
      <c r="D10" s="419">
        <v>36</v>
      </c>
      <c r="E10" s="420">
        <v>5</v>
      </c>
      <c r="F10" s="420">
        <v>8</v>
      </c>
      <c r="G10" s="421">
        <v>6</v>
      </c>
      <c r="H10" s="419">
        <v>2</v>
      </c>
      <c r="I10" s="420">
        <v>0</v>
      </c>
      <c r="J10" s="421">
        <v>2</v>
      </c>
      <c r="K10" s="419">
        <v>6</v>
      </c>
      <c r="L10" s="421">
        <v>13</v>
      </c>
      <c r="M10" s="419">
        <v>2</v>
      </c>
      <c r="N10" s="421">
        <v>0</v>
      </c>
      <c r="O10" s="419">
        <v>1</v>
      </c>
      <c r="P10" s="421">
        <v>0</v>
      </c>
      <c r="Q10" s="422">
        <v>0.22220000000000001</v>
      </c>
      <c r="R10" s="423">
        <v>0.33329999999999999</v>
      </c>
      <c r="S10" s="423">
        <v>0.44440000000000002</v>
      </c>
      <c r="T10" s="424">
        <v>0.77780000000000005</v>
      </c>
      <c r="U10" s="421">
        <v>42</v>
      </c>
    </row>
    <row r="11" spans="1:21" s="139" customFormat="1" x14ac:dyDescent="0.2">
      <c r="A11" s="417" t="s">
        <v>671</v>
      </c>
      <c r="B11" s="418" t="s">
        <v>64</v>
      </c>
      <c r="C11" s="418">
        <v>11</v>
      </c>
      <c r="D11" s="419">
        <v>40</v>
      </c>
      <c r="E11" s="420">
        <v>4</v>
      </c>
      <c r="F11" s="420">
        <v>9</v>
      </c>
      <c r="G11" s="421">
        <v>4</v>
      </c>
      <c r="H11" s="419">
        <v>3</v>
      </c>
      <c r="I11" s="420">
        <v>0</v>
      </c>
      <c r="J11" s="421">
        <v>2</v>
      </c>
      <c r="K11" s="419">
        <v>1</v>
      </c>
      <c r="L11" s="421">
        <v>9</v>
      </c>
      <c r="M11" s="419">
        <v>0</v>
      </c>
      <c r="N11" s="421">
        <v>0</v>
      </c>
      <c r="O11" s="419">
        <v>0</v>
      </c>
      <c r="P11" s="421">
        <v>1</v>
      </c>
      <c r="Q11" s="422">
        <v>0.22500000000000001</v>
      </c>
      <c r="R11" s="423">
        <v>0.26190000000000002</v>
      </c>
      <c r="S11" s="423">
        <v>0.45</v>
      </c>
      <c r="T11" s="424">
        <v>0.71189999999999998</v>
      </c>
      <c r="U11" s="421">
        <v>42</v>
      </c>
    </row>
    <row r="12" spans="1:21" s="139" customFormat="1" x14ac:dyDescent="0.2">
      <c r="A12" s="417" t="s">
        <v>316</v>
      </c>
      <c r="B12" s="418" t="s">
        <v>74</v>
      </c>
      <c r="C12" s="418">
        <v>11</v>
      </c>
      <c r="D12" s="419">
        <v>11</v>
      </c>
      <c r="E12" s="420">
        <v>0</v>
      </c>
      <c r="F12" s="420">
        <v>1</v>
      </c>
      <c r="G12" s="421">
        <v>0</v>
      </c>
      <c r="H12" s="419">
        <v>0</v>
      </c>
      <c r="I12" s="420">
        <v>0</v>
      </c>
      <c r="J12" s="421">
        <v>0</v>
      </c>
      <c r="K12" s="419">
        <v>0</v>
      </c>
      <c r="L12" s="421">
        <v>2</v>
      </c>
      <c r="M12" s="419">
        <v>0</v>
      </c>
      <c r="N12" s="421">
        <v>0</v>
      </c>
      <c r="O12" s="419">
        <v>0</v>
      </c>
      <c r="P12" s="421">
        <v>1</v>
      </c>
      <c r="Q12" s="422">
        <v>9.0899999999999995E-2</v>
      </c>
      <c r="R12" s="423">
        <v>0.16669999999999999</v>
      </c>
      <c r="S12" s="423">
        <v>9.0899999999999995E-2</v>
      </c>
      <c r="T12" s="424">
        <v>0.2576</v>
      </c>
      <c r="U12" s="421">
        <v>12</v>
      </c>
    </row>
    <row r="13" spans="1:21" s="139" customFormat="1" x14ac:dyDescent="0.2">
      <c r="A13" s="417" t="s">
        <v>315</v>
      </c>
      <c r="B13" s="418" t="s">
        <v>73</v>
      </c>
      <c r="C13" s="418">
        <v>10</v>
      </c>
      <c r="D13" s="419">
        <v>38</v>
      </c>
      <c r="E13" s="420">
        <v>9</v>
      </c>
      <c r="F13" s="420">
        <v>14</v>
      </c>
      <c r="G13" s="421">
        <v>11</v>
      </c>
      <c r="H13" s="419">
        <v>5</v>
      </c>
      <c r="I13" s="420">
        <v>0</v>
      </c>
      <c r="J13" s="421">
        <v>3</v>
      </c>
      <c r="K13" s="419">
        <v>6</v>
      </c>
      <c r="L13" s="421">
        <v>11</v>
      </c>
      <c r="M13" s="419">
        <v>4</v>
      </c>
      <c r="N13" s="421">
        <v>1</v>
      </c>
      <c r="O13" s="419">
        <v>1</v>
      </c>
      <c r="P13" s="421">
        <v>1</v>
      </c>
      <c r="Q13" s="422">
        <v>0.36840000000000001</v>
      </c>
      <c r="R13" s="423">
        <v>0.4667</v>
      </c>
      <c r="S13" s="423">
        <v>0.73680000000000001</v>
      </c>
      <c r="T13" s="424">
        <v>1.2035</v>
      </c>
      <c r="U13" s="421">
        <v>45</v>
      </c>
    </row>
    <row r="14" spans="1:21" s="139" customFormat="1" x14ac:dyDescent="0.2">
      <c r="A14" s="417" t="s">
        <v>323</v>
      </c>
      <c r="B14" s="418" t="s">
        <v>71</v>
      </c>
      <c r="C14" s="418">
        <v>11</v>
      </c>
      <c r="D14" s="419">
        <v>36</v>
      </c>
      <c r="E14" s="420">
        <v>4</v>
      </c>
      <c r="F14" s="420">
        <v>5</v>
      </c>
      <c r="G14" s="421">
        <v>2</v>
      </c>
      <c r="H14" s="419">
        <v>2</v>
      </c>
      <c r="I14" s="420">
        <v>0</v>
      </c>
      <c r="J14" s="421">
        <v>1</v>
      </c>
      <c r="K14" s="419">
        <v>4</v>
      </c>
      <c r="L14" s="421">
        <v>9</v>
      </c>
      <c r="M14" s="419">
        <v>3</v>
      </c>
      <c r="N14" s="421">
        <v>0</v>
      </c>
      <c r="O14" s="419">
        <v>0</v>
      </c>
      <c r="P14" s="421">
        <v>0</v>
      </c>
      <c r="Q14" s="422">
        <v>0.1389</v>
      </c>
      <c r="R14" s="423">
        <v>0.22500000000000001</v>
      </c>
      <c r="S14" s="423">
        <v>0.27779999999999999</v>
      </c>
      <c r="T14" s="424">
        <v>0.50280000000000002</v>
      </c>
      <c r="U14" s="421">
        <v>40</v>
      </c>
    </row>
    <row r="15" spans="1:21" s="139" customFormat="1" x14ac:dyDescent="0.2">
      <c r="A15" s="417" t="s">
        <v>383</v>
      </c>
      <c r="B15" s="418" t="s">
        <v>64</v>
      </c>
      <c r="C15" s="418">
        <v>11</v>
      </c>
      <c r="D15" s="419">
        <v>44</v>
      </c>
      <c r="E15" s="420">
        <v>3</v>
      </c>
      <c r="F15" s="420">
        <v>8</v>
      </c>
      <c r="G15" s="421">
        <v>3</v>
      </c>
      <c r="H15" s="419">
        <v>1</v>
      </c>
      <c r="I15" s="420">
        <v>0</v>
      </c>
      <c r="J15" s="421">
        <v>0</v>
      </c>
      <c r="K15" s="419">
        <v>4</v>
      </c>
      <c r="L15" s="421">
        <v>12</v>
      </c>
      <c r="M15" s="419">
        <v>3</v>
      </c>
      <c r="N15" s="421">
        <v>1</v>
      </c>
      <c r="O15" s="419">
        <v>1</v>
      </c>
      <c r="P15" s="421">
        <v>0</v>
      </c>
      <c r="Q15" s="422">
        <v>0.18179999999999999</v>
      </c>
      <c r="R15" s="423">
        <v>0.25</v>
      </c>
      <c r="S15" s="423">
        <v>0.20449999999999999</v>
      </c>
      <c r="T15" s="424">
        <v>0.45450000000000002</v>
      </c>
      <c r="U15" s="421">
        <v>48</v>
      </c>
    </row>
    <row r="16" spans="1:21" s="139" customFormat="1" x14ac:dyDescent="0.2">
      <c r="A16" s="417" t="s">
        <v>569</v>
      </c>
      <c r="B16" s="418" t="s">
        <v>67</v>
      </c>
      <c r="C16" s="418">
        <v>2</v>
      </c>
      <c r="D16" s="419">
        <v>2</v>
      </c>
      <c r="E16" s="420">
        <v>0</v>
      </c>
      <c r="F16" s="420">
        <v>0</v>
      </c>
      <c r="G16" s="421">
        <v>0</v>
      </c>
      <c r="H16" s="419">
        <v>0</v>
      </c>
      <c r="I16" s="420">
        <v>0</v>
      </c>
      <c r="J16" s="421">
        <v>0</v>
      </c>
      <c r="K16" s="419">
        <v>0</v>
      </c>
      <c r="L16" s="421">
        <v>0</v>
      </c>
      <c r="M16" s="419">
        <v>0</v>
      </c>
      <c r="N16" s="421">
        <v>0</v>
      </c>
      <c r="O16" s="419">
        <v>0</v>
      </c>
      <c r="P16" s="421">
        <v>0</v>
      </c>
      <c r="Q16" s="422">
        <v>0</v>
      </c>
      <c r="R16" s="423">
        <v>0</v>
      </c>
      <c r="S16" s="423">
        <v>0</v>
      </c>
      <c r="T16" s="424">
        <v>0</v>
      </c>
      <c r="U16" s="421">
        <v>2</v>
      </c>
    </row>
    <row r="17" spans="1:21" s="139" customFormat="1" x14ac:dyDescent="0.2">
      <c r="A17" s="417" t="s">
        <v>883</v>
      </c>
      <c r="B17" s="418" t="s">
        <v>74</v>
      </c>
      <c r="C17" s="418">
        <v>13</v>
      </c>
      <c r="D17" s="419">
        <v>47</v>
      </c>
      <c r="E17" s="420">
        <v>6</v>
      </c>
      <c r="F17" s="420">
        <v>12</v>
      </c>
      <c r="G17" s="421">
        <v>5</v>
      </c>
      <c r="H17" s="419">
        <v>3</v>
      </c>
      <c r="I17" s="420">
        <v>0</v>
      </c>
      <c r="J17" s="421">
        <v>2</v>
      </c>
      <c r="K17" s="419">
        <v>6</v>
      </c>
      <c r="L17" s="421">
        <v>11</v>
      </c>
      <c r="M17" s="419">
        <v>0</v>
      </c>
      <c r="N17" s="421">
        <v>1</v>
      </c>
      <c r="O17" s="419">
        <v>4</v>
      </c>
      <c r="P17" s="421">
        <v>0</v>
      </c>
      <c r="Q17" s="422">
        <v>0.25530000000000003</v>
      </c>
      <c r="R17" s="423">
        <v>0.33960000000000001</v>
      </c>
      <c r="S17" s="423">
        <v>0.44679999999999997</v>
      </c>
      <c r="T17" s="424">
        <v>0.78639999999999999</v>
      </c>
      <c r="U17" s="421">
        <v>53</v>
      </c>
    </row>
    <row r="18" spans="1:21" s="139" customFormat="1" x14ac:dyDescent="0.2">
      <c r="A18" s="417" t="s">
        <v>327</v>
      </c>
      <c r="B18" s="418" t="s">
        <v>73</v>
      </c>
      <c r="C18" s="418">
        <v>10</v>
      </c>
      <c r="D18" s="419">
        <v>45</v>
      </c>
      <c r="E18" s="420">
        <v>7</v>
      </c>
      <c r="F18" s="420">
        <v>10</v>
      </c>
      <c r="G18" s="421">
        <v>2</v>
      </c>
      <c r="H18" s="419">
        <v>2</v>
      </c>
      <c r="I18" s="420">
        <v>0</v>
      </c>
      <c r="J18" s="421">
        <v>2</v>
      </c>
      <c r="K18" s="419">
        <v>5</v>
      </c>
      <c r="L18" s="421">
        <v>15</v>
      </c>
      <c r="M18" s="419">
        <v>5</v>
      </c>
      <c r="N18" s="421">
        <v>0</v>
      </c>
      <c r="O18" s="419">
        <v>0</v>
      </c>
      <c r="P18" s="421">
        <v>1</v>
      </c>
      <c r="Q18" s="422">
        <v>0.22220000000000001</v>
      </c>
      <c r="R18" s="423">
        <v>0.31369999999999998</v>
      </c>
      <c r="S18" s="423">
        <v>0.4</v>
      </c>
      <c r="T18" s="424">
        <v>0.7137</v>
      </c>
      <c r="U18" s="421">
        <v>51</v>
      </c>
    </row>
    <row r="19" spans="1:21" s="139" customFormat="1" x14ac:dyDescent="0.2">
      <c r="A19" s="417" t="s">
        <v>341</v>
      </c>
      <c r="B19" s="418" t="s">
        <v>67</v>
      </c>
      <c r="C19" s="418">
        <v>7</v>
      </c>
      <c r="D19" s="419">
        <v>31</v>
      </c>
      <c r="E19" s="420">
        <v>2</v>
      </c>
      <c r="F19" s="420">
        <v>8</v>
      </c>
      <c r="G19" s="421">
        <v>6</v>
      </c>
      <c r="H19" s="419">
        <v>2</v>
      </c>
      <c r="I19" s="420">
        <v>0</v>
      </c>
      <c r="J19" s="421">
        <v>2</v>
      </c>
      <c r="K19" s="419">
        <v>0</v>
      </c>
      <c r="L19" s="421">
        <v>11</v>
      </c>
      <c r="M19" s="419">
        <v>0</v>
      </c>
      <c r="N19" s="421">
        <v>0</v>
      </c>
      <c r="O19" s="419">
        <v>2</v>
      </c>
      <c r="P19" s="421">
        <v>0</v>
      </c>
      <c r="Q19" s="422">
        <v>0.2581</v>
      </c>
      <c r="R19" s="423">
        <v>0.2581</v>
      </c>
      <c r="S19" s="423">
        <v>0.5161</v>
      </c>
      <c r="T19" s="424">
        <v>0.7742</v>
      </c>
      <c r="U19" s="421">
        <v>31</v>
      </c>
    </row>
    <row r="20" spans="1:21" s="139" customFormat="1" x14ac:dyDescent="0.2">
      <c r="A20" s="417" t="s">
        <v>378</v>
      </c>
      <c r="B20" s="418" t="s">
        <v>73</v>
      </c>
      <c r="C20" s="418">
        <v>8</v>
      </c>
      <c r="D20" s="419">
        <v>12</v>
      </c>
      <c r="E20" s="420">
        <v>2</v>
      </c>
      <c r="F20" s="420">
        <v>5</v>
      </c>
      <c r="G20" s="421">
        <v>3</v>
      </c>
      <c r="H20" s="419">
        <v>1</v>
      </c>
      <c r="I20" s="420">
        <v>0</v>
      </c>
      <c r="J20" s="421">
        <v>1</v>
      </c>
      <c r="K20" s="419">
        <v>2</v>
      </c>
      <c r="L20" s="421">
        <v>3</v>
      </c>
      <c r="M20" s="419">
        <v>0</v>
      </c>
      <c r="N20" s="421">
        <v>0</v>
      </c>
      <c r="O20" s="419">
        <v>0</v>
      </c>
      <c r="P20" s="421">
        <v>0</v>
      </c>
      <c r="Q20" s="422">
        <v>0.41670000000000001</v>
      </c>
      <c r="R20" s="423">
        <v>0.5</v>
      </c>
      <c r="S20" s="423">
        <v>0.75</v>
      </c>
      <c r="T20" s="424">
        <v>1.25</v>
      </c>
      <c r="U20" s="421">
        <v>14</v>
      </c>
    </row>
    <row r="21" spans="1:21" s="139" customFormat="1" x14ac:dyDescent="0.2">
      <c r="A21" s="417" t="s">
        <v>940</v>
      </c>
      <c r="B21" s="418" t="s">
        <v>146</v>
      </c>
      <c r="C21" s="418">
        <v>4</v>
      </c>
      <c r="D21" s="419">
        <v>12</v>
      </c>
      <c r="E21" s="420">
        <v>1</v>
      </c>
      <c r="F21" s="420">
        <v>1</v>
      </c>
      <c r="G21" s="421">
        <v>1</v>
      </c>
      <c r="H21" s="419">
        <v>1</v>
      </c>
      <c r="I21" s="420">
        <v>0</v>
      </c>
      <c r="J21" s="421">
        <v>0</v>
      </c>
      <c r="K21" s="419">
        <v>1</v>
      </c>
      <c r="L21" s="421">
        <v>3</v>
      </c>
      <c r="M21" s="419">
        <v>1</v>
      </c>
      <c r="N21" s="421">
        <v>0</v>
      </c>
      <c r="O21" s="419">
        <v>0</v>
      </c>
      <c r="P21" s="421">
        <v>0</v>
      </c>
      <c r="Q21" s="422">
        <v>8.3299999999999999E-2</v>
      </c>
      <c r="R21" s="423">
        <v>0.15379999999999999</v>
      </c>
      <c r="S21" s="423">
        <v>0.16669999999999999</v>
      </c>
      <c r="T21" s="424">
        <v>0.32050000000000001</v>
      </c>
      <c r="U21" s="421">
        <v>13</v>
      </c>
    </row>
    <row r="22" spans="1:21" s="139" customFormat="1" x14ac:dyDescent="0.2">
      <c r="A22" s="417" t="s">
        <v>560</v>
      </c>
      <c r="B22" s="418" t="s">
        <v>67</v>
      </c>
      <c r="C22" s="418">
        <v>6</v>
      </c>
      <c r="D22" s="419">
        <v>6</v>
      </c>
      <c r="E22" s="420">
        <v>1</v>
      </c>
      <c r="F22" s="420">
        <v>2</v>
      </c>
      <c r="G22" s="421">
        <v>2</v>
      </c>
      <c r="H22" s="419">
        <v>0</v>
      </c>
      <c r="I22" s="420">
        <v>0</v>
      </c>
      <c r="J22" s="421">
        <v>1</v>
      </c>
      <c r="K22" s="419">
        <v>0</v>
      </c>
      <c r="L22" s="421">
        <v>1</v>
      </c>
      <c r="M22" s="419">
        <v>0</v>
      </c>
      <c r="N22" s="421">
        <v>0</v>
      </c>
      <c r="O22" s="419">
        <v>0</v>
      </c>
      <c r="P22" s="421">
        <v>0</v>
      </c>
      <c r="Q22" s="422">
        <v>0.33329999999999999</v>
      </c>
      <c r="R22" s="423">
        <v>0.33329999999999999</v>
      </c>
      <c r="S22" s="423">
        <v>0.83330000000000004</v>
      </c>
      <c r="T22" s="424">
        <v>1.1667000000000001</v>
      </c>
      <c r="U22" s="421">
        <v>6</v>
      </c>
    </row>
    <row r="23" spans="1:21" s="139" customFormat="1" x14ac:dyDescent="0.2">
      <c r="A23" s="417" t="s">
        <v>678</v>
      </c>
      <c r="B23" s="418" t="s">
        <v>64</v>
      </c>
      <c r="C23" s="418">
        <v>6</v>
      </c>
      <c r="D23" s="419">
        <v>8</v>
      </c>
      <c r="E23" s="420">
        <v>1</v>
      </c>
      <c r="F23" s="420">
        <v>2</v>
      </c>
      <c r="G23" s="421">
        <v>3</v>
      </c>
      <c r="H23" s="419">
        <v>1</v>
      </c>
      <c r="I23" s="420">
        <v>0</v>
      </c>
      <c r="J23" s="421">
        <v>1</v>
      </c>
      <c r="K23" s="419">
        <v>0</v>
      </c>
      <c r="L23" s="421">
        <v>2</v>
      </c>
      <c r="M23" s="419">
        <v>0</v>
      </c>
      <c r="N23" s="421">
        <v>0</v>
      </c>
      <c r="O23" s="419">
        <v>0</v>
      </c>
      <c r="P23" s="421">
        <v>0</v>
      </c>
      <c r="Q23" s="422">
        <v>0.25</v>
      </c>
      <c r="R23" s="423">
        <v>0.25</v>
      </c>
      <c r="S23" s="423">
        <v>0.75</v>
      </c>
      <c r="T23" s="424">
        <v>1</v>
      </c>
      <c r="U23" s="421">
        <v>8</v>
      </c>
    </row>
    <row r="24" spans="1:21" s="139" customFormat="1" x14ac:dyDescent="0.2">
      <c r="A24" s="417" t="s">
        <v>515</v>
      </c>
      <c r="B24" s="418" t="s">
        <v>71</v>
      </c>
      <c r="C24" s="418">
        <v>3</v>
      </c>
      <c r="D24" s="419">
        <v>2</v>
      </c>
      <c r="E24" s="420">
        <v>1</v>
      </c>
      <c r="F24" s="420">
        <v>1</v>
      </c>
      <c r="G24" s="421">
        <v>0</v>
      </c>
      <c r="H24" s="419">
        <v>0</v>
      </c>
      <c r="I24" s="420">
        <v>1</v>
      </c>
      <c r="J24" s="421">
        <v>0</v>
      </c>
      <c r="K24" s="419">
        <v>0</v>
      </c>
      <c r="L24" s="421">
        <v>1</v>
      </c>
      <c r="M24" s="419">
        <v>0</v>
      </c>
      <c r="N24" s="421">
        <v>0</v>
      </c>
      <c r="O24" s="419">
        <v>0</v>
      </c>
      <c r="P24" s="421">
        <v>0</v>
      </c>
      <c r="Q24" s="422">
        <v>0.5</v>
      </c>
      <c r="R24" s="423">
        <v>0.5</v>
      </c>
      <c r="S24" s="423">
        <v>1.5</v>
      </c>
      <c r="T24" s="424">
        <v>2</v>
      </c>
      <c r="U24" s="421">
        <v>2</v>
      </c>
    </row>
    <row r="25" spans="1:21" s="139" customFormat="1" x14ac:dyDescent="0.2">
      <c r="A25" s="417" t="s">
        <v>674</v>
      </c>
      <c r="B25" s="418" t="s">
        <v>64</v>
      </c>
      <c r="C25" s="418">
        <v>11</v>
      </c>
      <c r="D25" s="419">
        <v>40</v>
      </c>
      <c r="E25" s="420">
        <v>3</v>
      </c>
      <c r="F25" s="420">
        <v>5</v>
      </c>
      <c r="G25" s="421">
        <v>1</v>
      </c>
      <c r="H25" s="419">
        <v>1</v>
      </c>
      <c r="I25" s="420">
        <v>0</v>
      </c>
      <c r="J25" s="421">
        <v>0</v>
      </c>
      <c r="K25" s="419">
        <v>6</v>
      </c>
      <c r="L25" s="421">
        <v>6</v>
      </c>
      <c r="M25" s="419">
        <v>0</v>
      </c>
      <c r="N25" s="421">
        <v>0</v>
      </c>
      <c r="O25" s="419">
        <v>0</v>
      </c>
      <c r="P25" s="421">
        <v>0</v>
      </c>
      <c r="Q25" s="422">
        <v>0.125</v>
      </c>
      <c r="R25" s="423">
        <v>0.23910000000000001</v>
      </c>
      <c r="S25" s="423">
        <v>0.15</v>
      </c>
      <c r="T25" s="424">
        <v>0.3891</v>
      </c>
      <c r="U25" s="421">
        <v>46</v>
      </c>
    </row>
    <row r="26" spans="1:21" s="139" customFormat="1" x14ac:dyDescent="0.2">
      <c r="A26" s="417" t="s">
        <v>937</v>
      </c>
      <c r="B26" s="418" t="s">
        <v>146</v>
      </c>
      <c r="C26" s="418">
        <v>4</v>
      </c>
      <c r="D26" s="419">
        <v>15</v>
      </c>
      <c r="E26" s="420">
        <v>1</v>
      </c>
      <c r="F26" s="420">
        <v>1</v>
      </c>
      <c r="G26" s="421">
        <v>1</v>
      </c>
      <c r="H26" s="419">
        <v>0</v>
      </c>
      <c r="I26" s="420">
        <v>0</v>
      </c>
      <c r="J26" s="421">
        <v>1</v>
      </c>
      <c r="K26" s="419">
        <v>1</v>
      </c>
      <c r="L26" s="421">
        <v>5</v>
      </c>
      <c r="M26" s="419">
        <v>0</v>
      </c>
      <c r="N26" s="421">
        <v>0</v>
      </c>
      <c r="O26" s="419">
        <v>0</v>
      </c>
      <c r="P26" s="421">
        <v>0</v>
      </c>
      <c r="Q26" s="422">
        <v>6.6699999999999995E-2</v>
      </c>
      <c r="R26" s="423">
        <v>0.125</v>
      </c>
      <c r="S26" s="423">
        <v>0.26669999999999999</v>
      </c>
      <c r="T26" s="424">
        <v>0.39169999999999999</v>
      </c>
      <c r="U26" s="421">
        <v>16</v>
      </c>
    </row>
    <row r="27" spans="1:21" s="139" customFormat="1" x14ac:dyDescent="0.2">
      <c r="A27" s="417" t="s">
        <v>769</v>
      </c>
      <c r="B27" s="418" t="s">
        <v>73</v>
      </c>
      <c r="C27" s="418">
        <v>10</v>
      </c>
      <c r="D27" s="419">
        <v>12</v>
      </c>
      <c r="E27" s="420">
        <v>3</v>
      </c>
      <c r="F27" s="420">
        <v>5</v>
      </c>
      <c r="G27" s="421">
        <v>2</v>
      </c>
      <c r="H27" s="419">
        <v>3</v>
      </c>
      <c r="I27" s="420">
        <v>0</v>
      </c>
      <c r="J27" s="421">
        <v>2</v>
      </c>
      <c r="K27" s="419">
        <v>2</v>
      </c>
      <c r="L27" s="421">
        <v>2</v>
      </c>
      <c r="M27" s="419">
        <v>0</v>
      </c>
      <c r="N27" s="421">
        <v>0</v>
      </c>
      <c r="O27" s="419">
        <v>0</v>
      </c>
      <c r="P27" s="421">
        <v>0</v>
      </c>
      <c r="Q27" s="422">
        <v>0.41670000000000001</v>
      </c>
      <c r="R27" s="423">
        <v>0.5</v>
      </c>
      <c r="S27" s="423">
        <v>1.1667000000000001</v>
      </c>
      <c r="T27" s="424">
        <v>1.6667000000000001</v>
      </c>
      <c r="U27" s="421">
        <v>14</v>
      </c>
    </row>
    <row r="28" spans="1:21" s="139" customFormat="1" x14ac:dyDescent="0.2">
      <c r="A28" s="417" t="s">
        <v>668</v>
      </c>
      <c r="B28" s="418" t="s">
        <v>64</v>
      </c>
      <c r="C28" s="418">
        <v>5</v>
      </c>
      <c r="D28" s="419">
        <v>3</v>
      </c>
      <c r="E28" s="420">
        <v>0</v>
      </c>
      <c r="F28" s="420">
        <v>0</v>
      </c>
      <c r="G28" s="421">
        <v>0</v>
      </c>
      <c r="H28" s="419">
        <v>0</v>
      </c>
      <c r="I28" s="420">
        <v>0</v>
      </c>
      <c r="J28" s="421">
        <v>0</v>
      </c>
      <c r="K28" s="419">
        <v>0</v>
      </c>
      <c r="L28" s="421">
        <v>1</v>
      </c>
      <c r="M28" s="419">
        <v>1</v>
      </c>
      <c r="N28" s="421">
        <v>0</v>
      </c>
      <c r="O28" s="419">
        <v>0</v>
      </c>
      <c r="P28" s="421">
        <v>0</v>
      </c>
      <c r="Q28" s="422">
        <v>0</v>
      </c>
      <c r="R28" s="423">
        <v>0</v>
      </c>
      <c r="S28" s="423">
        <v>0</v>
      </c>
      <c r="T28" s="424">
        <v>0</v>
      </c>
      <c r="U28" s="421">
        <v>3</v>
      </c>
    </row>
    <row r="29" spans="1:21" s="139" customFormat="1" x14ac:dyDescent="0.2">
      <c r="A29" s="417" t="s">
        <v>297</v>
      </c>
      <c r="B29" s="418" t="s">
        <v>146</v>
      </c>
      <c r="C29" s="418">
        <v>4</v>
      </c>
      <c r="D29" s="419">
        <v>15</v>
      </c>
      <c r="E29" s="420">
        <v>1</v>
      </c>
      <c r="F29" s="420">
        <v>4</v>
      </c>
      <c r="G29" s="421">
        <v>2</v>
      </c>
      <c r="H29" s="419">
        <v>1</v>
      </c>
      <c r="I29" s="420">
        <v>0</v>
      </c>
      <c r="J29" s="421">
        <v>1</v>
      </c>
      <c r="K29" s="419">
        <v>2</v>
      </c>
      <c r="L29" s="421">
        <v>6</v>
      </c>
      <c r="M29" s="419">
        <v>0</v>
      </c>
      <c r="N29" s="421">
        <v>0</v>
      </c>
      <c r="O29" s="419">
        <v>0</v>
      </c>
      <c r="P29" s="421">
        <v>0</v>
      </c>
      <c r="Q29" s="422">
        <v>0.26669999999999999</v>
      </c>
      <c r="R29" s="423">
        <v>0.35289999999999999</v>
      </c>
      <c r="S29" s="423">
        <v>0.5333</v>
      </c>
      <c r="T29" s="424">
        <v>0.88629999999999998</v>
      </c>
      <c r="U29" s="421">
        <v>17</v>
      </c>
    </row>
    <row r="30" spans="1:21" s="139" customFormat="1" x14ac:dyDescent="0.2">
      <c r="A30" s="417" t="s">
        <v>892</v>
      </c>
      <c r="B30" s="418" t="s">
        <v>74</v>
      </c>
      <c r="C30" s="418">
        <v>12</v>
      </c>
      <c r="D30" s="419">
        <v>22</v>
      </c>
      <c r="E30" s="420">
        <v>2</v>
      </c>
      <c r="F30" s="420">
        <v>4</v>
      </c>
      <c r="G30" s="421">
        <v>6</v>
      </c>
      <c r="H30" s="419">
        <v>1</v>
      </c>
      <c r="I30" s="420">
        <v>0</v>
      </c>
      <c r="J30" s="421">
        <v>2</v>
      </c>
      <c r="K30" s="419">
        <v>0</v>
      </c>
      <c r="L30" s="421">
        <v>3</v>
      </c>
      <c r="M30" s="419">
        <v>0</v>
      </c>
      <c r="N30" s="421">
        <v>0</v>
      </c>
      <c r="O30" s="419">
        <v>1</v>
      </c>
      <c r="P30" s="421">
        <v>0</v>
      </c>
      <c r="Q30" s="422">
        <v>0.18179999999999999</v>
      </c>
      <c r="R30" s="423">
        <v>0.18179999999999999</v>
      </c>
      <c r="S30" s="423">
        <v>0.5</v>
      </c>
      <c r="T30" s="424">
        <v>0.68179999999999996</v>
      </c>
      <c r="U30" s="421">
        <v>22</v>
      </c>
    </row>
    <row r="31" spans="1:21" s="139" customFormat="1" x14ac:dyDescent="0.2">
      <c r="A31" s="417" t="s">
        <v>291</v>
      </c>
      <c r="B31" s="418" t="s">
        <v>71</v>
      </c>
      <c r="C31" s="418">
        <v>11</v>
      </c>
      <c r="D31" s="419">
        <v>45</v>
      </c>
      <c r="E31" s="420">
        <v>5</v>
      </c>
      <c r="F31" s="420">
        <v>9</v>
      </c>
      <c r="G31" s="421">
        <v>4</v>
      </c>
      <c r="H31" s="419">
        <v>4</v>
      </c>
      <c r="I31" s="420">
        <v>0</v>
      </c>
      <c r="J31" s="421">
        <v>2</v>
      </c>
      <c r="K31" s="419">
        <v>2</v>
      </c>
      <c r="L31" s="421">
        <v>11</v>
      </c>
      <c r="M31" s="419">
        <v>0</v>
      </c>
      <c r="N31" s="421">
        <v>0</v>
      </c>
      <c r="O31" s="419">
        <v>0</v>
      </c>
      <c r="P31" s="421">
        <v>0</v>
      </c>
      <c r="Q31" s="422">
        <v>0.2</v>
      </c>
      <c r="R31" s="423">
        <v>0.23400000000000001</v>
      </c>
      <c r="S31" s="423">
        <v>0.42220000000000002</v>
      </c>
      <c r="T31" s="424">
        <v>0.65629999999999999</v>
      </c>
      <c r="U31" s="421">
        <v>47</v>
      </c>
    </row>
    <row r="32" spans="1:21" s="139" customFormat="1" x14ac:dyDescent="0.2">
      <c r="A32" s="417" t="s">
        <v>950</v>
      </c>
      <c r="B32" s="418" t="s">
        <v>146</v>
      </c>
      <c r="C32" s="418">
        <v>3</v>
      </c>
      <c r="D32" s="419">
        <v>3</v>
      </c>
      <c r="E32" s="420">
        <v>0</v>
      </c>
      <c r="F32" s="420">
        <v>0</v>
      </c>
      <c r="G32" s="421">
        <v>0</v>
      </c>
      <c r="H32" s="419">
        <v>0</v>
      </c>
      <c r="I32" s="420">
        <v>0</v>
      </c>
      <c r="J32" s="421">
        <v>0</v>
      </c>
      <c r="K32" s="419">
        <v>0</v>
      </c>
      <c r="L32" s="421">
        <v>3</v>
      </c>
      <c r="M32" s="419">
        <v>0</v>
      </c>
      <c r="N32" s="421">
        <v>0</v>
      </c>
      <c r="O32" s="419">
        <v>0</v>
      </c>
      <c r="P32" s="421">
        <v>0</v>
      </c>
      <c r="Q32" s="422">
        <v>0</v>
      </c>
      <c r="R32" s="423">
        <v>0</v>
      </c>
      <c r="S32" s="423">
        <v>0</v>
      </c>
      <c r="T32" s="424">
        <v>0</v>
      </c>
      <c r="U32" s="421">
        <v>3</v>
      </c>
    </row>
    <row r="33" spans="1:21" s="139" customFormat="1" x14ac:dyDescent="0.2">
      <c r="A33" s="417" t="s">
        <v>344</v>
      </c>
      <c r="B33" s="418" t="s">
        <v>74</v>
      </c>
      <c r="C33" s="418">
        <v>13</v>
      </c>
      <c r="D33" s="419">
        <v>46</v>
      </c>
      <c r="E33" s="420">
        <v>3</v>
      </c>
      <c r="F33" s="420">
        <v>11</v>
      </c>
      <c r="G33" s="421">
        <v>4</v>
      </c>
      <c r="H33" s="419">
        <v>5</v>
      </c>
      <c r="I33" s="420">
        <v>0</v>
      </c>
      <c r="J33" s="421">
        <v>1</v>
      </c>
      <c r="K33" s="419">
        <v>4</v>
      </c>
      <c r="L33" s="421">
        <v>9</v>
      </c>
      <c r="M33" s="419">
        <v>0</v>
      </c>
      <c r="N33" s="421">
        <v>1</v>
      </c>
      <c r="O33" s="419">
        <v>0</v>
      </c>
      <c r="P33" s="421">
        <v>1</v>
      </c>
      <c r="Q33" s="422">
        <v>0.23910000000000001</v>
      </c>
      <c r="R33" s="423">
        <v>0.31369999999999998</v>
      </c>
      <c r="S33" s="423">
        <v>0.41299999999999998</v>
      </c>
      <c r="T33" s="424">
        <v>0.7268</v>
      </c>
      <c r="U33" s="421">
        <v>51</v>
      </c>
    </row>
    <row r="34" spans="1:21" s="139" customFormat="1" x14ac:dyDescent="0.2">
      <c r="A34" s="417" t="s">
        <v>520</v>
      </c>
      <c r="B34" s="418" t="s">
        <v>71</v>
      </c>
      <c r="C34" s="418">
        <v>2</v>
      </c>
      <c r="D34" s="419">
        <v>0</v>
      </c>
      <c r="E34" s="420">
        <v>0</v>
      </c>
      <c r="F34" s="420">
        <v>0</v>
      </c>
      <c r="G34" s="421">
        <v>0</v>
      </c>
      <c r="H34" s="419">
        <v>0</v>
      </c>
      <c r="I34" s="420">
        <v>0</v>
      </c>
      <c r="J34" s="421">
        <v>0</v>
      </c>
      <c r="K34" s="419">
        <v>0</v>
      </c>
      <c r="L34" s="421">
        <v>0</v>
      </c>
      <c r="M34" s="419">
        <v>0</v>
      </c>
      <c r="N34" s="421">
        <v>0</v>
      </c>
      <c r="O34" s="419">
        <v>0</v>
      </c>
      <c r="P34" s="421">
        <v>0</v>
      </c>
      <c r="Q34" s="422">
        <v>0</v>
      </c>
      <c r="R34" s="423">
        <v>0</v>
      </c>
      <c r="S34" s="423">
        <v>0</v>
      </c>
      <c r="T34" s="424">
        <v>0</v>
      </c>
      <c r="U34" s="421">
        <v>0</v>
      </c>
    </row>
    <row r="35" spans="1:21" s="139" customFormat="1" x14ac:dyDescent="0.2">
      <c r="A35" s="417" t="s">
        <v>670</v>
      </c>
      <c r="B35" s="418" t="s">
        <v>64</v>
      </c>
      <c r="C35" s="418">
        <v>11</v>
      </c>
      <c r="D35" s="419">
        <v>34</v>
      </c>
      <c r="E35" s="420">
        <v>2</v>
      </c>
      <c r="F35" s="420">
        <v>4</v>
      </c>
      <c r="G35" s="421">
        <v>1</v>
      </c>
      <c r="H35" s="419">
        <v>1</v>
      </c>
      <c r="I35" s="420">
        <v>0</v>
      </c>
      <c r="J35" s="421">
        <v>0</v>
      </c>
      <c r="K35" s="419">
        <v>4</v>
      </c>
      <c r="L35" s="421">
        <v>12</v>
      </c>
      <c r="M35" s="419">
        <v>2</v>
      </c>
      <c r="N35" s="421">
        <v>0</v>
      </c>
      <c r="O35" s="419">
        <v>0</v>
      </c>
      <c r="P35" s="421">
        <v>0</v>
      </c>
      <c r="Q35" s="422">
        <v>0.1176</v>
      </c>
      <c r="R35" s="423">
        <v>0.21049999999999999</v>
      </c>
      <c r="S35" s="423">
        <v>0.14710000000000001</v>
      </c>
      <c r="T35" s="424">
        <v>0.35759999999999997</v>
      </c>
      <c r="U35" s="421">
        <v>38</v>
      </c>
    </row>
    <row r="36" spans="1:21" s="139" customFormat="1" x14ac:dyDescent="0.2">
      <c r="A36" s="417" t="s">
        <v>938</v>
      </c>
      <c r="B36" s="418" t="s">
        <v>146</v>
      </c>
      <c r="C36" s="418">
        <v>4</v>
      </c>
      <c r="D36" s="419">
        <v>12</v>
      </c>
      <c r="E36" s="420">
        <v>1</v>
      </c>
      <c r="F36" s="420">
        <v>4</v>
      </c>
      <c r="G36" s="421">
        <v>3</v>
      </c>
      <c r="H36" s="419">
        <v>0</v>
      </c>
      <c r="I36" s="420">
        <v>0</v>
      </c>
      <c r="J36" s="421">
        <v>1</v>
      </c>
      <c r="K36" s="419">
        <v>1</v>
      </c>
      <c r="L36" s="421">
        <v>4</v>
      </c>
      <c r="M36" s="419">
        <v>0</v>
      </c>
      <c r="N36" s="421">
        <v>0</v>
      </c>
      <c r="O36" s="419">
        <v>0</v>
      </c>
      <c r="P36" s="421">
        <v>0</v>
      </c>
      <c r="Q36" s="422">
        <v>0.33329999999999999</v>
      </c>
      <c r="R36" s="423">
        <v>0.3846</v>
      </c>
      <c r="S36" s="423">
        <v>0.58330000000000004</v>
      </c>
      <c r="T36" s="424">
        <v>0.96789999999999998</v>
      </c>
      <c r="U36" s="421">
        <v>13</v>
      </c>
    </row>
    <row r="37" spans="1:21" s="139" customFormat="1" x14ac:dyDescent="0.2">
      <c r="A37" s="417" t="s">
        <v>513</v>
      </c>
      <c r="B37" s="418" t="s">
        <v>71</v>
      </c>
      <c r="C37" s="418">
        <v>11</v>
      </c>
      <c r="D37" s="419">
        <v>38</v>
      </c>
      <c r="E37" s="420">
        <v>4</v>
      </c>
      <c r="F37" s="420">
        <v>7</v>
      </c>
      <c r="G37" s="421">
        <v>4</v>
      </c>
      <c r="H37" s="419">
        <v>4</v>
      </c>
      <c r="I37" s="420">
        <v>0</v>
      </c>
      <c r="J37" s="421">
        <v>1</v>
      </c>
      <c r="K37" s="419">
        <v>0</v>
      </c>
      <c r="L37" s="421">
        <v>5</v>
      </c>
      <c r="M37" s="419">
        <v>1</v>
      </c>
      <c r="N37" s="421">
        <v>0</v>
      </c>
      <c r="O37" s="419">
        <v>0</v>
      </c>
      <c r="P37" s="421">
        <v>2</v>
      </c>
      <c r="Q37" s="422">
        <v>0.1842</v>
      </c>
      <c r="R37" s="423">
        <v>0.22500000000000001</v>
      </c>
      <c r="S37" s="423">
        <v>0.36840000000000001</v>
      </c>
      <c r="T37" s="424">
        <v>0.59340000000000004</v>
      </c>
      <c r="U37" s="421">
        <v>40</v>
      </c>
    </row>
    <row r="38" spans="1:21" s="139" customFormat="1" x14ac:dyDescent="0.2">
      <c r="A38" s="417" t="s">
        <v>562</v>
      </c>
      <c r="B38" s="418" t="s">
        <v>67</v>
      </c>
      <c r="C38" s="418">
        <v>7</v>
      </c>
      <c r="D38" s="419">
        <v>21</v>
      </c>
      <c r="E38" s="420">
        <v>1</v>
      </c>
      <c r="F38" s="420">
        <v>2</v>
      </c>
      <c r="G38" s="421">
        <v>1</v>
      </c>
      <c r="H38" s="419">
        <v>0</v>
      </c>
      <c r="I38" s="420">
        <v>0</v>
      </c>
      <c r="J38" s="421">
        <v>0</v>
      </c>
      <c r="K38" s="419">
        <v>0</v>
      </c>
      <c r="L38" s="421">
        <v>8</v>
      </c>
      <c r="M38" s="419">
        <v>0</v>
      </c>
      <c r="N38" s="421">
        <v>0</v>
      </c>
      <c r="O38" s="419">
        <v>0</v>
      </c>
      <c r="P38" s="421">
        <v>2</v>
      </c>
      <c r="Q38" s="422">
        <v>9.5200000000000007E-2</v>
      </c>
      <c r="R38" s="423">
        <v>0.1739</v>
      </c>
      <c r="S38" s="423">
        <v>9.5200000000000007E-2</v>
      </c>
      <c r="T38" s="424">
        <v>0.26919999999999999</v>
      </c>
      <c r="U38" s="421">
        <v>23</v>
      </c>
    </row>
    <row r="39" spans="1:21" s="139" customFormat="1" x14ac:dyDescent="0.2">
      <c r="A39" s="417" t="s">
        <v>945</v>
      </c>
      <c r="B39" s="418" t="s">
        <v>146</v>
      </c>
      <c r="C39" s="418">
        <v>4</v>
      </c>
      <c r="D39" s="419">
        <v>9</v>
      </c>
      <c r="E39" s="420">
        <v>3</v>
      </c>
      <c r="F39" s="420">
        <v>4</v>
      </c>
      <c r="G39" s="421">
        <v>3</v>
      </c>
      <c r="H39" s="419">
        <v>0</v>
      </c>
      <c r="I39" s="420">
        <v>0</v>
      </c>
      <c r="J39" s="421">
        <v>1</v>
      </c>
      <c r="K39" s="419">
        <v>3</v>
      </c>
      <c r="L39" s="421">
        <v>1</v>
      </c>
      <c r="M39" s="419">
        <v>0</v>
      </c>
      <c r="N39" s="421">
        <v>0</v>
      </c>
      <c r="O39" s="419">
        <v>0</v>
      </c>
      <c r="P39" s="421">
        <v>0</v>
      </c>
      <c r="Q39" s="422">
        <v>0.44440000000000002</v>
      </c>
      <c r="R39" s="423">
        <v>0.58330000000000004</v>
      </c>
      <c r="S39" s="423">
        <v>0.77780000000000005</v>
      </c>
      <c r="T39" s="424">
        <v>1.3611</v>
      </c>
      <c r="U39" s="421">
        <v>12</v>
      </c>
    </row>
    <row r="40" spans="1:21" s="139" customFormat="1" x14ac:dyDescent="0.2">
      <c r="A40" s="417" t="s">
        <v>293</v>
      </c>
      <c r="B40" s="418" t="s">
        <v>74</v>
      </c>
      <c r="C40" s="418">
        <v>13</v>
      </c>
      <c r="D40" s="419">
        <v>53</v>
      </c>
      <c r="E40" s="420">
        <v>13</v>
      </c>
      <c r="F40" s="420">
        <v>17</v>
      </c>
      <c r="G40" s="421">
        <v>12</v>
      </c>
      <c r="H40" s="419">
        <v>4</v>
      </c>
      <c r="I40" s="420">
        <v>0</v>
      </c>
      <c r="J40" s="421">
        <v>8</v>
      </c>
      <c r="K40" s="419">
        <v>6</v>
      </c>
      <c r="L40" s="421">
        <v>13</v>
      </c>
      <c r="M40" s="419">
        <v>4</v>
      </c>
      <c r="N40" s="421">
        <v>1</v>
      </c>
      <c r="O40" s="419">
        <v>2</v>
      </c>
      <c r="P40" s="421">
        <v>0</v>
      </c>
      <c r="Q40" s="422">
        <v>0.32079999999999997</v>
      </c>
      <c r="R40" s="423">
        <v>0.38979999999999998</v>
      </c>
      <c r="S40" s="423">
        <v>0.84909999999999997</v>
      </c>
      <c r="T40" s="424">
        <v>1.2388999999999999</v>
      </c>
      <c r="U40" s="421">
        <v>59</v>
      </c>
    </row>
    <row r="41" spans="1:21" s="139" customFormat="1" x14ac:dyDescent="0.2">
      <c r="A41" s="417" t="s">
        <v>384</v>
      </c>
      <c r="B41" s="418" t="s">
        <v>146</v>
      </c>
      <c r="C41" s="418">
        <v>4</v>
      </c>
      <c r="D41" s="419">
        <v>13</v>
      </c>
      <c r="E41" s="420">
        <v>1</v>
      </c>
      <c r="F41" s="420">
        <v>3</v>
      </c>
      <c r="G41" s="421">
        <v>1</v>
      </c>
      <c r="H41" s="419">
        <v>3</v>
      </c>
      <c r="I41" s="420">
        <v>0</v>
      </c>
      <c r="J41" s="421">
        <v>0</v>
      </c>
      <c r="K41" s="419">
        <v>0</v>
      </c>
      <c r="L41" s="421">
        <v>3</v>
      </c>
      <c r="M41" s="419">
        <v>0</v>
      </c>
      <c r="N41" s="421">
        <v>1</v>
      </c>
      <c r="O41" s="419">
        <v>0</v>
      </c>
      <c r="P41" s="421">
        <v>0</v>
      </c>
      <c r="Q41" s="422">
        <v>0.23080000000000001</v>
      </c>
      <c r="R41" s="423">
        <v>0.23080000000000001</v>
      </c>
      <c r="S41" s="423">
        <v>0.46150000000000002</v>
      </c>
      <c r="T41" s="424">
        <v>0.69230000000000003</v>
      </c>
      <c r="U41" s="421">
        <v>13</v>
      </c>
    </row>
    <row r="42" spans="1:21" s="139" customFormat="1" x14ac:dyDescent="0.2">
      <c r="A42" s="417" t="s">
        <v>522</v>
      </c>
      <c r="B42" s="418" t="s">
        <v>71</v>
      </c>
      <c r="C42" s="418">
        <v>1</v>
      </c>
      <c r="D42" s="419">
        <v>1</v>
      </c>
      <c r="E42" s="420">
        <v>0</v>
      </c>
      <c r="F42" s="420">
        <v>0</v>
      </c>
      <c r="G42" s="421">
        <v>0</v>
      </c>
      <c r="H42" s="419">
        <v>0</v>
      </c>
      <c r="I42" s="420">
        <v>0</v>
      </c>
      <c r="J42" s="421">
        <v>0</v>
      </c>
      <c r="K42" s="419">
        <v>0</v>
      </c>
      <c r="L42" s="421">
        <v>1</v>
      </c>
      <c r="M42" s="419">
        <v>0</v>
      </c>
      <c r="N42" s="421">
        <v>0</v>
      </c>
      <c r="O42" s="419">
        <v>0</v>
      </c>
      <c r="P42" s="421">
        <v>0</v>
      </c>
      <c r="Q42" s="422">
        <v>0</v>
      </c>
      <c r="R42" s="423">
        <v>0</v>
      </c>
      <c r="S42" s="423">
        <v>0</v>
      </c>
      <c r="T42" s="424">
        <v>0</v>
      </c>
      <c r="U42" s="421">
        <v>1</v>
      </c>
    </row>
    <row r="43" spans="1:21" s="139" customFormat="1" x14ac:dyDescent="0.2">
      <c r="A43" s="417" t="s">
        <v>571</v>
      </c>
      <c r="B43" s="418" t="s">
        <v>67</v>
      </c>
      <c r="C43" s="418">
        <v>7</v>
      </c>
      <c r="D43" s="419">
        <v>16</v>
      </c>
      <c r="E43" s="420">
        <v>2</v>
      </c>
      <c r="F43" s="420">
        <v>3</v>
      </c>
      <c r="G43" s="421">
        <v>0</v>
      </c>
      <c r="H43" s="419">
        <v>0</v>
      </c>
      <c r="I43" s="420">
        <v>0</v>
      </c>
      <c r="J43" s="421">
        <v>0</v>
      </c>
      <c r="K43" s="419">
        <v>0</v>
      </c>
      <c r="L43" s="421">
        <v>5</v>
      </c>
      <c r="M43" s="419">
        <v>0</v>
      </c>
      <c r="N43" s="421">
        <v>0</v>
      </c>
      <c r="O43" s="419">
        <v>0</v>
      </c>
      <c r="P43" s="421">
        <v>0</v>
      </c>
      <c r="Q43" s="422">
        <v>0.1875</v>
      </c>
      <c r="R43" s="423">
        <v>0.1875</v>
      </c>
      <c r="S43" s="423">
        <v>0.1875</v>
      </c>
      <c r="T43" s="424">
        <v>0.375</v>
      </c>
      <c r="U43" s="421">
        <v>16</v>
      </c>
    </row>
    <row r="44" spans="1:21" s="139" customFormat="1" x14ac:dyDescent="0.2">
      <c r="A44" s="417" t="s">
        <v>354</v>
      </c>
      <c r="B44" s="418" t="s">
        <v>64</v>
      </c>
      <c r="C44" s="418">
        <v>11</v>
      </c>
      <c r="D44" s="419">
        <v>36</v>
      </c>
      <c r="E44" s="420">
        <v>6</v>
      </c>
      <c r="F44" s="420">
        <v>8</v>
      </c>
      <c r="G44" s="421">
        <v>5</v>
      </c>
      <c r="H44" s="419">
        <v>1</v>
      </c>
      <c r="I44" s="420">
        <v>0</v>
      </c>
      <c r="J44" s="421">
        <v>3</v>
      </c>
      <c r="K44" s="419">
        <v>5</v>
      </c>
      <c r="L44" s="421">
        <v>13</v>
      </c>
      <c r="M44" s="419">
        <v>3</v>
      </c>
      <c r="N44" s="421">
        <v>1</v>
      </c>
      <c r="O44" s="419">
        <v>1</v>
      </c>
      <c r="P44" s="421">
        <v>0</v>
      </c>
      <c r="Q44" s="422">
        <v>0.22220000000000001</v>
      </c>
      <c r="R44" s="423">
        <v>0.31709999999999999</v>
      </c>
      <c r="S44" s="423">
        <v>0.5</v>
      </c>
      <c r="T44" s="424">
        <v>0.81710000000000005</v>
      </c>
      <c r="U44" s="421">
        <v>41</v>
      </c>
    </row>
    <row r="45" spans="1:21" s="139" customFormat="1" x14ac:dyDescent="0.2">
      <c r="A45" s="417" t="s">
        <v>564</v>
      </c>
      <c r="B45" s="418" t="s">
        <v>67</v>
      </c>
      <c r="C45" s="418">
        <v>7</v>
      </c>
      <c r="D45" s="419">
        <v>30</v>
      </c>
      <c r="E45" s="420">
        <v>2</v>
      </c>
      <c r="F45" s="420">
        <v>5</v>
      </c>
      <c r="G45" s="421">
        <v>2</v>
      </c>
      <c r="H45" s="419">
        <v>1</v>
      </c>
      <c r="I45" s="420">
        <v>0</v>
      </c>
      <c r="J45" s="421">
        <v>1</v>
      </c>
      <c r="K45" s="419">
        <v>2</v>
      </c>
      <c r="L45" s="421">
        <v>8</v>
      </c>
      <c r="M45" s="419">
        <v>1</v>
      </c>
      <c r="N45" s="421">
        <v>0</v>
      </c>
      <c r="O45" s="419">
        <v>0</v>
      </c>
      <c r="P45" s="421">
        <v>0</v>
      </c>
      <c r="Q45" s="422">
        <v>0.16669999999999999</v>
      </c>
      <c r="R45" s="423">
        <v>0.21879999999999999</v>
      </c>
      <c r="S45" s="423">
        <v>0.3</v>
      </c>
      <c r="T45" s="424">
        <v>0.51880000000000004</v>
      </c>
      <c r="U45" s="421">
        <v>32</v>
      </c>
    </row>
    <row r="46" spans="1:21" s="139" customFormat="1" x14ac:dyDescent="0.2">
      <c r="A46" s="408" t="s">
        <v>675</v>
      </c>
      <c r="B46" s="409" t="s">
        <v>64</v>
      </c>
      <c r="C46" s="409">
        <v>11</v>
      </c>
      <c r="D46" s="410">
        <v>38</v>
      </c>
      <c r="E46" s="411">
        <v>3</v>
      </c>
      <c r="F46" s="411">
        <v>10</v>
      </c>
      <c r="G46" s="412">
        <v>1</v>
      </c>
      <c r="H46" s="410">
        <v>3</v>
      </c>
      <c r="I46" s="411">
        <v>0</v>
      </c>
      <c r="J46" s="412">
        <v>0</v>
      </c>
      <c r="K46" s="410">
        <v>1</v>
      </c>
      <c r="L46" s="412">
        <v>7</v>
      </c>
      <c r="M46" s="410">
        <v>2</v>
      </c>
      <c r="N46" s="412">
        <v>0</v>
      </c>
      <c r="O46" s="410">
        <v>1</v>
      </c>
      <c r="P46" s="412">
        <v>1</v>
      </c>
      <c r="Q46" s="414">
        <v>0.26319999999999999</v>
      </c>
      <c r="R46" s="415">
        <v>0.3</v>
      </c>
      <c r="S46" s="415">
        <v>0.34210000000000002</v>
      </c>
      <c r="T46" s="416">
        <v>0.6421</v>
      </c>
      <c r="U46" s="412">
        <v>40</v>
      </c>
    </row>
    <row r="47" spans="1:21" s="139" customFormat="1" x14ac:dyDescent="0.2">
      <c r="A47" s="417" t="s">
        <v>948</v>
      </c>
      <c r="B47" s="418" t="s">
        <v>146</v>
      </c>
      <c r="C47" s="418">
        <v>4</v>
      </c>
      <c r="D47" s="419">
        <v>5</v>
      </c>
      <c r="E47" s="420">
        <v>0</v>
      </c>
      <c r="F47" s="420">
        <v>0</v>
      </c>
      <c r="G47" s="421">
        <v>0</v>
      </c>
      <c r="H47" s="419">
        <v>0</v>
      </c>
      <c r="I47" s="420">
        <v>0</v>
      </c>
      <c r="J47" s="421">
        <v>0</v>
      </c>
      <c r="K47" s="419">
        <v>0</v>
      </c>
      <c r="L47" s="421">
        <v>3</v>
      </c>
      <c r="M47" s="419">
        <v>0</v>
      </c>
      <c r="N47" s="421">
        <v>0</v>
      </c>
      <c r="O47" s="419">
        <v>0</v>
      </c>
      <c r="P47" s="421">
        <v>0</v>
      </c>
      <c r="Q47" s="422">
        <v>0</v>
      </c>
      <c r="R47" s="423">
        <v>0</v>
      </c>
      <c r="S47" s="423">
        <v>0</v>
      </c>
      <c r="T47" s="424">
        <v>0</v>
      </c>
      <c r="U47" s="421">
        <v>5</v>
      </c>
    </row>
    <row r="48" spans="1:21" s="139" customFormat="1" x14ac:dyDescent="0.2">
      <c r="A48" s="417" t="s">
        <v>521</v>
      </c>
      <c r="B48" s="418" t="s">
        <v>71</v>
      </c>
      <c r="C48" s="418">
        <v>11</v>
      </c>
      <c r="D48" s="419">
        <v>34</v>
      </c>
      <c r="E48" s="420">
        <v>3</v>
      </c>
      <c r="F48" s="420">
        <v>6</v>
      </c>
      <c r="G48" s="421">
        <v>3</v>
      </c>
      <c r="H48" s="419">
        <v>2</v>
      </c>
      <c r="I48" s="420">
        <v>0</v>
      </c>
      <c r="J48" s="421">
        <v>1</v>
      </c>
      <c r="K48" s="419">
        <v>6</v>
      </c>
      <c r="L48" s="421">
        <v>5</v>
      </c>
      <c r="M48" s="419">
        <v>1</v>
      </c>
      <c r="N48" s="421">
        <v>1</v>
      </c>
      <c r="O48" s="419">
        <v>1</v>
      </c>
      <c r="P48" s="421">
        <v>0</v>
      </c>
      <c r="Q48" s="422">
        <v>0.17649999999999999</v>
      </c>
      <c r="R48" s="423">
        <v>0.3</v>
      </c>
      <c r="S48" s="423">
        <v>0.32350000000000001</v>
      </c>
      <c r="T48" s="424">
        <v>0.62350000000000005</v>
      </c>
      <c r="U48" s="421">
        <v>40</v>
      </c>
    </row>
    <row r="49" spans="1:21" s="139" customFormat="1" x14ac:dyDescent="0.2">
      <c r="A49" s="417" t="s">
        <v>565</v>
      </c>
      <c r="B49" s="418" t="s">
        <v>67</v>
      </c>
      <c r="C49" s="418">
        <v>4</v>
      </c>
      <c r="D49" s="419">
        <v>5</v>
      </c>
      <c r="E49" s="420">
        <v>0</v>
      </c>
      <c r="F49" s="420">
        <v>1</v>
      </c>
      <c r="G49" s="421">
        <v>0</v>
      </c>
      <c r="H49" s="419">
        <v>0</v>
      </c>
      <c r="I49" s="420">
        <v>0</v>
      </c>
      <c r="J49" s="421">
        <v>0</v>
      </c>
      <c r="K49" s="419">
        <v>0</v>
      </c>
      <c r="L49" s="421">
        <v>1</v>
      </c>
      <c r="M49" s="419">
        <v>0</v>
      </c>
      <c r="N49" s="421">
        <v>0</v>
      </c>
      <c r="O49" s="419">
        <v>0</v>
      </c>
      <c r="P49" s="421">
        <v>0</v>
      </c>
      <c r="Q49" s="422">
        <v>0.2</v>
      </c>
      <c r="R49" s="423">
        <v>0.2</v>
      </c>
      <c r="S49" s="423">
        <v>0.2</v>
      </c>
      <c r="T49" s="424">
        <v>0.4</v>
      </c>
      <c r="U49" s="421">
        <v>5</v>
      </c>
    </row>
    <row r="50" spans="1:21" s="139" customFormat="1" x14ac:dyDescent="0.2">
      <c r="A50" s="417" t="s">
        <v>886</v>
      </c>
      <c r="B50" s="418" t="s">
        <v>74</v>
      </c>
      <c r="C50" s="418">
        <v>13</v>
      </c>
      <c r="D50" s="419">
        <v>38</v>
      </c>
      <c r="E50" s="420">
        <v>7</v>
      </c>
      <c r="F50" s="420">
        <v>12</v>
      </c>
      <c r="G50" s="421">
        <v>6</v>
      </c>
      <c r="H50" s="419">
        <v>5</v>
      </c>
      <c r="I50" s="420">
        <v>0</v>
      </c>
      <c r="J50" s="421">
        <v>2</v>
      </c>
      <c r="K50" s="419">
        <v>9</v>
      </c>
      <c r="L50" s="421">
        <v>8</v>
      </c>
      <c r="M50" s="419">
        <v>2</v>
      </c>
      <c r="N50" s="421">
        <v>0</v>
      </c>
      <c r="O50" s="419">
        <v>0</v>
      </c>
      <c r="P50" s="421">
        <v>4</v>
      </c>
      <c r="Q50" s="422">
        <v>0.31580000000000003</v>
      </c>
      <c r="R50" s="423">
        <v>0.49020000000000002</v>
      </c>
      <c r="S50" s="423">
        <v>0.60529999999999995</v>
      </c>
      <c r="T50" s="424">
        <v>1.0954999999999999</v>
      </c>
      <c r="U50" s="421">
        <v>51</v>
      </c>
    </row>
    <row r="51" spans="1:21" s="139" customFormat="1" x14ac:dyDescent="0.2">
      <c r="A51" s="417" t="s">
        <v>770</v>
      </c>
      <c r="B51" s="418" t="s">
        <v>73</v>
      </c>
      <c r="C51" s="418">
        <v>3</v>
      </c>
      <c r="D51" s="419">
        <v>4</v>
      </c>
      <c r="E51" s="420">
        <v>0</v>
      </c>
      <c r="F51" s="420">
        <v>0</v>
      </c>
      <c r="G51" s="421">
        <v>0</v>
      </c>
      <c r="H51" s="419">
        <v>0</v>
      </c>
      <c r="I51" s="420">
        <v>0</v>
      </c>
      <c r="J51" s="421">
        <v>0</v>
      </c>
      <c r="K51" s="419">
        <v>0</v>
      </c>
      <c r="L51" s="421">
        <v>1</v>
      </c>
      <c r="M51" s="419">
        <v>0</v>
      </c>
      <c r="N51" s="421">
        <v>0</v>
      </c>
      <c r="O51" s="419">
        <v>0</v>
      </c>
      <c r="P51" s="421">
        <v>0</v>
      </c>
      <c r="Q51" s="422">
        <v>0</v>
      </c>
      <c r="R51" s="423">
        <v>0</v>
      </c>
      <c r="S51" s="423">
        <v>0</v>
      </c>
      <c r="T51" s="424">
        <v>0</v>
      </c>
      <c r="U51" s="421">
        <v>4</v>
      </c>
    </row>
    <row r="52" spans="1:21" s="139" customFormat="1" x14ac:dyDescent="0.2">
      <c r="A52" s="408" t="s">
        <v>366</v>
      </c>
      <c r="B52" s="409" t="s">
        <v>146</v>
      </c>
      <c r="C52" s="409">
        <v>4</v>
      </c>
      <c r="D52" s="410">
        <v>12</v>
      </c>
      <c r="E52" s="411">
        <v>1</v>
      </c>
      <c r="F52" s="411">
        <v>2</v>
      </c>
      <c r="G52" s="412">
        <v>0</v>
      </c>
      <c r="H52" s="410">
        <v>0</v>
      </c>
      <c r="I52" s="411">
        <v>0</v>
      </c>
      <c r="J52" s="412">
        <v>0</v>
      </c>
      <c r="K52" s="410">
        <v>3</v>
      </c>
      <c r="L52" s="412">
        <v>3</v>
      </c>
      <c r="M52" s="410">
        <v>2</v>
      </c>
      <c r="N52" s="412">
        <v>0</v>
      </c>
      <c r="O52" s="410">
        <v>0</v>
      </c>
      <c r="P52" s="412">
        <v>0</v>
      </c>
      <c r="Q52" s="414">
        <v>0.16669999999999999</v>
      </c>
      <c r="R52" s="415">
        <v>0.33329999999999999</v>
      </c>
      <c r="S52" s="415">
        <v>0.16669999999999999</v>
      </c>
      <c r="T52" s="416">
        <v>0.5</v>
      </c>
      <c r="U52" s="412">
        <v>15</v>
      </c>
    </row>
    <row r="53" spans="1:21" s="139" customFormat="1" x14ac:dyDescent="0.2">
      <c r="A53" s="417" t="s">
        <v>764</v>
      </c>
      <c r="B53" s="418" t="s">
        <v>73</v>
      </c>
      <c r="C53" s="418">
        <v>10</v>
      </c>
      <c r="D53" s="419">
        <v>42</v>
      </c>
      <c r="E53" s="420">
        <v>8</v>
      </c>
      <c r="F53" s="420">
        <v>9</v>
      </c>
      <c r="G53" s="421">
        <v>7</v>
      </c>
      <c r="H53" s="419">
        <v>2</v>
      </c>
      <c r="I53" s="420">
        <v>0</v>
      </c>
      <c r="J53" s="421">
        <v>3</v>
      </c>
      <c r="K53" s="419">
        <v>5</v>
      </c>
      <c r="L53" s="421">
        <v>15</v>
      </c>
      <c r="M53" s="419">
        <v>2</v>
      </c>
      <c r="N53" s="421">
        <v>0</v>
      </c>
      <c r="O53" s="419">
        <v>0</v>
      </c>
      <c r="P53" s="421">
        <v>0</v>
      </c>
      <c r="Q53" s="422">
        <v>0.21429999999999999</v>
      </c>
      <c r="R53" s="423">
        <v>0.2979</v>
      </c>
      <c r="S53" s="423">
        <v>0.47620000000000001</v>
      </c>
      <c r="T53" s="424">
        <v>0.77410000000000001</v>
      </c>
      <c r="U53" s="421">
        <v>47</v>
      </c>
    </row>
    <row r="54" spans="1:21" s="139" customFormat="1" x14ac:dyDescent="0.2">
      <c r="A54" s="408" t="s">
        <v>290</v>
      </c>
      <c r="B54" s="409" t="s">
        <v>71</v>
      </c>
      <c r="C54" s="409">
        <v>11</v>
      </c>
      <c r="D54" s="410">
        <v>41</v>
      </c>
      <c r="E54" s="411">
        <v>8</v>
      </c>
      <c r="F54" s="411">
        <v>12</v>
      </c>
      <c r="G54" s="412">
        <v>7</v>
      </c>
      <c r="H54" s="410">
        <v>2</v>
      </c>
      <c r="I54" s="411">
        <v>0</v>
      </c>
      <c r="J54" s="412">
        <v>4</v>
      </c>
      <c r="K54" s="410">
        <v>7</v>
      </c>
      <c r="L54" s="412">
        <v>15</v>
      </c>
      <c r="M54" s="410">
        <v>2</v>
      </c>
      <c r="N54" s="412">
        <v>0</v>
      </c>
      <c r="O54" s="410">
        <v>2</v>
      </c>
      <c r="P54" s="412">
        <v>0</v>
      </c>
      <c r="Q54" s="414">
        <v>0.29270000000000002</v>
      </c>
      <c r="R54" s="415">
        <v>0.39579999999999999</v>
      </c>
      <c r="S54" s="415">
        <v>0.6341</v>
      </c>
      <c r="T54" s="416">
        <v>1.03</v>
      </c>
      <c r="U54" s="412">
        <v>48</v>
      </c>
    </row>
    <row r="55" spans="1:21" s="139" customFormat="1" x14ac:dyDescent="0.2">
      <c r="A55" s="417" t="s">
        <v>679</v>
      </c>
      <c r="B55" s="418" t="s">
        <v>64</v>
      </c>
      <c r="C55" s="418">
        <v>1</v>
      </c>
      <c r="D55" s="419">
        <v>1</v>
      </c>
      <c r="E55" s="420">
        <v>0</v>
      </c>
      <c r="F55" s="420">
        <v>0</v>
      </c>
      <c r="G55" s="421">
        <v>0</v>
      </c>
      <c r="H55" s="419">
        <v>0</v>
      </c>
      <c r="I55" s="420">
        <v>0</v>
      </c>
      <c r="J55" s="421">
        <v>0</v>
      </c>
      <c r="K55" s="419">
        <v>0</v>
      </c>
      <c r="L55" s="421">
        <v>0</v>
      </c>
      <c r="M55" s="419">
        <v>0</v>
      </c>
      <c r="N55" s="421">
        <v>0</v>
      </c>
      <c r="O55" s="419">
        <v>0</v>
      </c>
      <c r="P55" s="421">
        <v>0</v>
      </c>
      <c r="Q55" s="422">
        <v>0</v>
      </c>
      <c r="R55" s="423">
        <v>0</v>
      </c>
      <c r="S55" s="423">
        <v>0</v>
      </c>
      <c r="T55" s="424">
        <v>0</v>
      </c>
      <c r="U55" s="421">
        <v>1</v>
      </c>
    </row>
    <row r="56" spans="1:21" s="139" customFormat="1" x14ac:dyDescent="0.2">
      <c r="A56" s="417" t="s">
        <v>350</v>
      </c>
      <c r="B56" s="418" t="s">
        <v>67</v>
      </c>
      <c r="C56" s="418">
        <v>7</v>
      </c>
      <c r="D56" s="419">
        <v>22</v>
      </c>
      <c r="E56" s="420">
        <v>2</v>
      </c>
      <c r="F56" s="420">
        <v>4</v>
      </c>
      <c r="G56" s="421">
        <v>3</v>
      </c>
      <c r="H56" s="419">
        <v>0</v>
      </c>
      <c r="I56" s="420">
        <v>0</v>
      </c>
      <c r="J56" s="421">
        <v>2</v>
      </c>
      <c r="K56" s="419">
        <v>2</v>
      </c>
      <c r="L56" s="421">
        <v>4</v>
      </c>
      <c r="M56" s="419">
        <v>1</v>
      </c>
      <c r="N56" s="421">
        <v>0</v>
      </c>
      <c r="O56" s="419">
        <v>0</v>
      </c>
      <c r="P56" s="421">
        <v>0</v>
      </c>
      <c r="Q56" s="422">
        <v>0.18179999999999999</v>
      </c>
      <c r="R56" s="423">
        <v>0.25</v>
      </c>
      <c r="S56" s="423">
        <v>0.45450000000000002</v>
      </c>
      <c r="T56" s="424">
        <v>0.70450000000000002</v>
      </c>
      <c r="U56" s="421">
        <v>24</v>
      </c>
    </row>
    <row r="57" spans="1:21" s="139" customFormat="1" x14ac:dyDescent="0.2">
      <c r="A57" s="417" t="s">
        <v>355</v>
      </c>
      <c r="B57" s="418" t="s">
        <v>73</v>
      </c>
      <c r="C57" s="418">
        <v>8</v>
      </c>
      <c r="D57" s="419">
        <v>10</v>
      </c>
      <c r="E57" s="420">
        <v>1</v>
      </c>
      <c r="F57" s="420">
        <v>2</v>
      </c>
      <c r="G57" s="421">
        <v>0</v>
      </c>
      <c r="H57" s="419">
        <v>0</v>
      </c>
      <c r="I57" s="420">
        <v>0</v>
      </c>
      <c r="J57" s="421">
        <v>0</v>
      </c>
      <c r="K57" s="419">
        <v>1</v>
      </c>
      <c r="L57" s="421">
        <v>3</v>
      </c>
      <c r="M57" s="419">
        <v>0</v>
      </c>
      <c r="N57" s="421">
        <v>1</v>
      </c>
      <c r="O57" s="419">
        <v>0</v>
      </c>
      <c r="P57" s="421">
        <v>0</v>
      </c>
      <c r="Q57" s="422">
        <v>0.2</v>
      </c>
      <c r="R57" s="423">
        <v>0.2727</v>
      </c>
      <c r="S57" s="423">
        <v>0.2</v>
      </c>
      <c r="T57" s="424">
        <v>0.47270000000000001</v>
      </c>
      <c r="U57" s="421">
        <v>11</v>
      </c>
    </row>
    <row r="58" spans="1:21" s="139" customFormat="1" x14ac:dyDescent="0.2">
      <c r="A58" s="408" t="s">
        <v>647</v>
      </c>
      <c r="B58" s="409" t="s">
        <v>146</v>
      </c>
      <c r="C58" s="409">
        <v>4</v>
      </c>
      <c r="D58" s="410">
        <v>16</v>
      </c>
      <c r="E58" s="411">
        <v>3</v>
      </c>
      <c r="F58" s="411">
        <v>4</v>
      </c>
      <c r="G58" s="412">
        <v>1</v>
      </c>
      <c r="H58" s="410">
        <v>1</v>
      </c>
      <c r="I58" s="411">
        <v>0</v>
      </c>
      <c r="J58" s="412">
        <v>0</v>
      </c>
      <c r="K58" s="410">
        <v>2</v>
      </c>
      <c r="L58" s="412">
        <v>3</v>
      </c>
      <c r="M58" s="410">
        <v>2</v>
      </c>
      <c r="N58" s="412">
        <v>0</v>
      </c>
      <c r="O58" s="410">
        <v>0</v>
      </c>
      <c r="P58" s="412">
        <v>0</v>
      </c>
      <c r="Q58" s="414">
        <v>0.25</v>
      </c>
      <c r="R58" s="415">
        <v>0.33329999999999999</v>
      </c>
      <c r="S58" s="415">
        <v>0.3125</v>
      </c>
      <c r="T58" s="416">
        <v>0.64580000000000004</v>
      </c>
      <c r="U58" s="412">
        <v>18</v>
      </c>
    </row>
    <row r="59" spans="1:21" s="139" customFormat="1" x14ac:dyDescent="0.2">
      <c r="A59" s="417" t="s">
        <v>340</v>
      </c>
      <c r="B59" s="418" t="s">
        <v>64</v>
      </c>
      <c r="C59" s="418">
        <v>11</v>
      </c>
      <c r="D59" s="419">
        <v>40</v>
      </c>
      <c r="E59" s="420">
        <v>5</v>
      </c>
      <c r="F59" s="420">
        <v>8</v>
      </c>
      <c r="G59" s="421">
        <v>7</v>
      </c>
      <c r="H59" s="419">
        <v>2</v>
      </c>
      <c r="I59" s="420">
        <v>0</v>
      </c>
      <c r="J59" s="421">
        <v>1</v>
      </c>
      <c r="K59" s="419">
        <v>6</v>
      </c>
      <c r="L59" s="421">
        <v>8</v>
      </c>
      <c r="M59" s="419">
        <v>0</v>
      </c>
      <c r="N59" s="421">
        <v>0</v>
      </c>
      <c r="O59" s="419">
        <v>1</v>
      </c>
      <c r="P59" s="421">
        <v>0</v>
      </c>
      <c r="Q59" s="422">
        <v>0.2</v>
      </c>
      <c r="R59" s="423">
        <v>0.30430000000000001</v>
      </c>
      <c r="S59" s="423">
        <v>0.32500000000000001</v>
      </c>
      <c r="T59" s="424">
        <v>0.62929999999999997</v>
      </c>
      <c r="U59" s="421">
        <v>46</v>
      </c>
    </row>
    <row r="60" spans="1:21" s="139" customFormat="1" x14ac:dyDescent="0.2">
      <c r="A60" s="417" t="s">
        <v>352</v>
      </c>
      <c r="B60" s="418" t="s">
        <v>74</v>
      </c>
      <c r="C60" s="418">
        <v>13</v>
      </c>
      <c r="D60" s="419">
        <v>47</v>
      </c>
      <c r="E60" s="420">
        <v>11</v>
      </c>
      <c r="F60" s="420">
        <v>18</v>
      </c>
      <c r="G60" s="421">
        <v>12</v>
      </c>
      <c r="H60" s="419">
        <v>2</v>
      </c>
      <c r="I60" s="420">
        <v>0</v>
      </c>
      <c r="J60" s="421">
        <v>6</v>
      </c>
      <c r="K60" s="419">
        <v>1</v>
      </c>
      <c r="L60" s="421">
        <v>13</v>
      </c>
      <c r="M60" s="419">
        <v>5</v>
      </c>
      <c r="N60" s="421">
        <v>0</v>
      </c>
      <c r="O60" s="419">
        <v>0</v>
      </c>
      <c r="P60" s="421">
        <v>4</v>
      </c>
      <c r="Q60" s="422">
        <v>0.38300000000000001</v>
      </c>
      <c r="R60" s="423">
        <v>0.44230000000000003</v>
      </c>
      <c r="S60" s="423">
        <v>0.8085</v>
      </c>
      <c r="T60" s="424">
        <v>1.2507999999999999</v>
      </c>
      <c r="U60" s="421">
        <v>52</v>
      </c>
    </row>
    <row r="61" spans="1:21" s="139" customFormat="1" x14ac:dyDescent="0.2">
      <c r="A61" s="408" t="s">
        <v>760</v>
      </c>
      <c r="B61" s="409" t="s">
        <v>73</v>
      </c>
      <c r="C61" s="409">
        <v>8</v>
      </c>
      <c r="D61" s="410">
        <v>36</v>
      </c>
      <c r="E61" s="411">
        <v>6</v>
      </c>
      <c r="F61" s="411">
        <v>9</v>
      </c>
      <c r="G61" s="412">
        <v>8</v>
      </c>
      <c r="H61" s="410">
        <v>5</v>
      </c>
      <c r="I61" s="411">
        <v>0</v>
      </c>
      <c r="J61" s="412">
        <v>1</v>
      </c>
      <c r="K61" s="410">
        <v>1</v>
      </c>
      <c r="L61" s="412">
        <v>6</v>
      </c>
      <c r="M61" s="410">
        <v>2</v>
      </c>
      <c r="N61" s="412">
        <v>0</v>
      </c>
      <c r="O61" s="410">
        <v>2</v>
      </c>
      <c r="P61" s="412">
        <v>0</v>
      </c>
      <c r="Q61" s="414">
        <v>0.25</v>
      </c>
      <c r="R61" s="415">
        <v>0.27029999999999998</v>
      </c>
      <c r="S61" s="415">
        <v>0.47220000000000001</v>
      </c>
      <c r="T61" s="416">
        <v>0.74250000000000005</v>
      </c>
      <c r="U61" s="412">
        <v>37</v>
      </c>
    </row>
    <row r="62" spans="1:21" s="139" customFormat="1" x14ac:dyDescent="0.2">
      <c r="A62" s="417" t="s">
        <v>292</v>
      </c>
      <c r="B62" s="418" t="s">
        <v>73</v>
      </c>
      <c r="C62" s="418">
        <v>10</v>
      </c>
      <c r="D62" s="419">
        <v>37</v>
      </c>
      <c r="E62" s="420">
        <v>9</v>
      </c>
      <c r="F62" s="420">
        <v>9</v>
      </c>
      <c r="G62" s="421">
        <v>3</v>
      </c>
      <c r="H62" s="419">
        <v>5</v>
      </c>
      <c r="I62" s="420">
        <v>0</v>
      </c>
      <c r="J62" s="421">
        <v>1</v>
      </c>
      <c r="K62" s="419">
        <v>8</v>
      </c>
      <c r="L62" s="421">
        <v>8</v>
      </c>
      <c r="M62" s="419">
        <v>2</v>
      </c>
      <c r="N62" s="421">
        <v>1</v>
      </c>
      <c r="O62" s="419">
        <v>0</v>
      </c>
      <c r="P62" s="421">
        <v>0</v>
      </c>
      <c r="Q62" s="422">
        <v>0.2432</v>
      </c>
      <c r="R62" s="423">
        <v>0.37780000000000002</v>
      </c>
      <c r="S62" s="423">
        <v>0.45950000000000002</v>
      </c>
      <c r="T62" s="424">
        <v>0.83720000000000006</v>
      </c>
      <c r="U62" s="421">
        <v>45</v>
      </c>
    </row>
    <row r="63" spans="1:21" s="139" customFormat="1" x14ac:dyDescent="0.2">
      <c r="A63" s="417" t="s">
        <v>518</v>
      </c>
      <c r="B63" s="418" t="s">
        <v>71</v>
      </c>
      <c r="C63" s="418">
        <v>5</v>
      </c>
      <c r="D63" s="419">
        <v>1</v>
      </c>
      <c r="E63" s="420">
        <v>0</v>
      </c>
      <c r="F63" s="420">
        <v>0</v>
      </c>
      <c r="G63" s="421">
        <v>0</v>
      </c>
      <c r="H63" s="419">
        <v>0</v>
      </c>
      <c r="I63" s="420">
        <v>0</v>
      </c>
      <c r="J63" s="421">
        <v>0</v>
      </c>
      <c r="K63" s="419">
        <v>0</v>
      </c>
      <c r="L63" s="421">
        <v>1</v>
      </c>
      <c r="M63" s="419">
        <v>0</v>
      </c>
      <c r="N63" s="421">
        <v>0</v>
      </c>
      <c r="O63" s="419">
        <v>0</v>
      </c>
      <c r="P63" s="421">
        <v>0</v>
      </c>
      <c r="Q63" s="422">
        <v>0</v>
      </c>
      <c r="R63" s="423">
        <v>0</v>
      </c>
      <c r="S63" s="423">
        <v>0</v>
      </c>
      <c r="T63" s="424">
        <v>0</v>
      </c>
      <c r="U63" s="421">
        <v>1</v>
      </c>
    </row>
    <row r="64" spans="1:21" x14ac:dyDescent="0.2">
      <c r="A64" s="408" t="s">
        <v>766</v>
      </c>
      <c r="B64" s="409" t="s">
        <v>73</v>
      </c>
      <c r="C64" s="409">
        <v>9</v>
      </c>
      <c r="D64" s="410">
        <v>11</v>
      </c>
      <c r="E64" s="411">
        <v>0</v>
      </c>
      <c r="F64" s="411">
        <v>0</v>
      </c>
      <c r="G64" s="412">
        <v>0</v>
      </c>
      <c r="H64" s="410">
        <v>0</v>
      </c>
      <c r="I64" s="411">
        <v>0</v>
      </c>
      <c r="J64" s="412">
        <v>0</v>
      </c>
      <c r="K64" s="410">
        <v>0</v>
      </c>
      <c r="L64" s="412">
        <v>6</v>
      </c>
      <c r="M64" s="410">
        <v>0</v>
      </c>
      <c r="N64" s="412">
        <v>0</v>
      </c>
      <c r="O64" s="410">
        <v>0</v>
      </c>
      <c r="P64" s="412">
        <v>0</v>
      </c>
      <c r="Q64" s="414">
        <v>0</v>
      </c>
      <c r="R64" s="415">
        <v>0</v>
      </c>
      <c r="S64" s="415">
        <v>0</v>
      </c>
      <c r="T64" s="416">
        <v>0</v>
      </c>
      <c r="U64" s="412">
        <v>11</v>
      </c>
    </row>
    <row r="65" spans="1:21" x14ac:dyDescent="0.2">
      <c r="A65" s="417" t="s">
        <v>890</v>
      </c>
      <c r="B65" s="418" t="s">
        <v>74</v>
      </c>
      <c r="C65" s="418">
        <v>13</v>
      </c>
      <c r="D65" s="419">
        <v>36</v>
      </c>
      <c r="E65" s="420">
        <v>5</v>
      </c>
      <c r="F65" s="420">
        <v>4</v>
      </c>
      <c r="G65" s="421">
        <v>3</v>
      </c>
      <c r="H65" s="419">
        <v>1</v>
      </c>
      <c r="I65" s="420">
        <v>0</v>
      </c>
      <c r="J65" s="421">
        <v>1</v>
      </c>
      <c r="K65" s="419">
        <v>2</v>
      </c>
      <c r="L65" s="421">
        <v>8</v>
      </c>
      <c r="M65" s="419">
        <v>0</v>
      </c>
      <c r="N65" s="421">
        <v>0</v>
      </c>
      <c r="O65" s="419">
        <v>1</v>
      </c>
      <c r="P65" s="421">
        <v>0</v>
      </c>
      <c r="Q65" s="422">
        <v>0.1111</v>
      </c>
      <c r="R65" s="423">
        <v>0.15790000000000001</v>
      </c>
      <c r="S65" s="423">
        <v>0.22220000000000001</v>
      </c>
      <c r="T65" s="424">
        <v>0.38009999999999999</v>
      </c>
      <c r="U65" s="421">
        <v>38</v>
      </c>
    </row>
    <row r="66" spans="1:21" x14ac:dyDescent="0.2">
      <c r="A66" s="408" t="s">
        <v>673</v>
      </c>
      <c r="B66" s="409" t="s">
        <v>64</v>
      </c>
      <c r="C66" s="409">
        <v>7</v>
      </c>
      <c r="D66" s="410">
        <v>3</v>
      </c>
      <c r="E66" s="411">
        <v>0</v>
      </c>
      <c r="F66" s="411">
        <v>1</v>
      </c>
      <c r="G66" s="412">
        <v>0</v>
      </c>
      <c r="H66" s="410">
        <v>0</v>
      </c>
      <c r="I66" s="411">
        <v>0</v>
      </c>
      <c r="J66" s="412">
        <v>0</v>
      </c>
      <c r="K66" s="410">
        <v>1</v>
      </c>
      <c r="L66" s="412">
        <v>1</v>
      </c>
      <c r="M66" s="410">
        <v>0</v>
      </c>
      <c r="N66" s="412">
        <v>0</v>
      </c>
      <c r="O66" s="410">
        <v>0</v>
      </c>
      <c r="P66" s="412">
        <v>0</v>
      </c>
      <c r="Q66" s="414">
        <v>0.33329999999999999</v>
      </c>
      <c r="R66" s="415">
        <v>0.5</v>
      </c>
      <c r="S66" s="415">
        <v>0.33329999999999999</v>
      </c>
      <c r="T66" s="416">
        <v>0.83330000000000004</v>
      </c>
      <c r="U66" s="412">
        <v>4</v>
      </c>
    </row>
    <row r="67" spans="1:21" x14ac:dyDescent="0.2">
      <c r="A67" s="417" t="s">
        <v>942</v>
      </c>
      <c r="B67" s="418" t="s">
        <v>146</v>
      </c>
      <c r="C67" s="418">
        <v>2</v>
      </c>
      <c r="D67" s="419">
        <v>1</v>
      </c>
      <c r="E67" s="420">
        <v>0</v>
      </c>
      <c r="F67" s="420">
        <v>1</v>
      </c>
      <c r="G67" s="421">
        <v>0</v>
      </c>
      <c r="H67" s="419">
        <v>0</v>
      </c>
      <c r="I67" s="420">
        <v>0</v>
      </c>
      <c r="J67" s="421">
        <v>0</v>
      </c>
      <c r="K67" s="419">
        <v>1</v>
      </c>
      <c r="L67" s="421">
        <v>0</v>
      </c>
      <c r="M67" s="419">
        <v>0</v>
      </c>
      <c r="N67" s="421">
        <v>0</v>
      </c>
      <c r="O67" s="419">
        <v>0</v>
      </c>
      <c r="P67" s="421">
        <v>0</v>
      </c>
      <c r="Q67" s="422">
        <v>1</v>
      </c>
      <c r="R67" s="423">
        <v>1</v>
      </c>
      <c r="S67" s="423">
        <v>1</v>
      </c>
      <c r="T67" s="424">
        <v>2</v>
      </c>
      <c r="U67" s="421">
        <v>2</v>
      </c>
    </row>
    <row r="68" spans="1:21" x14ac:dyDescent="0.2">
      <c r="A68" s="417" t="s">
        <v>300</v>
      </c>
      <c r="B68" s="418" t="s">
        <v>67</v>
      </c>
      <c r="C68" s="418">
        <v>7</v>
      </c>
      <c r="D68" s="419">
        <v>18</v>
      </c>
      <c r="E68" s="420">
        <v>4</v>
      </c>
      <c r="F68" s="420">
        <v>3</v>
      </c>
      <c r="G68" s="421">
        <v>3</v>
      </c>
      <c r="H68" s="419">
        <v>0</v>
      </c>
      <c r="I68" s="420">
        <v>0</v>
      </c>
      <c r="J68" s="421">
        <v>2</v>
      </c>
      <c r="K68" s="419">
        <v>9</v>
      </c>
      <c r="L68" s="421">
        <v>7</v>
      </c>
      <c r="M68" s="419">
        <v>0</v>
      </c>
      <c r="N68" s="421">
        <v>0</v>
      </c>
      <c r="O68" s="419">
        <v>1</v>
      </c>
      <c r="P68" s="421">
        <v>0</v>
      </c>
      <c r="Q68" s="422">
        <v>0.16669999999999999</v>
      </c>
      <c r="R68" s="423">
        <v>0.44440000000000002</v>
      </c>
      <c r="S68" s="423">
        <v>0.5</v>
      </c>
      <c r="T68" s="424">
        <v>0.94440000000000002</v>
      </c>
      <c r="U68" s="421">
        <v>27</v>
      </c>
    </row>
    <row r="69" spans="1:21" x14ac:dyDescent="0.2">
      <c r="A69" s="417" t="s">
        <v>880</v>
      </c>
      <c r="B69" s="418" t="s">
        <v>74</v>
      </c>
      <c r="C69" s="418">
        <v>5</v>
      </c>
      <c r="D69" s="419">
        <v>2</v>
      </c>
      <c r="E69" s="420">
        <v>0</v>
      </c>
      <c r="F69" s="420">
        <v>0</v>
      </c>
      <c r="G69" s="421">
        <v>0</v>
      </c>
      <c r="H69" s="419">
        <v>0</v>
      </c>
      <c r="I69" s="420">
        <v>0</v>
      </c>
      <c r="J69" s="421">
        <v>0</v>
      </c>
      <c r="K69" s="419">
        <v>0</v>
      </c>
      <c r="L69" s="421">
        <v>0</v>
      </c>
      <c r="M69" s="419">
        <v>0</v>
      </c>
      <c r="N69" s="421">
        <v>0</v>
      </c>
      <c r="O69" s="419">
        <v>0</v>
      </c>
      <c r="P69" s="421">
        <v>0</v>
      </c>
      <c r="Q69" s="422">
        <v>0</v>
      </c>
      <c r="R69" s="423">
        <v>0</v>
      </c>
      <c r="S69" s="423">
        <v>0</v>
      </c>
      <c r="T69" s="424">
        <v>0</v>
      </c>
      <c r="U69" s="421">
        <v>2</v>
      </c>
    </row>
    <row r="70" spans="1:21" x14ac:dyDescent="0.2">
      <c r="A70" s="417" t="s">
        <v>946</v>
      </c>
      <c r="B70" s="418" t="s">
        <v>146</v>
      </c>
      <c r="C70" s="418">
        <v>4</v>
      </c>
      <c r="D70" s="419">
        <v>10</v>
      </c>
      <c r="E70" s="420">
        <v>2</v>
      </c>
      <c r="F70" s="420">
        <v>3</v>
      </c>
      <c r="G70" s="421">
        <v>2</v>
      </c>
      <c r="H70" s="419">
        <v>2</v>
      </c>
      <c r="I70" s="420">
        <v>0</v>
      </c>
      <c r="J70" s="421">
        <v>0</v>
      </c>
      <c r="K70" s="419">
        <v>5</v>
      </c>
      <c r="L70" s="421">
        <v>2</v>
      </c>
      <c r="M70" s="419">
        <v>0</v>
      </c>
      <c r="N70" s="421">
        <v>0</v>
      </c>
      <c r="O70" s="419">
        <v>0</v>
      </c>
      <c r="P70" s="421">
        <v>0</v>
      </c>
      <c r="Q70" s="422">
        <v>0.3</v>
      </c>
      <c r="R70" s="423">
        <v>0.5333</v>
      </c>
      <c r="S70" s="423">
        <v>0.5</v>
      </c>
      <c r="T70" s="424">
        <v>1.0333000000000001</v>
      </c>
      <c r="U70" s="421">
        <v>15</v>
      </c>
    </row>
    <row r="71" spans="1:21" x14ac:dyDescent="0.2">
      <c r="A71" s="417" t="s">
        <v>891</v>
      </c>
      <c r="B71" s="418" t="s">
        <v>74</v>
      </c>
      <c r="C71" s="418">
        <v>6</v>
      </c>
      <c r="D71" s="419">
        <v>9</v>
      </c>
      <c r="E71" s="420">
        <v>1</v>
      </c>
      <c r="F71" s="420">
        <v>1</v>
      </c>
      <c r="G71" s="421">
        <v>1</v>
      </c>
      <c r="H71" s="419">
        <v>0</v>
      </c>
      <c r="I71" s="420">
        <v>0</v>
      </c>
      <c r="J71" s="421">
        <v>1</v>
      </c>
      <c r="K71" s="419">
        <v>0</v>
      </c>
      <c r="L71" s="421">
        <v>1</v>
      </c>
      <c r="M71" s="419">
        <v>0</v>
      </c>
      <c r="N71" s="421">
        <v>0</v>
      </c>
      <c r="O71" s="419">
        <v>0</v>
      </c>
      <c r="P71" s="421">
        <v>0</v>
      </c>
      <c r="Q71" s="422">
        <v>0.1111</v>
      </c>
      <c r="R71" s="423">
        <v>0.1111</v>
      </c>
      <c r="S71" s="423">
        <v>0.44440000000000002</v>
      </c>
      <c r="T71" s="424">
        <v>0.55559999999999998</v>
      </c>
      <c r="U71" s="421">
        <v>9</v>
      </c>
    </row>
    <row r="72" spans="1:21" x14ac:dyDescent="0.2">
      <c r="A72" s="417" t="s">
        <v>882</v>
      </c>
      <c r="B72" s="418" t="s">
        <v>74</v>
      </c>
      <c r="C72" s="418">
        <v>11</v>
      </c>
      <c r="D72" s="419">
        <v>32</v>
      </c>
      <c r="E72" s="420">
        <v>1</v>
      </c>
      <c r="F72" s="420">
        <v>6</v>
      </c>
      <c r="G72" s="421">
        <v>4</v>
      </c>
      <c r="H72" s="419">
        <v>5</v>
      </c>
      <c r="I72" s="420">
        <v>0</v>
      </c>
      <c r="J72" s="421">
        <v>0</v>
      </c>
      <c r="K72" s="419">
        <v>0</v>
      </c>
      <c r="L72" s="421">
        <v>6</v>
      </c>
      <c r="M72" s="419">
        <v>0</v>
      </c>
      <c r="N72" s="421">
        <v>1</v>
      </c>
      <c r="O72" s="419">
        <v>0</v>
      </c>
      <c r="P72" s="421">
        <v>0</v>
      </c>
      <c r="Q72" s="422">
        <v>0.1875</v>
      </c>
      <c r="R72" s="423">
        <v>0.1875</v>
      </c>
      <c r="S72" s="423">
        <v>0.34379999999999999</v>
      </c>
      <c r="T72" s="424">
        <v>0.53129999999999999</v>
      </c>
      <c r="U72" s="421">
        <v>32</v>
      </c>
    </row>
    <row r="73" spans="1:21" x14ac:dyDescent="0.2">
      <c r="A73" s="417" t="s">
        <v>566</v>
      </c>
      <c r="B73" s="418" t="s">
        <v>67</v>
      </c>
      <c r="C73" s="418">
        <v>2</v>
      </c>
      <c r="D73" s="419">
        <v>4</v>
      </c>
      <c r="E73" s="420">
        <v>1</v>
      </c>
      <c r="F73" s="420">
        <v>0</v>
      </c>
      <c r="G73" s="421">
        <v>0</v>
      </c>
      <c r="H73" s="419">
        <v>0</v>
      </c>
      <c r="I73" s="420">
        <v>0</v>
      </c>
      <c r="J73" s="421">
        <v>0</v>
      </c>
      <c r="K73" s="419">
        <v>1</v>
      </c>
      <c r="L73" s="421">
        <v>1</v>
      </c>
      <c r="M73" s="419">
        <v>0</v>
      </c>
      <c r="N73" s="421">
        <v>0</v>
      </c>
      <c r="O73" s="419">
        <v>0</v>
      </c>
      <c r="P73" s="421">
        <v>0</v>
      </c>
      <c r="Q73" s="422">
        <v>0</v>
      </c>
      <c r="R73" s="423">
        <v>0.2</v>
      </c>
      <c r="S73" s="423">
        <v>0</v>
      </c>
      <c r="T73" s="424">
        <v>0.2</v>
      </c>
      <c r="U73" s="421">
        <v>5</v>
      </c>
    </row>
    <row r="74" spans="1:21" x14ac:dyDescent="0.2">
      <c r="A74" s="417" t="s">
        <v>317</v>
      </c>
      <c r="B74" s="418" t="s">
        <v>73</v>
      </c>
      <c r="C74" s="418">
        <v>10</v>
      </c>
      <c r="D74" s="419">
        <v>37</v>
      </c>
      <c r="E74" s="420">
        <v>3</v>
      </c>
      <c r="F74" s="420">
        <v>12</v>
      </c>
      <c r="G74" s="421">
        <v>9</v>
      </c>
      <c r="H74" s="419">
        <v>2</v>
      </c>
      <c r="I74" s="420">
        <v>1</v>
      </c>
      <c r="J74" s="421">
        <v>0</v>
      </c>
      <c r="K74" s="419">
        <v>1</v>
      </c>
      <c r="L74" s="421">
        <v>12</v>
      </c>
      <c r="M74" s="419">
        <v>3</v>
      </c>
      <c r="N74" s="421">
        <v>0</v>
      </c>
      <c r="O74" s="419">
        <v>1</v>
      </c>
      <c r="P74" s="421">
        <v>0</v>
      </c>
      <c r="Q74" s="422">
        <v>0.32429999999999998</v>
      </c>
      <c r="R74" s="423">
        <v>0.34210000000000002</v>
      </c>
      <c r="S74" s="423">
        <v>0.43240000000000001</v>
      </c>
      <c r="T74" s="424">
        <v>0.77449999999999997</v>
      </c>
      <c r="U74" s="421">
        <v>38</v>
      </c>
    </row>
    <row r="75" spans="1:21" x14ac:dyDescent="0.2">
      <c r="A75" s="417" t="s">
        <v>888</v>
      </c>
      <c r="B75" s="418" t="s">
        <v>74</v>
      </c>
      <c r="C75" s="418">
        <v>3</v>
      </c>
      <c r="D75" s="419">
        <v>3</v>
      </c>
      <c r="E75" s="420">
        <v>0</v>
      </c>
      <c r="F75" s="420">
        <v>2</v>
      </c>
      <c r="G75" s="421">
        <v>0</v>
      </c>
      <c r="H75" s="419">
        <v>0</v>
      </c>
      <c r="I75" s="420">
        <v>0</v>
      </c>
      <c r="J75" s="421">
        <v>0</v>
      </c>
      <c r="K75" s="419">
        <v>0</v>
      </c>
      <c r="L75" s="421">
        <v>0</v>
      </c>
      <c r="M75" s="419">
        <v>2</v>
      </c>
      <c r="N75" s="421">
        <v>0</v>
      </c>
      <c r="O75" s="419">
        <v>0</v>
      </c>
      <c r="P75" s="421">
        <v>0</v>
      </c>
      <c r="Q75" s="422">
        <v>0.66669999999999996</v>
      </c>
      <c r="R75" s="423">
        <v>0.66669999999999996</v>
      </c>
      <c r="S75" s="423">
        <v>0.66669999999999996</v>
      </c>
      <c r="T75" s="424">
        <v>1.3332999999999999</v>
      </c>
      <c r="U75" s="421">
        <v>3</v>
      </c>
    </row>
    <row r="76" spans="1:21" x14ac:dyDescent="0.2">
      <c r="A76" s="417" t="s">
        <v>881</v>
      </c>
      <c r="B76" s="418" t="s">
        <v>74</v>
      </c>
      <c r="C76" s="418">
        <v>2</v>
      </c>
      <c r="D76" s="419">
        <v>2</v>
      </c>
      <c r="E76" s="420">
        <v>0</v>
      </c>
      <c r="F76" s="420">
        <v>0</v>
      </c>
      <c r="G76" s="421">
        <v>0</v>
      </c>
      <c r="H76" s="419">
        <v>0</v>
      </c>
      <c r="I76" s="420">
        <v>0</v>
      </c>
      <c r="J76" s="421">
        <v>0</v>
      </c>
      <c r="K76" s="419">
        <v>0</v>
      </c>
      <c r="L76" s="421">
        <v>0</v>
      </c>
      <c r="M76" s="419">
        <v>0</v>
      </c>
      <c r="N76" s="421">
        <v>0</v>
      </c>
      <c r="O76" s="419">
        <v>0</v>
      </c>
      <c r="P76" s="421">
        <v>0</v>
      </c>
      <c r="Q76" s="422">
        <v>0</v>
      </c>
      <c r="R76" s="423">
        <v>0</v>
      </c>
      <c r="S76" s="423">
        <v>0</v>
      </c>
      <c r="T76" s="424">
        <v>0</v>
      </c>
      <c r="U76" s="421">
        <v>2</v>
      </c>
    </row>
    <row r="77" spans="1:21" x14ac:dyDescent="0.2">
      <c r="A77" s="417" t="s">
        <v>889</v>
      </c>
      <c r="B77" s="418" t="s">
        <v>74</v>
      </c>
      <c r="C77" s="418">
        <v>10</v>
      </c>
      <c r="D77" s="419">
        <v>26</v>
      </c>
      <c r="E77" s="420">
        <v>3</v>
      </c>
      <c r="F77" s="420">
        <v>7</v>
      </c>
      <c r="G77" s="421">
        <v>3</v>
      </c>
      <c r="H77" s="419">
        <v>1</v>
      </c>
      <c r="I77" s="420">
        <v>1</v>
      </c>
      <c r="J77" s="421">
        <v>1</v>
      </c>
      <c r="K77" s="419">
        <v>2</v>
      </c>
      <c r="L77" s="421">
        <v>11</v>
      </c>
      <c r="M77" s="419">
        <v>3</v>
      </c>
      <c r="N77" s="421">
        <v>0</v>
      </c>
      <c r="O77" s="419">
        <v>0</v>
      </c>
      <c r="P77" s="421">
        <v>0</v>
      </c>
      <c r="Q77" s="422">
        <v>0.26919999999999999</v>
      </c>
      <c r="R77" s="423">
        <v>0.32140000000000002</v>
      </c>
      <c r="S77" s="423">
        <v>0.5</v>
      </c>
      <c r="T77" s="424">
        <v>0.82140000000000002</v>
      </c>
      <c r="U77" s="421">
        <v>28</v>
      </c>
    </row>
    <row r="78" spans="1:21" x14ac:dyDescent="0.2">
      <c r="A78" s="417" t="s">
        <v>858</v>
      </c>
      <c r="B78" s="418" t="s">
        <v>146</v>
      </c>
      <c r="C78" s="418">
        <v>2</v>
      </c>
      <c r="D78" s="419">
        <v>2</v>
      </c>
      <c r="E78" s="420">
        <v>0</v>
      </c>
      <c r="F78" s="420">
        <v>0</v>
      </c>
      <c r="G78" s="421">
        <v>0</v>
      </c>
      <c r="H78" s="419">
        <v>0</v>
      </c>
      <c r="I78" s="420">
        <v>0</v>
      </c>
      <c r="J78" s="421">
        <v>0</v>
      </c>
      <c r="K78" s="419">
        <v>1</v>
      </c>
      <c r="L78" s="421">
        <v>2</v>
      </c>
      <c r="M78" s="419">
        <v>0</v>
      </c>
      <c r="N78" s="421">
        <v>0</v>
      </c>
      <c r="O78" s="419">
        <v>0</v>
      </c>
      <c r="P78" s="421">
        <v>0</v>
      </c>
      <c r="Q78" s="422">
        <v>0</v>
      </c>
      <c r="R78" s="423">
        <v>0.33329999999999999</v>
      </c>
      <c r="S78" s="423">
        <v>0</v>
      </c>
      <c r="T78" s="424">
        <v>0.33329999999999999</v>
      </c>
      <c r="U78" s="421">
        <v>3</v>
      </c>
    </row>
    <row r="79" spans="1:21" x14ac:dyDescent="0.2">
      <c r="A79" s="417" t="s">
        <v>514</v>
      </c>
      <c r="B79" s="418" t="s">
        <v>71</v>
      </c>
      <c r="C79" s="418">
        <v>11</v>
      </c>
      <c r="D79" s="419">
        <v>38</v>
      </c>
      <c r="E79" s="420">
        <v>7</v>
      </c>
      <c r="F79" s="420">
        <v>10</v>
      </c>
      <c r="G79" s="421">
        <v>6</v>
      </c>
      <c r="H79" s="419">
        <v>2</v>
      </c>
      <c r="I79" s="420">
        <v>0</v>
      </c>
      <c r="J79" s="421">
        <v>2</v>
      </c>
      <c r="K79" s="419">
        <v>0</v>
      </c>
      <c r="L79" s="421">
        <v>11</v>
      </c>
      <c r="M79" s="419">
        <v>0</v>
      </c>
      <c r="N79" s="421">
        <v>0</v>
      </c>
      <c r="O79" s="419">
        <v>0</v>
      </c>
      <c r="P79" s="421">
        <v>0</v>
      </c>
      <c r="Q79" s="422">
        <v>0.26319999999999999</v>
      </c>
      <c r="R79" s="423">
        <v>0.26319999999999999</v>
      </c>
      <c r="S79" s="423">
        <v>0.47370000000000001</v>
      </c>
      <c r="T79" s="424">
        <v>0.73680000000000001</v>
      </c>
      <c r="U79" s="421">
        <v>38</v>
      </c>
    </row>
    <row r="80" spans="1:21" x14ac:dyDescent="0.2">
      <c r="A80" s="417" t="s">
        <v>767</v>
      </c>
      <c r="B80" s="418" t="s">
        <v>73</v>
      </c>
      <c r="C80" s="418">
        <v>8</v>
      </c>
      <c r="D80" s="419">
        <v>13</v>
      </c>
      <c r="E80" s="420">
        <v>3</v>
      </c>
      <c r="F80" s="420">
        <v>2</v>
      </c>
      <c r="G80" s="421">
        <v>1</v>
      </c>
      <c r="H80" s="419">
        <v>0</v>
      </c>
      <c r="I80" s="420">
        <v>0</v>
      </c>
      <c r="J80" s="421">
        <v>1</v>
      </c>
      <c r="K80" s="419">
        <v>0</v>
      </c>
      <c r="L80" s="421">
        <v>4</v>
      </c>
      <c r="M80" s="419">
        <v>1</v>
      </c>
      <c r="N80" s="421">
        <v>0</v>
      </c>
      <c r="O80" s="419">
        <v>0</v>
      </c>
      <c r="P80" s="421">
        <v>0</v>
      </c>
      <c r="Q80" s="422">
        <v>0.15379999999999999</v>
      </c>
      <c r="R80" s="423">
        <v>0.15379999999999999</v>
      </c>
      <c r="S80" s="423">
        <v>0.3846</v>
      </c>
      <c r="T80" s="424">
        <v>0.53849999999999998</v>
      </c>
      <c r="U80" s="421">
        <v>13</v>
      </c>
    </row>
    <row r="81" spans="1:21" x14ac:dyDescent="0.2">
      <c r="A81" s="417" t="s">
        <v>567</v>
      </c>
      <c r="B81" s="418" t="s">
        <v>67</v>
      </c>
      <c r="C81" s="418">
        <v>7</v>
      </c>
      <c r="D81" s="419">
        <v>28</v>
      </c>
      <c r="E81" s="420">
        <v>2</v>
      </c>
      <c r="F81" s="420">
        <v>4</v>
      </c>
      <c r="G81" s="421">
        <v>1</v>
      </c>
      <c r="H81" s="419">
        <v>2</v>
      </c>
      <c r="I81" s="420">
        <v>0</v>
      </c>
      <c r="J81" s="421">
        <v>1</v>
      </c>
      <c r="K81" s="419">
        <v>0</v>
      </c>
      <c r="L81" s="421">
        <v>6</v>
      </c>
      <c r="M81" s="419">
        <v>0</v>
      </c>
      <c r="N81" s="421">
        <v>0</v>
      </c>
      <c r="O81" s="419">
        <v>0</v>
      </c>
      <c r="P81" s="421">
        <v>1</v>
      </c>
      <c r="Q81" s="422">
        <v>0.1429</v>
      </c>
      <c r="R81" s="423">
        <v>0.1724</v>
      </c>
      <c r="S81" s="423">
        <v>0.32140000000000002</v>
      </c>
      <c r="T81" s="424">
        <v>0.49380000000000002</v>
      </c>
      <c r="U81" s="421">
        <v>29</v>
      </c>
    </row>
    <row r="82" spans="1:21" x14ac:dyDescent="0.2">
      <c r="A82" s="417" t="s">
        <v>517</v>
      </c>
      <c r="B82" s="418" t="s">
        <v>71</v>
      </c>
      <c r="C82" s="418">
        <v>11</v>
      </c>
      <c r="D82" s="419">
        <v>37</v>
      </c>
      <c r="E82" s="420">
        <v>5</v>
      </c>
      <c r="F82" s="420">
        <v>7</v>
      </c>
      <c r="G82" s="421">
        <v>5</v>
      </c>
      <c r="H82" s="419">
        <v>0</v>
      </c>
      <c r="I82" s="420">
        <v>0</v>
      </c>
      <c r="J82" s="421">
        <v>3</v>
      </c>
      <c r="K82" s="419">
        <v>2</v>
      </c>
      <c r="L82" s="421">
        <v>7</v>
      </c>
      <c r="M82" s="419">
        <v>0</v>
      </c>
      <c r="N82" s="421">
        <v>0</v>
      </c>
      <c r="O82" s="419">
        <v>1</v>
      </c>
      <c r="P82" s="421">
        <v>0</v>
      </c>
      <c r="Q82" s="422">
        <v>0.18920000000000001</v>
      </c>
      <c r="R82" s="423">
        <v>0.23080000000000001</v>
      </c>
      <c r="S82" s="423">
        <v>0.43240000000000001</v>
      </c>
      <c r="T82" s="424">
        <v>0.66320000000000001</v>
      </c>
      <c r="U82" s="421">
        <v>39</v>
      </c>
    </row>
    <row r="83" spans="1:21" x14ac:dyDescent="0.2">
      <c r="A83" s="417" t="s">
        <v>519</v>
      </c>
      <c r="B83" s="418" t="s">
        <v>71</v>
      </c>
      <c r="C83" s="418">
        <v>6</v>
      </c>
      <c r="D83" s="419">
        <v>5</v>
      </c>
      <c r="E83" s="420">
        <v>1</v>
      </c>
      <c r="F83" s="420">
        <v>0</v>
      </c>
      <c r="G83" s="421">
        <v>0</v>
      </c>
      <c r="H83" s="419">
        <v>0</v>
      </c>
      <c r="I83" s="420">
        <v>0</v>
      </c>
      <c r="J83" s="421">
        <v>0</v>
      </c>
      <c r="K83" s="419">
        <v>0</v>
      </c>
      <c r="L83" s="421">
        <v>3</v>
      </c>
      <c r="M83" s="419">
        <v>0</v>
      </c>
      <c r="N83" s="421">
        <v>0</v>
      </c>
      <c r="O83" s="419">
        <v>0</v>
      </c>
      <c r="P83" s="421">
        <v>1</v>
      </c>
      <c r="Q83" s="422">
        <v>0</v>
      </c>
      <c r="R83" s="423">
        <v>0.16669999999999999</v>
      </c>
      <c r="S83" s="423">
        <v>0</v>
      </c>
      <c r="T83" s="424">
        <v>0.16669999999999999</v>
      </c>
      <c r="U83" s="421">
        <v>6</v>
      </c>
    </row>
    <row r="84" spans="1:21" x14ac:dyDescent="0.2">
      <c r="A84" s="417" t="s">
        <v>672</v>
      </c>
      <c r="B84" s="418" t="s">
        <v>64</v>
      </c>
      <c r="C84" s="418">
        <v>11</v>
      </c>
      <c r="D84" s="419">
        <v>43</v>
      </c>
      <c r="E84" s="420">
        <v>1</v>
      </c>
      <c r="F84" s="420">
        <v>5</v>
      </c>
      <c r="G84" s="421">
        <v>2</v>
      </c>
      <c r="H84" s="419">
        <v>3</v>
      </c>
      <c r="I84" s="420">
        <v>0</v>
      </c>
      <c r="J84" s="421">
        <v>0</v>
      </c>
      <c r="K84" s="419">
        <v>1</v>
      </c>
      <c r="L84" s="421">
        <v>11</v>
      </c>
      <c r="M84" s="419">
        <v>0</v>
      </c>
      <c r="N84" s="421">
        <v>0</v>
      </c>
      <c r="O84" s="419">
        <v>0</v>
      </c>
      <c r="P84" s="421">
        <v>0</v>
      </c>
      <c r="Q84" s="422">
        <v>0.1163</v>
      </c>
      <c r="R84" s="423">
        <v>0.13639999999999999</v>
      </c>
      <c r="S84" s="423">
        <v>0.186</v>
      </c>
      <c r="T84" s="424">
        <v>0.32240000000000002</v>
      </c>
      <c r="U84" s="421">
        <v>44</v>
      </c>
    </row>
    <row r="85" spans="1:21" x14ac:dyDescent="0.2">
      <c r="A85" s="417" t="s">
        <v>561</v>
      </c>
      <c r="B85" s="418" t="s">
        <v>67</v>
      </c>
      <c r="C85" s="418">
        <v>4</v>
      </c>
      <c r="D85" s="419">
        <v>9</v>
      </c>
      <c r="E85" s="420">
        <v>0</v>
      </c>
      <c r="F85" s="420">
        <v>0</v>
      </c>
      <c r="G85" s="421">
        <v>0</v>
      </c>
      <c r="H85" s="419">
        <v>0</v>
      </c>
      <c r="I85" s="420">
        <v>0</v>
      </c>
      <c r="J85" s="421">
        <v>0</v>
      </c>
      <c r="K85" s="419">
        <v>0</v>
      </c>
      <c r="L85" s="421">
        <v>5</v>
      </c>
      <c r="M85" s="419">
        <v>0</v>
      </c>
      <c r="N85" s="421">
        <v>0</v>
      </c>
      <c r="O85" s="419">
        <v>0</v>
      </c>
      <c r="P85" s="421">
        <v>0</v>
      </c>
      <c r="Q85" s="422">
        <v>0</v>
      </c>
      <c r="R85" s="423">
        <v>0</v>
      </c>
      <c r="S85" s="423">
        <v>0</v>
      </c>
      <c r="T85" s="424">
        <v>0</v>
      </c>
      <c r="U85" s="421">
        <v>9</v>
      </c>
    </row>
    <row r="86" spans="1:21" x14ac:dyDescent="0.2">
      <c r="A86" s="417" t="s">
        <v>885</v>
      </c>
      <c r="B86" s="418" t="s">
        <v>74</v>
      </c>
      <c r="C86" s="418">
        <v>7</v>
      </c>
      <c r="D86" s="419">
        <v>14</v>
      </c>
      <c r="E86" s="420">
        <v>1</v>
      </c>
      <c r="F86" s="420">
        <v>1</v>
      </c>
      <c r="G86" s="421">
        <v>0</v>
      </c>
      <c r="H86" s="419">
        <v>1</v>
      </c>
      <c r="I86" s="420">
        <v>0</v>
      </c>
      <c r="J86" s="421">
        <v>0</v>
      </c>
      <c r="K86" s="419">
        <v>0</v>
      </c>
      <c r="L86" s="421">
        <v>3</v>
      </c>
      <c r="M86" s="419">
        <v>0</v>
      </c>
      <c r="N86" s="421">
        <v>0</v>
      </c>
      <c r="O86" s="419">
        <v>0</v>
      </c>
      <c r="P86" s="421">
        <v>0</v>
      </c>
      <c r="Q86" s="422">
        <v>7.1400000000000005E-2</v>
      </c>
      <c r="R86" s="423">
        <v>7.1400000000000005E-2</v>
      </c>
      <c r="S86" s="423">
        <v>0.1429</v>
      </c>
      <c r="T86" s="424">
        <v>0.21429999999999999</v>
      </c>
      <c r="U86" s="421">
        <v>14</v>
      </c>
    </row>
    <row r="87" spans="1:21" ht="13.5" thickBot="1" x14ac:dyDescent="0.25">
      <c r="A87" s="432" t="s">
        <v>359</v>
      </c>
      <c r="B87" s="433" t="s">
        <v>67</v>
      </c>
      <c r="C87" s="433">
        <v>7</v>
      </c>
      <c r="D87" s="434">
        <v>27</v>
      </c>
      <c r="E87" s="435">
        <v>1</v>
      </c>
      <c r="F87" s="435">
        <v>6</v>
      </c>
      <c r="G87" s="436">
        <v>0</v>
      </c>
      <c r="H87" s="434">
        <v>0</v>
      </c>
      <c r="I87" s="435">
        <v>0</v>
      </c>
      <c r="J87" s="436">
        <v>0</v>
      </c>
      <c r="K87" s="434">
        <v>3</v>
      </c>
      <c r="L87" s="436">
        <v>7</v>
      </c>
      <c r="M87" s="434">
        <v>4</v>
      </c>
      <c r="N87" s="436">
        <v>0</v>
      </c>
      <c r="O87" s="434">
        <v>0</v>
      </c>
      <c r="P87" s="436">
        <v>0</v>
      </c>
      <c r="Q87" s="437">
        <v>0.22220000000000001</v>
      </c>
      <c r="R87" s="438">
        <v>0.3</v>
      </c>
      <c r="S87" s="438">
        <v>0.22220000000000001</v>
      </c>
      <c r="T87" s="439">
        <v>0.5222</v>
      </c>
      <c r="U87" s="436">
        <v>30</v>
      </c>
    </row>
  </sheetData>
  <mergeCells count="1">
    <mergeCell ref="A1:U1"/>
  </mergeCells>
  <printOptions horizontalCentered="1"/>
  <pageMargins left="0.5" right="0.5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AAB1-CC90-44D5-A173-0F4AA669E7CB}">
  <dimension ref="A1:V464"/>
  <sheetViews>
    <sheetView showGridLines="0" zoomScaleNormal="100" workbookViewId="0"/>
  </sheetViews>
  <sheetFormatPr defaultColWidth="9.140625" defaultRowHeight="12.75" x14ac:dyDescent="0.2"/>
  <cols>
    <col min="1" max="1" width="19" style="568" customWidth="1"/>
    <col min="2" max="2" width="50.7109375" style="581" customWidth="1"/>
    <col min="3" max="3" width="5.5703125" style="581" bestFit="1" customWidth="1"/>
    <col min="4" max="4" width="3.7109375" style="581" bestFit="1" customWidth="1"/>
    <col min="5" max="5" width="6.7109375" style="581" bestFit="1" customWidth="1"/>
    <col min="6" max="6" width="6" style="581" bestFit="1" customWidth="1"/>
    <col min="7" max="7" width="50.7109375" style="581" customWidth="1"/>
    <col min="8" max="16384" width="9.140625" style="567"/>
  </cols>
  <sheetData>
    <row r="1" spans="1:7" ht="20.25" x14ac:dyDescent="0.3">
      <c r="B1" s="643" t="s">
        <v>1253</v>
      </c>
      <c r="C1" s="643"/>
      <c r="D1" s="643"/>
      <c r="E1" s="643"/>
      <c r="F1" s="643"/>
      <c r="G1" s="643"/>
    </row>
    <row r="2" spans="1:7" ht="13.5" thickBot="1" x14ac:dyDescent="0.25">
      <c r="B2" s="569" t="s">
        <v>1254</v>
      </c>
      <c r="C2" s="569" t="s">
        <v>62</v>
      </c>
      <c r="D2" s="644"/>
      <c r="E2" s="644"/>
      <c r="F2" s="569" t="s">
        <v>63</v>
      </c>
      <c r="G2" s="569" t="s">
        <v>1255</v>
      </c>
    </row>
    <row r="3" spans="1:7" x14ac:dyDescent="0.2">
      <c r="B3" s="570" t="s">
        <v>2058</v>
      </c>
      <c r="C3" s="571" t="s">
        <v>146</v>
      </c>
      <c r="D3" s="586">
        <v>5</v>
      </c>
      <c r="E3" s="587">
        <v>6</v>
      </c>
      <c r="F3" s="571" t="s">
        <v>73</v>
      </c>
      <c r="G3" s="572" t="s">
        <v>2057</v>
      </c>
    </row>
    <row r="4" spans="1:7" x14ac:dyDescent="0.2">
      <c r="B4" s="573" t="s">
        <v>2060</v>
      </c>
      <c r="C4" s="574" t="s">
        <v>146</v>
      </c>
      <c r="D4" s="588">
        <v>2</v>
      </c>
      <c r="E4" s="589">
        <v>4</v>
      </c>
      <c r="F4" s="574" t="s">
        <v>73</v>
      </c>
      <c r="G4" s="575" t="s">
        <v>2059</v>
      </c>
    </row>
    <row r="5" spans="1:7" x14ac:dyDescent="0.2">
      <c r="A5" s="568" t="s">
        <v>1256</v>
      </c>
      <c r="B5" s="573" t="s">
        <v>2062</v>
      </c>
      <c r="C5" s="574" t="s">
        <v>73</v>
      </c>
      <c r="D5" s="588">
        <v>10</v>
      </c>
      <c r="E5" s="589">
        <v>4</v>
      </c>
      <c r="F5" s="574" t="s">
        <v>146</v>
      </c>
      <c r="G5" s="575" t="s">
        <v>2061</v>
      </c>
    </row>
    <row r="6" spans="1:7" x14ac:dyDescent="0.2">
      <c r="A6" s="568" t="s">
        <v>1257</v>
      </c>
      <c r="B6" s="573" t="s">
        <v>2064</v>
      </c>
      <c r="C6" s="574" t="s">
        <v>73</v>
      </c>
      <c r="D6" s="590">
        <v>6</v>
      </c>
      <c r="E6" s="589">
        <v>3</v>
      </c>
      <c r="F6" s="574" t="s">
        <v>146</v>
      </c>
      <c r="G6" s="575" t="s">
        <v>2063</v>
      </c>
    </row>
    <row r="7" spans="1:7" x14ac:dyDescent="0.2">
      <c r="A7" s="568" t="s">
        <v>1258</v>
      </c>
      <c r="B7" s="573"/>
      <c r="C7" s="574"/>
      <c r="D7" s="588"/>
      <c r="E7" s="589"/>
      <c r="F7" s="574"/>
      <c r="G7" s="575"/>
    </row>
    <row r="8" spans="1:7" x14ac:dyDescent="0.2">
      <c r="A8" s="568" t="s">
        <v>1078</v>
      </c>
      <c r="B8" s="573"/>
      <c r="C8" s="574"/>
      <c r="D8" s="588"/>
      <c r="E8" s="589"/>
      <c r="F8" s="574"/>
      <c r="G8" s="575"/>
    </row>
    <row r="9" spans="1:7" x14ac:dyDescent="0.2">
      <c r="B9" s="573"/>
      <c r="C9" s="574"/>
      <c r="D9" s="588"/>
      <c r="E9" s="589"/>
      <c r="F9" s="574"/>
      <c r="G9" s="575"/>
    </row>
    <row r="10" spans="1:7" ht="13.5" thickBot="1" x14ac:dyDescent="0.25">
      <c r="B10" s="591" t="s">
        <v>2067</v>
      </c>
      <c r="C10" s="645" t="s">
        <v>2065</v>
      </c>
      <c r="D10" s="645"/>
      <c r="E10" s="645"/>
      <c r="F10" s="645"/>
      <c r="G10" s="592" t="s">
        <v>2066</v>
      </c>
    </row>
    <row r="11" spans="1:7" x14ac:dyDescent="0.2">
      <c r="B11" s="570" t="s">
        <v>2076</v>
      </c>
      <c r="C11" s="571" t="s">
        <v>67</v>
      </c>
      <c r="D11" s="586">
        <v>1</v>
      </c>
      <c r="E11" s="593">
        <v>5</v>
      </c>
      <c r="F11" s="571" t="s">
        <v>64</v>
      </c>
      <c r="G11" s="572" t="s">
        <v>2073</v>
      </c>
    </row>
    <row r="12" spans="1:7" x14ac:dyDescent="0.2">
      <c r="B12" s="573" t="s">
        <v>2077</v>
      </c>
      <c r="C12" s="574" t="s">
        <v>67</v>
      </c>
      <c r="D12" s="588">
        <v>2</v>
      </c>
      <c r="E12" s="589">
        <v>3</v>
      </c>
      <c r="F12" s="574" t="s">
        <v>64</v>
      </c>
      <c r="G12" s="575" t="s">
        <v>2075</v>
      </c>
    </row>
    <row r="13" spans="1:7" x14ac:dyDescent="0.2">
      <c r="A13" s="568" t="s">
        <v>1259</v>
      </c>
      <c r="B13" s="573" t="s">
        <v>2083</v>
      </c>
      <c r="C13" s="574" t="s">
        <v>64</v>
      </c>
      <c r="D13" s="588">
        <v>1</v>
      </c>
      <c r="E13" s="589" t="s">
        <v>2069</v>
      </c>
      <c r="F13" s="574" t="s">
        <v>67</v>
      </c>
      <c r="G13" s="575" t="s">
        <v>2101</v>
      </c>
    </row>
    <row r="14" spans="1:7" x14ac:dyDescent="0.2">
      <c r="A14" s="568" t="s">
        <v>1257</v>
      </c>
      <c r="B14" s="573" t="s">
        <v>2084</v>
      </c>
      <c r="C14" s="574" t="s">
        <v>64</v>
      </c>
      <c r="D14" s="588">
        <v>2</v>
      </c>
      <c r="E14" s="589">
        <v>5</v>
      </c>
      <c r="F14" s="574" t="s">
        <v>67</v>
      </c>
      <c r="G14" s="575" t="s">
        <v>2081</v>
      </c>
    </row>
    <row r="15" spans="1:7" x14ac:dyDescent="0.2">
      <c r="A15" s="568" t="s">
        <v>1258</v>
      </c>
      <c r="B15" s="573" t="s">
        <v>2085</v>
      </c>
      <c r="C15" s="574" t="s">
        <v>64</v>
      </c>
      <c r="D15" s="590">
        <v>3</v>
      </c>
      <c r="E15" s="589">
        <v>4</v>
      </c>
      <c r="F15" s="574" t="s">
        <v>67</v>
      </c>
      <c r="G15" s="575" t="s">
        <v>2082</v>
      </c>
    </row>
    <row r="16" spans="1:7" x14ac:dyDescent="0.2">
      <c r="A16" s="568" t="s">
        <v>1078</v>
      </c>
      <c r="B16" s="573" t="s">
        <v>2078</v>
      </c>
      <c r="C16" s="574" t="s">
        <v>67</v>
      </c>
      <c r="D16" s="588">
        <v>6</v>
      </c>
      <c r="E16" s="589" t="s">
        <v>2068</v>
      </c>
      <c r="F16" s="574" t="s">
        <v>64</v>
      </c>
      <c r="G16" s="575" t="s">
        <v>2074</v>
      </c>
    </row>
    <row r="17" spans="1:7" x14ac:dyDescent="0.2">
      <c r="B17" s="573" t="s">
        <v>2079</v>
      </c>
      <c r="C17" s="574" t="s">
        <v>67</v>
      </c>
      <c r="D17" s="588">
        <v>0</v>
      </c>
      <c r="E17" s="594">
        <v>3</v>
      </c>
      <c r="F17" s="574" t="s">
        <v>64</v>
      </c>
      <c r="G17" s="575" t="s">
        <v>2080</v>
      </c>
    </row>
    <row r="18" spans="1:7" ht="13.5" thickBot="1" x14ac:dyDescent="0.25">
      <c r="B18" s="591" t="s">
        <v>2072</v>
      </c>
      <c r="C18" s="645" t="s">
        <v>2070</v>
      </c>
      <c r="D18" s="645"/>
      <c r="E18" s="645"/>
      <c r="F18" s="645"/>
      <c r="G18" s="592" t="s">
        <v>2071</v>
      </c>
    </row>
    <row r="19" spans="1:7" x14ac:dyDescent="0.2">
      <c r="B19" s="570" t="s">
        <v>2091</v>
      </c>
      <c r="C19" s="571" t="s">
        <v>73</v>
      </c>
      <c r="D19" s="595">
        <v>4</v>
      </c>
      <c r="E19" s="593">
        <v>5</v>
      </c>
      <c r="F19" s="571" t="s">
        <v>74</v>
      </c>
      <c r="G19" s="572" t="s">
        <v>2088</v>
      </c>
    </row>
    <row r="20" spans="1:7" x14ac:dyDescent="0.2">
      <c r="B20" s="573" t="s">
        <v>2092</v>
      </c>
      <c r="C20" s="574" t="s">
        <v>73</v>
      </c>
      <c r="D20" s="588">
        <v>13</v>
      </c>
      <c r="E20" s="589" t="s">
        <v>2087</v>
      </c>
      <c r="F20" s="574" t="s">
        <v>74</v>
      </c>
      <c r="G20" s="575" t="s">
        <v>2089</v>
      </c>
    </row>
    <row r="21" spans="1:7" x14ac:dyDescent="0.2">
      <c r="A21" s="568" t="s">
        <v>1256</v>
      </c>
      <c r="B21" s="573" t="s">
        <v>2098</v>
      </c>
      <c r="C21" s="574" t="s">
        <v>74</v>
      </c>
      <c r="D21" s="588">
        <v>6</v>
      </c>
      <c r="E21" s="589" t="s">
        <v>2094</v>
      </c>
      <c r="F21" s="574" t="s">
        <v>73</v>
      </c>
      <c r="G21" s="575" t="s">
        <v>2095</v>
      </c>
    </row>
    <row r="22" spans="1:7" x14ac:dyDescent="0.2">
      <c r="A22" s="568" t="s">
        <v>1257</v>
      </c>
      <c r="B22" s="573" t="s">
        <v>2099</v>
      </c>
      <c r="C22" s="574" t="s">
        <v>74</v>
      </c>
      <c r="D22" s="588">
        <v>5</v>
      </c>
      <c r="E22" s="589">
        <v>2</v>
      </c>
      <c r="F22" s="574" t="s">
        <v>73</v>
      </c>
      <c r="G22" s="575" t="s">
        <v>2096</v>
      </c>
    </row>
    <row r="23" spans="1:7" x14ac:dyDescent="0.2">
      <c r="A23" s="568" t="s">
        <v>1260</v>
      </c>
      <c r="B23" s="573" t="s">
        <v>2100</v>
      </c>
      <c r="C23" s="574" t="s">
        <v>74</v>
      </c>
      <c r="D23" s="588">
        <v>5</v>
      </c>
      <c r="E23" s="589">
        <v>9</v>
      </c>
      <c r="F23" s="574" t="s">
        <v>73</v>
      </c>
      <c r="G23" s="575" t="s">
        <v>2097</v>
      </c>
    </row>
    <row r="24" spans="1:7" x14ac:dyDescent="0.2">
      <c r="A24" s="568" t="s">
        <v>1078</v>
      </c>
      <c r="B24" s="573" t="s">
        <v>2093</v>
      </c>
      <c r="C24" s="574" t="s">
        <v>73</v>
      </c>
      <c r="D24" s="588">
        <v>5</v>
      </c>
      <c r="E24" s="589">
        <v>6</v>
      </c>
      <c r="F24" s="574" t="s">
        <v>74</v>
      </c>
      <c r="G24" s="575" t="s">
        <v>2090</v>
      </c>
    </row>
    <row r="25" spans="1:7" x14ac:dyDescent="0.2">
      <c r="B25" s="573"/>
      <c r="C25" s="574"/>
      <c r="D25" s="588"/>
      <c r="E25" s="589"/>
      <c r="F25" s="574"/>
      <c r="G25" s="575"/>
    </row>
    <row r="26" spans="1:7" ht="13.5" thickBot="1" x14ac:dyDescent="0.25">
      <c r="B26" s="591" t="s">
        <v>2113</v>
      </c>
      <c r="C26" s="645" t="s">
        <v>2086</v>
      </c>
      <c r="D26" s="645"/>
      <c r="E26" s="645"/>
      <c r="F26" s="645"/>
      <c r="G26" s="592" t="s">
        <v>2112</v>
      </c>
    </row>
    <row r="27" spans="1:7" x14ac:dyDescent="0.2">
      <c r="B27" s="570" t="s">
        <v>2104</v>
      </c>
      <c r="C27" s="571" t="s">
        <v>64</v>
      </c>
      <c r="D27" s="595">
        <v>4</v>
      </c>
      <c r="E27" s="593">
        <v>9</v>
      </c>
      <c r="F27" s="571" t="s">
        <v>71</v>
      </c>
      <c r="G27" s="572" t="s">
        <v>2102</v>
      </c>
    </row>
    <row r="28" spans="1:7" x14ac:dyDescent="0.2">
      <c r="B28" s="573" t="s">
        <v>2105</v>
      </c>
      <c r="C28" s="574" t="s">
        <v>64</v>
      </c>
      <c r="D28" s="588">
        <v>0</v>
      </c>
      <c r="E28" s="589">
        <v>6</v>
      </c>
      <c r="F28" s="574" t="s">
        <v>71</v>
      </c>
      <c r="G28" s="575" t="s">
        <v>2103</v>
      </c>
    </row>
    <row r="29" spans="1:7" x14ac:dyDescent="0.2">
      <c r="A29" s="568" t="s">
        <v>1259</v>
      </c>
      <c r="B29" s="573" t="s">
        <v>2108</v>
      </c>
      <c r="C29" s="574" t="s">
        <v>71</v>
      </c>
      <c r="D29" s="588">
        <v>1</v>
      </c>
      <c r="E29" s="589">
        <v>0</v>
      </c>
      <c r="F29" s="574" t="s">
        <v>64</v>
      </c>
      <c r="G29" s="575" t="s">
        <v>2106</v>
      </c>
    </row>
    <row r="30" spans="1:7" x14ac:dyDescent="0.2">
      <c r="A30" s="568" t="s">
        <v>1257</v>
      </c>
      <c r="B30" s="573" t="s">
        <v>2109</v>
      </c>
      <c r="C30" s="574" t="s">
        <v>71</v>
      </c>
      <c r="D30" s="588">
        <v>6</v>
      </c>
      <c r="E30" s="589">
        <v>2</v>
      </c>
      <c r="F30" s="574" t="s">
        <v>64</v>
      </c>
      <c r="G30" s="575" t="s">
        <v>2107</v>
      </c>
    </row>
    <row r="31" spans="1:7" x14ac:dyDescent="0.2">
      <c r="A31" s="568" t="s">
        <v>1260</v>
      </c>
      <c r="B31" s="573"/>
      <c r="C31" s="574"/>
      <c r="D31" s="588"/>
      <c r="E31" s="589"/>
      <c r="F31" s="574"/>
      <c r="G31" s="575"/>
    </row>
    <row r="32" spans="1:7" x14ac:dyDescent="0.2">
      <c r="A32" s="568" t="s">
        <v>1078</v>
      </c>
      <c r="B32" s="573"/>
      <c r="C32" s="574"/>
      <c r="D32" s="588"/>
      <c r="E32" s="589"/>
      <c r="F32" s="574"/>
      <c r="G32" s="575"/>
    </row>
    <row r="33" spans="1:7" x14ac:dyDescent="0.2">
      <c r="B33" s="573"/>
      <c r="C33" s="574"/>
      <c r="D33" s="588"/>
      <c r="E33" s="589"/>
      <c r="F33" s="574"/>
      <c r="G33" s="575"/>
    </row>
    <row r="34" spans="1:7" ht="13.5" thickBot="1" x14ac:dyDescent="0.25">
      <c r="B34" s="591" t="s">
        <v>2114</v>
      </c>
      <c r="C34" s="645" t="s">
        <v>2110</v>
      </c>
      <c r="D34" s="645"/>
      <c r="E34" s="645"/>
      <c r="F34" s="645"/>
      <c r="G34" s="592" t="s">
        <v>2111</v>
      </c>
    </row>
    <row r="35" spans="1:7" x14ac:dyDescent="0.2">
      <c r="B35" s="570" t="s">
        <v>2118</v>
      </c>
      <c r="C35" s="571" t="s">
        <v>74</v>
      </c>
      <c r="D35" s="595">
        <v>1</v>
      </c>
      <c r="E35" s="593">
        <v>5</v>
      </c>
      <c r="F35" s="571" t="s">
        <v>71</v>
      </c>
      <c r="G35" s="572" t="s">
        <v>2126</v>
      </c>
    </row>
    <row r="36" spans="1:7" x14ac:dyDescent="0.2">
      <c r="B36" s="573" t="s">
        <v>2119</v>
      </c>
      <c r="C36" s="574" t="s">
        <v>74</v>
      </c>
      <c r="D36" s="588">
        <v>3</v>
      </c>
      <c r="E36" s="589">
        <v>6</v>
      </c>
      <c r="F36" s="574" t="s">
        <v>71</v>
      </c>
      <c r="G36" s="575" t="s">
        <v>2116</v>
      </c>
    </row>
    <row r="37" spans="1:7" x14ac:dyDescent="0.2">
      <c r="A37" s="568" t="s">
        <v>77</v>
      </c>
      <c r="B37" s="573" t="s">
        <v>2125</v>
      </c>
      <c r="C37" s="574" t="s">
        <v>71</v>
      </c>
      <c r="D37" s="588">
        <v>2</v>
      </c>
      <c r="E37" s="589">
        <v>4</v>
      </c>
      <c r="F37" s="574" t="s">
        <v>74</v>
      </c>
      <c r="G37" s="575" t="s">
        <v>2122</v>
      </c>
    </row>
    <row r="38" spans="1:7" x14ac:dyDescent="0.2">
      <c r="A38" s="568" t="s">
        <v>1260</v>
      </c>
      <c r="B38" s="573" t="s">
        <v>2128</v>
      </c>
      <c r="C38" s="574" t="s">
        <v>71</v>
      </c>
      <c r="D38" s="588">
        <v>5</v>
      </c>
      <c r="E38" s="589">
        <v>6</v>
      </c>
      <c r="F38" s="574" t="s">
        <v>74</v>
      </c>
      <c r="G38" s="575" t="s">
        <v>2123</v>
      </c>
    </row>
    <row r="39" spans="1:7" x14ac:dyDescent="0.2">
      <c r="A39" s="568" t="s">
        <v>1078</v>
      </c>
      <c r="B39" s="573" t="s">
        <v>2129</v>
      </c>
      <c r="C39" s="574" t="s">
        <v>71</v>
      </c>
      <c r="D39" s="588">
        <v>7</v>
      </c>
      <c r="E39" s="589">
        <v>2</v>
      </c>
      <c r="F39" s="574" t="s">
        <v>74</v>
      </c>
      <c r="G39" s="575" t="s">
        <v>2124</v>
      </c>
    </row>
    <row r="40" spans="1:7" x14ac:dyDescent="0.2">
      <c r="B40" s="573" t="s">
        <v>2120</v>
      </c>
      <c r="C40" s="574" t="s">
        <v>74</v>
      </c>
      <c r="D40" s="588">
        <v>4</v>
      </c>
      <c r="E40" s="589">
        <v>0</v>
      </c>
      <c r="F40" s="574" t="s">
        <v>71</v>
      </c>
      <c r="G40" s="575" t="s">
        <v>2127</v>
      </c>
    </row>
    <row r="41" spans="1:7" x14ac:dyDescent="0.2">
      <c r="B41" s="573" t="s">
        <v>2121</v>
      </c>
      <c r="C41" s="574" t="s">
        <v>74</v>
      </c>
      <c r="D41" s="588">
        <v>4</v>
      </c>
      <c r="E41" s="589">
        <v>0</v>
      </c>
      <c r="F41" s="574" t="s">
        <v>71</v>
      </c>
      <c r="G41" s="575" t="s">
        <v>2117</v>
      </c>
    </row>
    <row r="42" spans="1:7" ht="13.5" thickBot="1" x14ac:dyDescent="0.25">
      <c r="B42" s="591" t="s">
        <v>2130</v>
      </c>
      <c r="C42" s="645" t="s">
        <v>2115</v>
      </c>
      <c r="D42" s="645"/>
      <c r="E42" s="645"/>
      <c r="F42" s="645"/>
      <c r="G42" s="592" t="s">
        <v>2131</v>
      </c>
    </row>
    <row r="43" spans="1:7" ht="20.25" x14ac:dyDescent="0.3">
      <c r="A43" s="566"/>
    </row>
    <row r="44" spans="1:7" ht="20.25" x14ac:dyDescent="0.3">
      <c r="B44" s="643" t="s">
        <v>1261</v>
      </c>
      <c r="C44" s="643"/>
      <c r="D44" s="643"/>
      <c r="E44" s="643"/>
      <c r="F44" s="643"/>
      <c r="G44" s="643"/>
    </row>
    <row r="45" spans="1:7" ht="13.5" thickBot="1" x14ac:dyDescent="0.25">
      <c r="B45" s="569" t="s">
        <v>1070</v>
      </c>
      <c r="C45" s="569" t="s">
        <v>62</v>
      </c>
      <c r="D45" s="644"/>
      <c r="E45" s="644"/>
      <c r="F45" s="569" t="s">
        <v>63</v>
      </c>
      <c r="G45" s="569" t="s">
        <v>1071</v>
      </c>
    </row>
    <row r="46" spans="1:7" x14ac:dyDescent="0.2">
      <c r="B46" s="570" t="s">
        <v>1262</v>
      </c>
      <c r="C46" s="571" t="s">
        <v>65</v>
      </c>
      <c r="D46" s="571">
        <v>2</v>
      </c>
      <c r="E46" s="571">
        <v>2</v>
      </c>
      <c r="F46" s="571" t="s">
        <v>71</v>
      </c>
      <c r="G46" s="572" t="s">
        <v>1263</v>
      </c>
    </row>
    <row r="47" spans="1:7" x14ac:dyDescent="0.2">
      <c r="B47" s="573" t="s">
        <v>1264</v>
      </c>
      <c r="C47" s="574" t="s">
        <v>69</v>
      </c>
      <c r="D47" s="574">
        <v>2</v>
      </c>
      <c r="E47" s="574">
        <v>2</v>
      </c>
      <c r="F47" s="574" t="s">
        <v>67</v>
      </c>
      <c r="G47" s="575" t="s">
        <v>1265</v>
      </c>
    </row>
    <row r="48" spans="1:7" x14ac:dyDescent="0.2">
      <c r="B48" s="573" t="s">
        <v>1266</v>
      </c>
      <c r="C48" s="574" t="s">
        <v>70</v>
      </c>
      <c r="D48" s="574">
        <v>1</v>
      </c>
      <c r="E48" s="574">
        <v>3</v>
      </c>
      <c r="F48" s="574" t="s">
        <v>68</v>
      </c>
      <c r="G48" s="575" t="s">
        <v>1267</v>
      </c>
    </row>
    <row r="49" spans="1:7" x14ac:dyDescent="0.2">
      <c r="A49" s="568" t="s">
        <v>1078</v>
      </c>
      <c r="B49" s="573" t="s">
        <v>1268</v>
      </c>
      <c r="C49" s="574" t="s">
        <v>64</v>
      </c>
      <c r="D49" s="574">
        <v>4</v>
      </c>
      <c r="E49" s="574">
        <v>0</v>
      </c>
      <c r="F49" s="574" t="s">
        <v>66</v>
      </c>
      <c r="G49" s="575" t="s">
        <v>1269</v>
      </c>
    </row>
    <row r="50" spans="1:7" x14ac:dyDescent="0.2">
      <c r="A50" s="568" t="s">
        <v>1270</v>
      </c>
      <c r="B50" s="573" t="s">
        <v>1271</v>
      </c>
      <c r="C50" s="574" t="s">
        <v>73</v>
      </c>
      <c r="D50" s="574">
        <v>1</v>
      </c>
      <c r="E50" s="574">
        <v>3</v>
      </c>
      <c r="F50" s="574" t="s">
        <v>75</v>
      </c>
      <c r="G50" s="575" t="s">
        <v>1272</v>
      </c>
    </row>
    <row r="51" spans="1:7" x14ac:dyDescent="0.2">
      <c r="B51" s="573" t="s">
        <v>1273</v>
      </c>
      <c r="C51" s="574" t="s">
        <v>147</v>
      </c>
      <c r="D51" s="574">
        <v>1</v>
      </c>
      <c r="E51" s="574">
        <v>3</v>
      </c>
      <c r="F51" s="574" t="s">
        <v>76</v>
      </c>
      <c r="G51" s="575" t="s">
        <v>1274</v>
      </c>
    </row>
    <row r="52" spans="1:7" x14ac:dyDescent="0.2">
      <c r="B52" s="573" t="s">
        <v>1275</v>
      </c>
      <c r="C52" s="574" t="s">
        <v>74</v>
      </c>
      <c r="D52" s="574">
        <v>2</v>
      </c>
      <c r="E52" s="574">
        <v>2</v>
      </c>
      <c r="F52" s="574" t="s">
        <v>72</v>
      </c>
      <c r="G52" s="575" t="s">
        <v>1276</v>
      </c>
    </row>
    <row r="53" spans="1:7" ht="13.5" thickBot="1" x14ac:dyDescent="0.25">
      <c r="B53" s="576" t="s">
        <v>1277</v>
      </c>
      <c r="C53" s="577" t="s">
        <v>166</v>
      </c>
      <c r="D53" s="577">
        <v>3</v>
      </c>
      <c r="E53" s="577">
        <v>1</v>
      </c>
      <c r="F53" s="577" t="s">
        <v>146</v>
      </c>
      <c r="G53" s="578" t="s">
        <v>1278</v>
      </c>
    </row>
    <row r="54" spans="1:7" x14ac:dyDescent="0.2">
      <c r="B54" s="570" t="s">
        <v>1279</v>
      </c>
      <c r="C54" s="571" t="s">
        <v>71</v>
      </c>
      <c r="D54" s="571">
        <v>1</v>
      </c>
      <c r="E54" s="571">
        <v>3</v>
      </c>
      <c r="F54" s="571" t="s">
        <v>67</v>
      </c>
      <c r="G54" s="572" t="s">
        <v>1280</v>
      </c>
    </row>
    <row r="55" spans="1:7" x14ac:dyDescent="0.2">
      <c r="B55" s="573" t="s">
        <v>1281</v>
      </c>
      <c r="C55" s="574" t="s">
        <v>65</v>
      </c>
      <c r="D55" s="574">
        <v>1</v>
      </c>
      <c r="E55" s="574">
        <v>3</v>
      </c>
      <c r="F55" s="574" t="s">
        <v>69</v>
      </c>
      <c r="G55" s="579" t="s">
        <v>1282</v>
      </c>
    </row>
    <row r="56" spans="1:7" x14ac:dyDescent="0.2">
      <c r="B56" s="573" t="s">
        <v>1283</v>
      </c>
      <c r="C56" s="574" t="s">
        <v>68</v>
      </c>
      <c r="D56" s="574">
        <v>3</v>
      </c>
      <c r="E56" s="574">
        <v>1</v>
      </c>
      <c r="F56" s="574" t="s">
        <v>66</v>
      </c>
      <c r="G56" s="575" t="s">
        <v>1284</v>
      </c>
    </row>
    <row r="57" spans="1:7" x14ac:dyDescent="0.2">
      <c r="A57" s="568" t="s">
        <v>1078</v>
      </c>
      <c r="B57" s="573" t="s">
        <v>1285</v>
      </c>
      <c r="C57" s="574" t="s">
        <v>70</v>
      </c>
      <c r="D57" s="574">
        <v>3</v>
      </c>
      <c r="E57" s="574">
        <v>1</v>
      </c>
      <c r="F57" s="574" t="s">
        <v>64</v>
      </c>
      <c r="G57" s="575" t="s">
        <v>1286</v>
      </c>
    </row>
    <row r="58" spans="1:7" x14ac:dyDescent="0.2">
      <c r="A58" s="568" t="s">
        <v>1287</v>
      </c>
      <c r="B58" s="573" t="s">
        <v>1288</v>
      </c>
      <c r="C58" s="574" t="s">
        <v>73</v>
      </c>
      <c r="D58" s="574">
        <v>3</v>
      </c>
      <c r="E58" s="574">
        <v>1</v>
      </c>
      <c r="F58" s="574" t="s">
        <v>147</v>
      </c>
      <c r="G58" s="575" t="s">
        <v>1289</v>
      </c>
    </row>
    <row r="59" spans="1:7" x14ac:dyDescent="0.2">
      <c r="B59" s="573" t="s">
        <v>1290</v>
      </c>
      <c r="C59" s="574" t="s">
        <v>75</v>
      </c>
      <c r="D59" s="574">
        <v>3</v>
      </c>
      <c r="E59" s="574">
        <v>1</v>
      </c>
      <c r="F59" s="574" t="s">
        <v>76</v>
      </c>
      <c r="G59" s="575" t="s">
        <v>1291</v>
      </c>
    </row>
    <row r="60" spans="1:7" x14ac:dyDescent="0.2">
      <c r="B60" s="573" t="s">
        <v>1292</v>
      </c>
      <c r="C60" s="574" t="s">
        <v>74</v>
      </c>
      <c r="D60" s="574">
        <v>4</v>
      </c>
      <c r="E60" s="574">
        <v>0</v>
      </c>
      <c r="F60" s="574" t="s">
        <v>166</v>
      </c>
      <c r="G60" s="575" t="s">
        <v>1293</v>
      </c>
    </row>
    <row r="61" spans="1:7" ht="13.5" thickBot="1" x14ac:dyDescent="0.25">
      <c r="B61" s="576" t="s">
        <v>1294</v>
      </c>
      <c r="C61" s="577" t="s">
        <v>72</v>
      </c>
      <c r="D61" s="577">
        <v>1</v>
      </c>
      <c r="E61" s="577">
        <v>3</v>
      </c>
      <c r="F61" s="577" t="s">
        <v>146</v>
      </c>
      <c r="G61" s="578" t="s">
        <v>1295</v>
      </c>
    </row>
    <row r="62" spans="1:7" x14ac:dyDescent="0.2">
      <c r="B62" s="570" t="s">
        <v>1296</v>
      </c>
      <c r="C62" s="571" t="s">
        <v>69</v>
      </c>
      <c r="D62" s="571">
        <v>2</v>
      </c>
      <c r="E62" s="571">
        <v>2</v>
      </c>
      <c r="F62" s="571" t="s">
        <v>71</v>
      </c>
      <c r="G62" s="572" t="s">
        <v>1297</v>
      </c>
    </row>
    <row r="63" spans="1:7" x14ac:dyDescent="0.2">
      <c r="B63" s="573" t="s">
        <v>1298</v>
      </c>
      <c r="C63" s="574" t="s">
        <v>67</v>
      </c>
      <c r="D63" s="574">
        <v>3</v>
      </c>
      <c r="E63" s="574">
        <v>1</v>
      </c>
      <c r="F63" s="574" t="s">
        <v>65</v>
      </c>
      <c r="G63" s="575" t="s">
        <v>1299</v>
      </c>
    </row>
    <row r="64" spans="1:7" x14ac:dyDescent="0.2">
      <c r="B64" s="573" t="s">
        <v>1300</v>
      </c>
      <c r="C64" s="574" t="s">
        <v>64</v>
      </c>
      <c r="D64" s="574">
        <v>3</v>
      </c>
      <c r="E64" s="574">
        <v>1</v>
      </c>
      <c r="F64" s="574" t="s">
        <v>68</v>
      </c>
      <c r="G64" s="575" t="s">
        <v>1301</v>
      </c>
    </row>
    <row r="65" spans="1:7" x14ac:dyDescent="0.2">
      <c r="A65" s="568" t="s">
        <v>1078</v>
      </c>
      <c r="B65" s="573" t="s">
        <v>1302</v>
      </c>
      <c r="C65" s="574" t="s">
        <v>66</v>
      </c>
      <c r="D65" s="574">
        <v>2</v>
      </c>
      <c r="E65" s="574">
        <v>2</v>
      </c>
      <c r="F65" s="574" t="s">
        <v>70</v>
      </c>
      <c r="G65" s="575" t="s">
        <v>1303</v>
      </c>
    </row>
    <row r="66" spans="1:7" x14ac:dyDescent="0.2">
      <c r="A66" s="568" t="s">
        <v>1304</v>
      </c>
      <c r="B66" s="573" t="s">
        <v>1305</v>
      </c>
      <c r="C66" s="574" t="s">
        <v>76</v>
      </c>
      <c r="D66" s="574">
        <v>2</v>
      </c>
      <c r="E66" s="574">
        <v>2</v>
      </c>
      <c r="F66" s="574" t="s">
        <v>73</v>
      </c>
      <c r="G66" s="575" t="s">
        <v>1306</v>
      </c>
    </row>
    <row r="67" spans="1:7" x14ac:dyDescent="0.2">
      <c r="B67" s="573" t="s">
        <v>1307</v>
      </c>
      <c r="C67" s="574" t="s">
        <v>147</v>
      </c>
      <c r="D67" s="574">
        <v>2</v>
      </c>
      <c r="E67" s="574">
        <v>2</v>
      </c>
      <c r="F67" s="574" t="s">
        <v>75</v>
      </c>
      <c r="G67" s="575" t="s">
        <v>1308</v>
      </c>
    </row>
    <row r="68" spans="1:7" x14ac:dyDescent="0.2">
      <c r="B68" s="573" t="s">
        <v>1309</v>
      </c>
      <c r="C68" s="574" t="s">
        <v>146</v>
      </c>
      <c r="D68" s="574">
        <v>1</v>
      </c>
      <c r="E68" s="574">
        <v>3</v>
      </c>
      <c r="F68" s="574" t="s">
        <v>74</v>
      </c>
      <c r="G68" s="575" t="s">
        <v>1310</v>
      </c>
    </row>
    <row r="69" spans="1:7" ht="13.5" thickBot="1" x14ac:dyDescent="0.25">
      <c r="B69" s="576" t="s">
        <v>1311</v>
      </c>
      <c r="C69" s="577" t="s">
        <v>166</v>
      </c>
      <c r="D69" s="577">
        <v>1</v>
      </c>
      <c r="E69" s="577">
        <v>3</v>
      </c>
      <c r="F69" s="577" t="s">
        <v>72</v>
      </c>
      <c r="G69" s="578" t="s">
        <v>1312</v>
      </c>
    </row>
    <row r="70" spans="1:7" x14ac:dyDescent="0.2">
      <c r="B70" s="570" t="s">
        <v>1313</v>
      </c>
      <c r="C70" s="571" t="s">
        <v>64</v>
      </c>
      <c r="D70" s="571">
        <v>1</v>
      </c>
      <c r="E70" s="571">
        <v>2</v>
      </c>
      <c r="F70" s="571" t="s">
        <v>71</v>
      </c>
      <c r="G70" s="572" t="s">
        <v>1314</v>
      </c>
    </row>
    <row r="71" spans="1:7" x14ac:dyDescent="0.2">
      <c r="B71" s="573" t="s">
        <v>1315</v>
      </c>
      <c r="C71" s="574" t="s">
        <v>66</v>
      </c>
      <c r="D71" s="574">
        <v>0</v>
      </c>
      <c r="E71" s="574">
        <v>3</v>
      </c>
      <c r="F71" s="574" t="s">
        <v>65</v>
      </c>
      <c r="G71" s="575" t="s">
        <v>1316</v>
      </c>
    </row>
    <row r="72" spans="1:7" x14ac:dyDescent="0.2">
      <c r="B72" s="573" t="s">
        <v>1317</v>
      </c>
      <c r="C72" s="574" t="s">
        <v>70</v>
      </c>
      <c r="D72" s="574">
        <v>3</v>
      </c>
      <c r="E72" s="574">
        <v>0</v>
      </c>
      <c r="F72" s="574" t="s">
        <v>67</v>
      </c>
      <c r="G72" s="575" t="s">
        <v>1318</v>
      </c>
    </row>
    <row r="73" spans="1:7" x14ac:dyDescent="0.2">
      <c r="A73" s="568" t="s">
        <v>1078</v>
      </c>
      <c r="B73" s="573" t="s">
        <v>1319</v>
      </c>
      <c r="C73" s="574" t="s">
        <v>68</v>
      </c>
      <c r="D73" s="574">
        <v>1</v>
      </c>
      <c r="E73" s="574">
        <v>2</v>
      </c>
      <c r="F73" s="574" t="s">
        <v>69</v>
      </c>
      <c r="G73" s="575" t="s">
        <v>1320</v>
      </c>
    </row>
    <row r="74" spans="1:7" x14ac:dyDescent="0.2">
      <c r="A74" s="568" t="s">
        <v>1321</v>
      </c>
      <c r="B74" s="573" t="s">
        <v>1322</v>
      </c>
      <c r="C74" s="574" t="s">
        <v>146</v>
      </c>
      <c r="D74" s="574">
        <v>1</v>
      </c>
      <c r="E74" s="574">
        <v>2</v>
      </c>
      <c r="F74" s="574" t="s">
        <v>73</v>
      </c>
      <c r="G74" s="575" t="s">
        <v>1323</v>
      </c>
    </row>
    <row r="75" spans="1:7" x14ac:dyDescent="0.2">
      <c r="B75" s="573" t="s">
        <v>1324</v>
      </c>
      <c r="C75" s="574" t="s">
        <v>166</v>
      </c>
      <c r="D75" s="574">
        <v>0</v>
      </c>
      <c r="E75" s="574">
        <v>3</v>
      </c>
      <c r="F75" s="574" t="s">
        <v>75</v>
      </c>
      <c r="G75" s="575" t="s">
        <v>1325</v>
      </c>
    </row>
    <row r="76" spans="1:7" x14ac:dyDescent="0.2">
      <c r="B76" s="573" t="s">
        <v>1326</v>
      </c>
      <c r="C76" s="574" t="s">
        <v>72</v>
      </c>
      <c r="D76" s="574">
        <v>3</v>
      </c>
      <c r="E76" s="574">
        <v>0</v>
      </c>
      <c r="F76" s="574" t="s">
        <v>147</v>
      </c>
      <c r="G76" s="575" t="s">
        <v>1327</v>
      </c>
    </row>
    <row r="77" spans="1:7" ht="13.5" thickBot="1" x14ac:dyDescent="0.25">
      <c r="B77" s="576" t="s">
        <v>1328</v>
      </c>
      <c r="C77" s="577" t="s">
        <v>74</v>
      </c>
      <c r="D77" s="577">
        <v>2</v>
      </c>
      <c r="E77" s="577">
        <v>1</v>
      </c>
      <c r="F77" s="577" t="s">
        <v>76</v>
      </c>
      <c r="G77" s="578" t="s">
        <v>1329</v>
      </c>
    </row>
    <row r="78" spans="1:7" x14ac:dyDescent="0.2">
      <c r="B78" s="570" t="s">
        <v>1330</v>
      </c>
      <c r="C78" s="571" t="s">
        <v>66</v>
      </c>
      <c r="D78" s="571">
        <v>0</v>
      </c>
      <c r="E78" s="571">
        <v>3</v>
      </c>
      <c r="F78" s="571" t="s">
        <v>71</v>
      </c>
      <c r="G78" s="572" t="s">
        <v>1331</v>
      </c>
    </row>
    <row r="79" spans="1:7" x14ac:dyDescent="0.2">
      <c r="B79" s="573" t="s">
        <v>1332</v>
      </c>
      <c r="C79" s="574" t="s">
        <v>64</v>
      </c>
      <c r="D79" s="574">
        <v>2</v>
      </c>
      <c r="E79" s="574">
        <v>1</v>
      </c>
      <c r="F79" s="574" t="s">
        <v>65</v>
      </c>
      <c r="G79" s="575" t="s">
        <v>1333</v>
      </c>
    </row>
    <row r="80" spans="1:7" x14ac:dyDescent="0.2">
      <c r="B80" s="573" t="s">
        <v>1334</v>
      </c>
      <c r="C80" s="574" t="s">
        <v>68</v>
      </c>
      <c r="D80" s="574">
        <v>2</v>
      </c>
      <c r="E80" s="574">
        <v>1</v>
      </c>
      <c r="F80" s="574" t="s">
        <v>67</v>
      </c>
      <c r="G80" s="575" t="s">
        <v>1335</v>
      </c>
    </row>
    <row r="81" spans="1:7" x14ac:dyDescent="0.2">
      <c r="A81" s="568" t="s">
        <v>1078</v>
      </c>
      <c r="B81" s="573" t="s">
        <v>1336</v>
      </c>
      <c r="C81" s="574" t="s">
        <v>70</v>
      </c>
      <c r="D81" s="574">
        <v>2</v>
      </c>
      <c r="E81" s="574">
        <v>1</v>
      </c>
      <c r="F81" s="574" t="s">
        <v>69</v>
      </c>
      <c r="G81" s="575" t="s">
        <v>1337</v>
      </c>
    </row>
    <row r="82" spans="1:7" x14ac:dyDescent="0.2">
      <c r="A82" s="568" t="s">
        <v>1338</v>
      </c>
      <c r="B82" s="573" t="s">
        <v>1339</v>
      </c>
      <c r="C82" s="574" t="s">
        <v>166</v>
      </c>
      <c r="D82" s="574">
        <v>1</v>
      </c>
      <c r="E82" s="574">
        <v>2</v>
      </c>
      <c r="F82" s="574" t="s">
        <v>73</v>
      </c>
      <c r="G82" s="575" t="s">
        <v>1340</v>
      </c>
    </row>
    <row r="83" spans="1:7" x14ac:dyDescent="0.2">
      <c r="B83" s="573" t="s">
        <v>1341</v>
      </c>
      <c r="C83" s="574" t="s">
        <v>146</v>
      </c>
      <c r="D83" s="574">
        <v>2</v>
      </c>
      <c r="E83" s="574">
        <v>1</v>
      </c>
      <c r="F83" s="574" t="s">
        <v>75</v>
      </c>
      <c r="G83" s="575" t="s">
        <v>1342</v>
      </c>
    </row>
    <row r="84" spans="1:7" x14ac:dyDescent="0.2">
      <c r="B84" s="573" t="s">
        <v>1343</v>
      </c>
      <c r="C84" s="574" t="s">
        <v>74</v>
      </c>
      <c r="D84" s="574">
        <v>1</v>
      </c>
      <c r="E84" s="574">
        <v>2</v>
      </c>
      <c r="F84" s="574" t="s">
        <v>147</v>
      </c>
      <c r="G84" s="575" t="s">
        <v>1344</v>
      </c>
    </row>
    <row r="85" spans="1:7" ht="13.5" thickBot="1" x14ac:dyDescent="0.25">
      <c r="B85" s="576" t="s">
        <v>1345</v>
      </c>
      <c r="C85" s="577" t="s">
        <v>72</v>
      </c>
      <c r="D85" s="577">
        <v>3</v>
      </c>
      <c r="E85" s="577">
        <v>0</v>
      </c>
      <c r="F85" s="577" t="s">
        <v>76</v>
      </c>
      <c r="G85" s="578" t="s">
        <v>1346</v>
      </c>
    </row>
    <row r="86" spans="1:7" x14ac:dyDescent="0.2">
      <c r="B86" s="570" t="s">
        <v>1347</v>
      </c>
      <c r="C86" s="571" t="s">
        <v>71</v>
      </c>
      <c r="D86" s="571">
        <v>1</v>
      </c>
      <c r="E86" s="571">
        <v>2</v>
      </c>
      <c r="F86" s="571" t="s">
        <v>70</v>
      </c>
      <c r="G86" s="572" t="s">
        <v>1348</v>
      </c>
    </row>
    <row r="87" spans="1:7" x14ac:dyDescent="0.2">
      <c r="B87" s="573" t="s">
        <v>1349</v>
      </c>
      <c r="C87" s="574" t="s">
        <v>65</v>
      </c>
      <c r="D87" s="574">
        <v>2</v>
      </c>
      <c r="E87" s="574">
        <v>1</v>
      </c>
      <c r="F87" s="574" t="s">
        <v>68</v>
      </c>
      <c r="G87" s="575" t="s">
        <v>1350</v>
      </c>
    </row>
    <row r="88" spans="1:7" x14ac:dyDescent="0.2">
      <c r="B88" s="573" t="s">
        <v>1351</v>
      </c>
      <c r="C88" s="574" t="s">
        <v>67</v>
      </c>
      <c r="D88" s="574">
        <v>2</v>
      </c>
      <c r="E88" s="574">
        <v>1</v>
      </c>
      <c r="F88" s="574" t="s">
        <v>64</v>
      </c>
      <c r="G88" s="575" t="s">
        <v>1352</v>
      </c>
    </row>
    <row r="89" spans="1:7" x14ac:dyDescent="0.2">
      <c r="A89" s="568" t="s">
        <v>1078</v>
      </c>
      <c r="B89" s="573" t="s">
        <v>1353</v>
      </c>
      <c r="C89" s="574" t="s">
        <v>69</v>
      </c>
      <c r="D89" s="574">
        <v>2</v>
      </c>
      <c r="E89" s="574">
        <v>1</v>
      </c>
      <c r="F89" s="574" t="s">
        <v>66</v>
      </c>
      <c r="G89" s="575" t="s">
        <v>1354</v>
      </c>
    </row>
    <row r="90" spans="1:7" x14ac:dyDescent="0.2">
      <c r="A90" s="568" t="s">
        <v>1355</v>
      </c>
      <c r="B90" s="573" t="s">
        <v>1356</v>
      </c>
      <c r="C90" s="574" t="s">
        <v>73</v>
      </c>
      <c r="D90" s="574">
        <v>1</v>
      </c>
      <c r="E90" s="574">
        <v>2</v>
      </c>
      <c r="F90" s="574" t="s">
        <v>72</v>
      </c>
      <c r="G90" s="575" t="s">
        <v>1357</v>
      </c>
    </row>
    <row r="91" spans="1:7" x14ac:dyDescent="0.2">
      <c r="B91" s="573" t="s">
        <v>1358</v>
      </c>
      <c r="C91" s="574" t="s">
        <v>75</v>
      </c>
      <c r="D91" s="574">
        <v>0</v>
      </c>
      <c r="E91" s="574">
        <v>3</v>
      </c>
      <c r="F91" s="574" t="s">
        <v>74</v>
      </c>
      <c r="G91" s="575" t="s">
        <v>1359</v>
      </c>
    </row>
    <row r="92" spans="1:7" x14ac:dyDescent="0.2">
      <c r="B92" s="573" t="s">
        <v>1360</v>
      </c>
      <c r="C92" s="574" t="s">
        <v>147</v>
      </c>
      <c r="D92" s="574">
        <v>1</v>
      </c>
      <c r="E92" s="574">
        <v>2</v>
      </c>
      <c r="F92" s="574" t="s">
        <v>146</v>
      </c>
      <c r="G92" s="575" t="s">
        <v>1361</v>
      </c>
    </row>
    <row r="93" spans="1:7" ht="13.5" thickBot="1" x14ac:dyDescent="0.25">
      <c r="B93" s="576" t="s">
        <v>1362</v>
      </c>
      <c r="C93" s="577" t="s">
        <v>76</v>
      </c>
      <c r="D93" s="577">
        <v>2</v>
      </c>
      <c r="E93" s="577">
        <v>1</v>
      </c>
      <c r="F93" s="577" t="s">
        <v>166</v>
      </c>
      <c r="G93" s="578" t="s">
        <v>1363</v>
      </c>
    </row>
    <row r="94" spans="1:7" x14ac:dyDescent="0.2">
      <c r="B94" s="570" t="s">
        <v>1364</v>
      </c>
      <c r="C94" s="571" t="s">
        <v>71</v>
      </c>
      <c r="D94" s="571">
        <v>1</v>
      </c>
      <c r="E94" s="571">
        <v>2</v>
      </c>
      <c r="F94" s="571" t="s">
        <v>68</v>
      </c>
      <c r="G94" s="572" t="s">
        <v>1365</v>
      </c>
    </row>
    <row r="95" spans="1:7" x14ac:dyDescent="0.2">
      <c r="B95" s="573" t="s">
        <v>1366</v>
      </c>
      <c r="C95" s="574" t="s">
        <v>65</v>
      </c>
      <c r="D95" s="574">
        <v>2</v>
      </c>
      <c r="E95" s="574">
        <v>1</v>
      </c>
      <c r="F95" s="574" t="s">
        <v>70</v>
      </c>
      <c r="G95" s="575" t="s">
        <v>1367</v>
      </c>
    </row>
    <row r="96" spans="1:7" x14ac:dyDescent="0.2">
      <c r="B96" s="573" t="s">
        <v>1368</v>
      </c>
      <c r="C96" s="574" t="s">
        <v>67</v>
      </c>
      <c r="D96" s="574">
        <v>2</v>
      </c>
      <c r="E96" s="574">
        <v>1</v>
      </c>
      <c r="F96" s="574" t="s">
        <v>66</v>
      </c>
      <c r="G96" s="575" t="s">
        <v>1369</v>
      </c>
    </row>
    <row r="97" spans="1:7" x14ac:dyDescent="0.2">
      <c r="A97" s="568" t="s">
        <v>1078</v>
      </c>
      <c r="B97" s="573" t="s">
        <v>1370</v>
      </c>
      <c r="C97" s="574" t="s">
        <v>69</v>
      </c>
      <c r="D97" s="574">
        <v>1</v>
      </c>
      <c r="E97" s="574">
        <v>2</v>
      </c>
      <c r="F97" s="574" t="s">
        <v>64</v>
      </c>
      <c r="G97" s="575" t="s">
        <v>1371</v>
      </c>
    </row>
    <row r="98" spans="1:7" x14ac:dyDescent="0.2">
      <c r="A98" s="568" t="s">
        <v>1372</v>
      </c>
      <c r="B98" s="573" t="s">
        <v>1373</v>
      </c>
      <c r="C98" s="574" t="s">
        <v>73</v>
      </c>
      <c r="D98" s="574">
        <v>2</v>
      </c>
      <c r="E98" s="574">
        <v>1</v>
      </c>
      <c r="F98" s="574" t="s">
        <v>74</v>
      </c>
      <c r="G98" s="575" t="s">
        <v>1374</v>
      </c>
    </row>
    <row r="99" spans="1:7" x14ac:dyDescent="0.2">
      <c r="B99" s="573" t="s">
        <v>1375</v>
      </c>
      <c r="C99" s="574" t="s">
        <v>75</v>
      </c>
      <c r="D99" s="574">
        <v>1</v>
      </c>
      <c r="E99" s="574">
        <v>2</v>
      </c>
      <c r="F99" s="574" t="s">
        <v>72</v>
      </c>
      <c r="G99" s="575" t="s">
        <v>1376</v>
      </c>
    </row>
    <row r="100" spans="1:7" x14ac:dyDescent="0.2">
      <c r="B100" s="573" t="s">
        <v>1377</v>
      </c>
      <c r="C100" s="574" t="s">
        <v>147</v>
      </c>
      <c r="D100" s="574">
        <v>1</v>
      </c>
      <c r="E100" s="574">
        <v>2</v>
      </c>
      <c r="F100" s="574" t="s">
        <v>166</v>
      </c>
      <c r="G100" s="575" t="s">
        <v>1378</v>
      </c>
    </row>
    <row r="101" spans="1:7" ht="13.5" thickBot="1" x14ac:dyDescent="0.25">
      <c r="B101" s="576" t="s">
        <v>1379</v>
      </c>
      <c r="C101" s="577" t="s">
        <v>76</v>
      </c>
      <c r="D101" s="577">
        <v>0</v>
      </c>
      <c r="E101" s="577">
        <v>3</v>
      </c>
      <c r="F101" s="577" t="s">
        <v>146</v>
      </c>
      <c r="G101" s="578" t="s">
        <v>1380</v>
      </c>
    </row>
    <row r="102" spans="1:7" x14ac:dyDescent="0.2">
      <c r="B102" s="570" t="s">
        <v>1381</v>
      </c>
      <c r="C102" s="571" t="s">
        <v>71</v>
      </c>
      <c r="D102" s="571">
        <v>2</v>
      </c>
      <c r="E102" s="571">
        <v>1</v>
      </c>
      <c r="F102" s="571" t="s">
        <v>73</v>
      </c>
      <c r="G102" s="572" t="s">
        <v>1382</v>
      </c>
    </row>
    <row r="103" spans="1:7" x14ac:dyDescent="0.2">
      <c r="B103" s="573" t="s">
        <v>1383</v>
      </c>
      <c r="C103" s="574" t="s">
        <v>75</v>
      </c>
      <c r="D103" s="574">
        <v>2</v>
      </c>
      <c r="E103" s="574">
        <v>1</v>
      </c>
      <c r="F103" s="574" t="s">
        <v>65</v>
      </c>
      <c r="G103" s="575" t="s">
        <v>1384</v>
      </c>
    </row>
    <row r="104" spans="1:7" x14ac:dyDescent="0.2">
      <c r="B104" s="573" t="s">
        <v>1385</v>
      </c>
      <c r="C104" s="574" t="s">
        <v>67</v>
      </c>
      <c r="D104" s="574">
        <v>2</v>
      </c>
      <c r="E104" s="574">
        <v>1</v>
      </c>
      <c r="F104" s="574" t="s">
        <v>147</v>
      </c>
      <c r="G104" s="575" t="s">
        <v>1386</v>
      </c>
    </row>
    <row r="105" spans="1:7" x14ac:dyDescent="0.2">
      <c r="A105" s="568" t="s">
        <v>1078</v>
      </c>
      <c r="B105" s="573" t="s">
        <v>1387</v>
      </c>
      <c r="C105" s="574" t="s">
        <v>76</v>
      </c>
      <c r="D105" s="574">
        <v>1</v>
      </c>
      <c r="E105" s="574">
        <v>2</v>
      </c>
      <c r="F105" s="574" t="s">
        <v>69</v>
      </c>
      <c r="G105" s="575" t="s">
        <v>1388</v>
      </c>
    </row>
    <row r="106" spans="1:7" x14ac:dyDescent="0.2">
      <c r="A106" s="568" t="s">
        <v>1389</v>
      </c>
      <c r="B106" s="573" t="s">
        <v>1390</v>
      </c>
      <c r="C106" s="574" t="s">
        <v>68</v>
      </c>
      <c r="D106" s="574">
        <v>2</v>
      </c>
      <c r="E106" s="574">
        <v>1</v>
      </c>
      <c r="F106" s="574" t="s">
        <v>74</v>
      </c>
      <c r="G106" s="575" t="s">
        <v>1391</v>
      </c>
    </row>
    <row r="107" spans="1:7" x14ac:dyDescent="0.2">
      <c r="B107" s="573" t="s">
        <v>1392</v>
      </c>
      <c r="C107" s="574" t="s">
        <v>72</v>
      </c>
      <c r="D107" s="574">
        <v>2</v>
      </c>
      <c r="E107" s="574">
        <v>1</v>
      </c>
      <c r="F107" s="574" t="s">
        <v>70</v>
      </c>
      <c r="G107" s="575" t="s">
        <v>1393</v>
      </c>
    </row>
    <row r="108" spans="1:7" x14ac:dyDescent="0.2">
      <c r="B108" s="573" t="s">
        <v>1394</v>
      </c>
      <c r="C108" s="574" t="s">
        <v>66</v>
      </c>
      <c r="D108" s="574">
        <v>0</v>
      </c>
      <c r="E108" s="574">
        <v>3</v>
      </c>
      <c r="F108" s="574" t="s">
        <v>166</v>
      </c>
      <c r="G108" s="575" t="s">
        <v>1395</v>
      </c>
    </row>
    <row r="109" spans="1:7" ht="13.5" thickBot="1" x14ac:dyDescent="0.25">
      <c r="B109" s="576" t="s">
        <v>1396</v>
      </c>
      <c r="C109" s="577" t="s">
        <v>146</v>
      </c>
      <c r="D109" s="577">
        <v>2</v>
      </c>
      <c r="E109" s="577">
        <v>1</v>
      </c>
      <c r="F109" s="577" t="s">
        <v>64</v>
      </c>
      <c r="G109" s="578" t="s">
        <v>1397</v>
      </c>
    </row>
    <row r="110" spans="1:7" ht="20.25" x14ac:dyDescent="0.3">
      <c r="A110" s="566"/>
    </row>
    <row r="111" spans="1:7" ht="20.25" x14ac:dyDescent="0.3">
      <c r="B111" s="643" t="s">
        <v>1398</v>
      </c>
      <c r="C111" s="643"/>
      <c r="D111" s="643"/>
      <c r="E111" s="643"/>
      <c r="F111" s="643"/>
      <c r="G111" s="643"/>
    </row>
    <row r="112" spans="1:7" ht="13.5" thickBot="1" x14ac:dyDescent="0.25">
      <c r="B112" s="569" t="s">
        <v>1070</v>
      </c>
      <c r="C112" s="569" t="s">
        <v>62</v>
      </c>
      <c r="D112" s="644"/>
      <c r="E112" s="644"/>
      <c r="F112" s="569" t="s">
        <v>63</v>
      </c>
      <c r="G112" s="569" t="s">
        <v>1071</v>
      </c>
    </row>
    <row r="113" spans="1:7" x14ac:dyDescent="0.2">
      <c r="B113" s="570" t="s">
        <v>1399</v>
      </c>
      <c r="C113" s="571" t="s">
        <v>71</v>
      </c>
      <c r="D113" s="571">
        <v>1</v>
      </c>
      <c r="E113" s="571">
        <v>2</v>
      </c>
      <c r="F113" s="571" t="s">
        <v>75</v>
      </c>
      <c r="G113" s="572" t="s">
        <v>1400</v>
      </c>
    </row>
    <row r="114" spans="1:7" x14ac:dyDescent="0.2">
      <c r="B114" s="573" t="s">
        <v>1401</v>
      </c>
      <c r="C114" s="574" t="s">
        <v>65</v>
      </c>
      <c r="D114" s="574">
        <v>1</v>
      </c>
      <c r="E114" s="574">
        <v>2</v>
      </c>
      <c r="F114" s="574" t="s">
        <v>73</v>
      </c>
      <c r="G114" s="575" t="s">
        <v>1402</v>
      </c>
    </row>
    <row r="115" spans="1:7" x14ac:dyDescent="0.2">
      <c r="B115" s="573" t="s">
        <v>1403</v>
      </c>
      <c r="C115" s="574" t="s">
        <v>67</v>
      </c>
      <c r="D115" s="574">
        <v>1</v>
      </c>
      <c r="E115" s="574">
        <v>2</v>
      </c>
      <c r="F115" s="574" t="s">
        <v>76</v>
      </c>
      <c r="G115" s="575" t="s">
        <v>1404</v>
      </c>
    </row>
    <row r="116" spans="1:7" x14ac:dyDescent="0.2">
      <c r="A116" s="568" t="s">
        <v>1078</v>
      </c>
      <c r="B116" s="573" t="s">
        <v>1405</v>
      </c>
      <c r="C116" s="574" t="s">
        <v>69</v>
      </c>
      <c r="D116" s="574">
        <v>2</v>
      </c>
      <c r="E116" s="574">
        <v>1</v>
      </c>
      <c r="F116" s="574" t="s">
        <v>147</v>
      </c>
      <c r="G116" s="575" t="s">
        <v>1406</v>
      </c>
    </row>
    <row r="117" spans="1:7" x14ac:dyDescent="0.2">
      <c r="A117" s="568" t="s">
        <v>1407</v>
      </c>
      <c r="B117" s="573" t="s">
        <v>1408</v>
      </c>
      <c r="C117" s="574" t="s">
        <v>68</v>
      </c>
      <c r="D117" s="574">
        <v>2</v>
      </c>
      <c r="E117" s="574">
        <v>1</v>
      </c>
      <c r="F117" s="574" t="s">
        <v>72</v>
      </c>
      <c r="G117" s="575" t="s">
        <v>1409</v>
      </c>
    </row>
    <row r="118" spans="1:7" x14ac:dyDescent="0.2">
      <c r="B118" s="573" t="s">
        <v>1410</v>
      </c>
      <c r="C118" s="574" t="s">
        <v>70</v>
      </c>
      <c r="D118" s="574">
        <v>1</v>
      </c>
      <c r="E118" s="574">
        <v>2</v>
      </c>
      <c r="F118" s="574" t="s">
        <v>74</v>
      </c>
      <c r="G118" s="575" t="s">
        <v>1411</v>
      </c>
    </row>
    <row r="119" spans="1:7" x14ac:dyDescent="0.2">
      <c r="B119" s="573" t="s">
        <v>1412</v>
      </c>
      <c r="C119" s="574" t="s">
        <v>66</v>
      </c>
      <c r="D119" s="574">
        <v>1</v>
      </c>
      <c r="E119" s="574">
        <v>2</v>
      </c>
      <c r="F119" s="574" t="s">
        <v>146</v>
      </c>
      <c r="G119" s="575" t="s">
        <v>1413</v>
      </c>
    </row>
    <row r="120" spans="1:7" ht="13.5" thickBot="1" x14ac:dyDescent="0.25">
      <c r="B120" s="576" t="s">
        <v>1414</v>
      </c>
      <c r="C120" s="577" t="s">
        <v>64</v>
      </c>
      <c r="D120" s="577">
        <v>3</v>
      </c>
      <c r="E120" s="577">
        <v>0</v>
      </c>
      <c r="F120" s="577" t="s">
        <v>166</v>
      </c>
      <c r="G120" s="578" t="s">
        <v>1415</v>
      </c>
    </row>
    <row r="121" spans="1:7" x14ac:dyDescent="0.2">
      <c r="B121" s="570" t="s">
        <v>1416</v>
      </c>
      <c r="C121" s="571" t="s">
        <v>147</v>
      </c>
      <c r="D121" s="571">
        <v>0</v>
      </c>
      <c r="E121" s="571">
        <v>3</v>
      </c>
      <c r="F121" s="571" t="s">
        <v>71</v>
      </c>
      <c r="G121" s="572" t="s">
        <v>1417</v>
      </c>
    </row>
    <row r="122" spans="1:7" x14ac:dyDescent="0.2">
      <c r="B122" s="573" t="s">
        <v>1418</v>
      </c>
      <c r="C122" s="574" t="s">
        <v>76</v>
      </c>
      <c r="D122" s="574">
        <v>1</v>
      </c>
      <c r="E122" s="574">
        <v>2</v>
      </c>
      <c r="F122" s="574" t="s">
        <v>65</v>
      </c>
      <c r="G122" s="575" t="s">
        <v>1419</v>
      </c>
    </row>
    <row r="123" spans="1:7" x14ac:dyDescent="0.2">
      <c r="B123" s="573" t="s">
        <v>1420</v>
      </c>
      <c r="C123" s="574" t="s">
        <v>73</v>
      </c>
      <c r="D123" s="574">
        <v>1</v>
      </c>
      <c r="E123" s="574">
        <v>2</v>
      </c>
      <c r="F123" s="574" t="s">
        <v>67</v>
      </c>
      <c r="G123" s="575" t="s">
        <v>1421</v>
      </c>
    </row>
    <row r="124" spans="1:7" x14ac:dyDescent="0.2">
      <c r="A124" s="568" t="s">
        <v>1078</v>
      </c>
      <c r="B124" s="573" t="s">
        <v>1422</v>
      </c>
      <c r="C124" s="574" t="s">
        <v>75</v>
      </c>
      <c r="D124" s="574">
        <v>1</v>
      </c>
      <c r="E124" s="574">
        <v>2</v>
      </c>
      <c r="F124" s="574" t="s">
        <v>69</v>
      </c>
      <c r="G124" s="575" t="s">
        <v>1423</v>
      </c>
    </row>
    <row r="125" spans="1:7" x14ac:dyDescent="0.2">
      <c r="A125" s="568" t="s">
        <v>1424</v>
      </c>
      <c r="B125" s="573" t="s">
        <v>1425</v>
      </c>
      <c r="C125" s="574" t="s">
        <v>166</v>
      </c>
      <c r="D125" s="574">
        <v>1</v>
      </c>
      <c r="E125" s="574">
        <v>2</v>
      </c>
      <c r="F125" s="574" t="s">
        <v>68</v>
      </c>
      <c r="G125" s="575" t="s">
        <v>1426</v>
      </c>
    </row>
    <row r="126" spans="1:7" x14ac:dyDescent="0.2">
      <c r="B126" s="573" t="s">
        <v>1427</v>
      </c>
      <c r="C126" s="580" t="s">
        <v>70</v>
      </c>
      <c r="D126" s="574">
        <v>0</v>
      </c>
      <c r="E126" s="574">
        <v>3</v>
      </c>
      <c r="F126" s="580" t="s">
        <v>146</v>
      </c>
      <c r="G126" s="575" t="s">
        <v>1428</v>
      </c>
    </row>
    <row r="127" spans="1:7" x14ac:dyDescent="0.2">
      <c r="B127" s="573" t="s">
        <v>1429</v>
      </c>
      <c r="C127" s="574" t="s">
        <v>74</v>
      </c>
      <c r="D127" s="574">
        <v>1</v>
      </c>
      <c r="E127" s="574">
        <v>2</v>
      </c>
      <c r="F127" s="574" t="s">
        <v>66</v>
      </c>
      <c r="G127" s="575" t="s">
        <v>1430</v>
      </c>
    </row>
    <row r="128" spans="1:7" ht="13.5" thickBot="1" x14ac:dyDescent="0.25">
      <c r="B128" s="576" t="s">
        <v>1431</v>
      </c>
      <c r="C128" s="577" t="s">
        <v>72</v>
      </c>
      <c r="D128" s="577">
        <v>2</v>
      </c>
      <c r="E128" s="577">
        <v>1</v>
      </c>
      <c r="F128" s="577" t="s">
        <v>64</v>
      </c>
      <c r="G128" s="578" t="s">
        <v>1432</v>
      </c>
    </row>
    <row r="129" spans="1:7" x14ac:dyDescent="0.2">
      <c r="B129" s="570" t="s">
        <v>1433</v>
      </c>
      <c r="C129" s="571" t="s">
        <v>76</v>
      </c>
      <c r="D129" s="571">
        <v>0</v>
      </c>
      <c r="E129" s="571">
        <v>3</v>
      </c>
      <c r="F129" s="571" t="s">
        <v>71</v>
      </c>
      <c r="G129" s="572" t="s">
        <v>1434</v>
      </c>
    </row>
    <row r="130" spans="1:7" x14ac:dyDescent="0.2">
      <c r="B130" s="573" t="s">
        <v>1435</v>
      </c>
      <c r="C130" s="574" t="s">
        <v>147</v>
      </c>
      <c r="D130" s="574">
        <v>1</v>
      </c>
      <c r="E130" s="574">
        <v>2</v>
      </c>
      <c r="F130" s="574" t="s">
        <v>65</v>
      </c>
      <c r="G130" s="575" t="s">
        <v>1436</v>
      </c>
    </row>
    <row r="131" spans="1:7" x14ac:dyDescent="0.2">
      <c r="B131" s="573" t="s">
        <v>1437</v>
      </c>
      <c r="C131" s="574" t="s">
        <v>75</v>
      </c>
      <c r="D131" s="574">
        <v>0</v>
      </c>
      <c r="E131" s="574">
        <v>3</v>
      </c>
      <c r="F131" s="574" t="s">
        <v>67</v>
      </c>
      <c r="G131" s="575" t="s">
        <v>1438</v>
      </c>
    </row>
    <row r="132" spans="1:7" x14ac:dyDescent="0.2">
      <c r="A132" s="568" t="s">
        <v>1078</v>
      </c>
      <c r="B132" s="573" t="s">
        <v>1439</v>
      </c>
      <c r="C132" s="574" t="s">
        <v>73</v>
      </c>
      <c r="D132" s="574">
        <v>1</v>
      </c>
      <c r="E132" s="574">
        <v>2</v>
      </c>
      <c r="F132" s="574" t="s">
        <v>69</v>
      </c>
      <c r="G132" s="575" t="s">
        <v>1440</v>
      </c>
    </row>
    <row r="133" spans="1:7" x14ac:dyDescent="0.2">
      <c r="A133" s="568" t="s">
        <v>1441</v>
      </c>
      <c r="B133" s="573" t="s">
        <v>1442</v>
      </c>
      <c r="C133" s="574" t="s">
        <v>146</v>
      </c>
      <c r="D133" s="574">
        <v>1</v>
      </c>
      <c r="E133" s="574">
        <v>2</v>
      </c>
      <c r="F133" s="574" t="s">
        <v>68</v>
      </c>
      <c r="G133" s="575" t="s">
        <v>1443</v>
      </c>
    </row>
    <row r="134" spans="1:7" x14ac:dyDescent="0.2">
      <c r="B134" s="573" t="s">
        <v>1444</v>
      </c>
      <c r="C134" s="574" t="s">
        <v>166</v>
      </c>
      <c r="D134" s="574">
        <v>0</v>
      </c>
      <c r="E134" s="574">
        <v>3</v>
      </c>
      <c r="F134" s="574" t="s">
        <v>70</v>
      </c>
      <c r="G134" s="575" t="s">
        <v>1445</v>
      </c>
    </row>
    <row r="135" spans="1:7" x14ac:dyDescent="0.2">
      <c r="B135" s="573" t="s">
        <v>1446</v>
      </c>
      <c r="C135" s="574" t="s">
        <v>72</v>
      </c>
      <c r="D135" s="574">
        <v>2</v>
      </c>
      <c r="E135" s="574">
        <v>1</v>
      </c>
      <c r="F135" s="574" t="s">
        <v>66</v>
      </c>
      <c r="G135" s="575" t="s">
        <v>1447</v>
      </c>
    </row>
    <row r="136" spans="1:7" ht="13.5" thickBot="1" x14ac:dyDescent="0.25">
      <c r="B136" s="576" t="s">
        <v>1448</v>
      </c>
      <c r="C136" s="577" t="s">
        <v>74</v>
      </c>
      <c r="D136" s="577">
        <v>3</v>
      </c>
      <c r="E136" s="577">
        <v>0</v>
      </c>
      <c r="F136" s="577" t="s">
        <v>64</v>
      </c>
      <c r="G136" s="578" t="s">
        <v>1449</v>
      </c>
    </row>
    <row r="137" spans="1:7" x14ac:dyDescent="0.2">
      <c r="B137" s="570" t="s">
        <v>1450</v>
      </c>
      <c r="C137" s="571" t="s">
        <v>146</v>
      </c>
      <c r="D137" s="571">
        <v>1</v>
      </c>
      <c r="E137" s="571">
        <v>2</v>
      </c>
      <c r="F137" s="571" t="s">
        <v>71</v>
      </c>
      <c r="G137" s="572" t="s">
        <v>1451</v>
      </c>
    </row>
    <row r="138" spans="1:7" x14ac:dyDescent="0.2">
      <c r="B138" s="573" t="s">
        <v>1452</v>
      </c>
      <c r="C138" s="574" t="s">
        <v>166</v>
      </c>
      <c r="D138" s="574">
        <v>2</v>
      </c>
      <c r="E138" s="574">
        <v>1</v>
      </c>
      <c r="F138" s="574" t="s">
        <v>65</v>
      </c>
      <c r="G138" s="575" t="s">
        <v>1453</v>
      </c>
    </row>
    <row r="139" spans="1:7" x14ac:dyDescent="0.2">
      <c r="B139" s="573" t="s">
        <v>1454</v>
      </c>
      <c r="C139" s="574" t="s">
        <v>72</v>
      </c>
      <c r="D139" s="574">
        <v>1</v>
      </c>
      <c r="E139" s="574">
        <v>2</v>
      </c>
      <c r="F139" s="574" t="s">
        <v>67</v>
      </c>
      <c r="G139" s="575" t="s">
        <v>1455</v>
      </c>
    </row>
    <row r="140" spans="1:7" x14ac:dyDescent="0.2">
      <c r="A140" s="568" t="s">
        <v>1078</v>
      </c>
      <c r="B140" s="573" t="s">
        <v>1456</v>
      </c>
      <c r="C140" s="574" t="s">
        <v>74</v>
      </c>
      <c r="D140" s="574">
        <v>3</v>
      </c>
      <c r="E140" s="574">
        <v>0</v>
      </c>
      <c r="F140" s="574" t="s">
        <v>69</v>
      </c>
      <c r="G140" s="575" t="s">
        <v>1457</v>
      </c>
    </row>
    <row r="141" spans="1:7" x14ac:dyDescent="0.2">
      <c r="A141" s="568" t="s">
        <v>1458</v>
      </c>
      <c r="B141" s="573" t="s">
        <v>1459</v>
      </c>
      <c r="C141" s="574" t="s">
        <v>76</v>
      </c>
      <c r="D141" s="574">
        <v>1</v>
      </c>
      <c r="E141" s="574">
        <v>2</v>
      </c>
      <c r="F141" s="574" t="s">
        <v>68</v>
      </c>
      <c r="G141" s="575" t="s">
        <v>1460</v>
      </c>
    </row>
    <row r="142" spans="1:7" x14ac:dyDescent="0.2">
      <c r="B142" s="573" t="s">
        <v>1461</v>
      </c>
      <c r="C142" s="574" t="s">
        <v>147</v>
      </c>
      <c r="D142" s="574">
        <v>1</v>
      </c>
      <c r="E142" s="574">
        <v>2</v>
      </c>
      <c r="F142" s="574" t="s">
        <v>70</v>
      </c>
      <c r="G142" s="575" t="s">
        <v>1462</v>
      </c>
    </row>
    <row r="143" spans="1:7" x14ac:dyDescent="0.2">
      <c r="B143" s="573" t="s">
        <v>1463</v>
      </c>
      <c r="C143" s="574" t="s">
        <v>75</v>
      </c>
      <c r="D143" s="574">
        <v>0</v>
      </c>
      <c r="E143" s="574">
        <v>3</v>
      </c>
      <c r="F143" s="574" t="s">
        <v>66</v>
      </c>
      <c r="G143" s="575" t="s">
        <v>1464</v>
      </c>
    </row>
    <row r="144" spans="1:7" ht="13.5" thickBot="1" x14ac:dyDescent="0.25">
      <c r="B144" s="576" t="s">
        <v>1465</v>
      </c>
      <c r="C144" s="577" t="s">
        <v>73</v>
      </c>
      <c r="D144" s="577">
        <v>2</v>
      </c>
      <c r="E144" s="577">
        <v>1</v>
      </c>
      <c r="F144" s="577" t="s">
        <v>64</v>
      </c>
      <c r="G144" s="578" t="s">
        <v>1466</v>
      </c>
    </row>
    <row r="145" spans="1:7" x14ac:dyDescent="0.2">
      <c r="B145" s="570" t="s">
        <v>1467</v>
      </c>
      <c r="C145" s="571" t="s">
        <v>71</v>
      </c>
      <c r="D145" s="571">
        <v>2</v>
      </c>
      <c r="E145" s="571">
        <v>1</v>
      </c>
      <c r="F145" s="571" t="s">
        <v>166</v>
      </c>
      <c r="G145" s="572" t="s">
        <v>1468</v>
      </c>
    </row>
    <row r="146" spans="1:7" x14ac:dyDescent="0.2">
      <c r="B146" s="573" t="s">
        <v>1469</v>
      </c>
      <c r="C146" s="574" t="s">
        <v>65</v>
      </c>
      <c r="D146" s="574">
        <v>0</v>
      </c>
      <c r="E146" s="574">
        <v>3</v>
      </c>
      <c r="F146" s="574" t="s">
        <v>146</v>
      </c>
      <c r="G146" s="575" t="s">
        <v>1470</v>
      </c>
    </row>
    <row r="147" spans="1:7" x14ac:dyDescent="0.2">
      <c r="B147" s="573" t="s">
        <v>1471</v>
      </c>
      <c r="C147" s="574" t="s">
        <v>67</v>
      </c>
      <c r="D147" s="574">
        <v>1</v>
      </c>
      <c r="E147" s="574">
        <v>2</v>
      </c>
      <c r="F147" s="574" t="s">
        <v>74</v>
      </c>
      <c r="G147" s="575" t="s">
        <v>1472</v>
      </c>
    </row>
    <row r="148" spans="1:7" x14ac:dyDescent="0.2">
      <c r="A148" s="568" t="s">
        <v>1078</v>
      </c>
      <c r="B148" s="573" t="s">
        <v>1473</v>
      </c>
      <c r="C148" s="574" t="s">
        <v>69</v>
      </c>
      <c r="D148" s="574">
        <v>0</v>
      </c>
      <c r="E148" s="574">
        <v>3</v>
      </c>
      <c r="F148" s="574" t="s">
        <v>72</v>
      </c>
      <c r="G148" s="575" t="s">
        <v>1474</v>
      </c>
    </row>
    <row r="149" spans="1:7" x14ac:dyDescent="0.2">
      <c r="A149" s="568" t="s">
        <v>1475</v>
      </c>
      <c r="B149" s="573" t="s">
        <v>1476</v>
      </c>
      <c r="C149" s="574" t="s">
        <v>68</v>
      </c>
      <c r="D149" s="574">
        <v>3</v>
      </c>
      <c r="E149" s="574">
        <v>0</v>
      </c>
      <c r="F149" s="574" t="s">
        <v>147</v>
      </c>
      <c r="G149" s="575" t="s">
        <v>1477</v>
      </c>
    </row>
    <row r="150" spans="1:7" x14ac:dyDescent="0.2">
      <c r="B150" s="573" t="s">
        <v>1478</v>
      </c>
      <c r="C150" s="574" t="s">
        <v>70</v>
      </c>
      <c r="D150" s="574">
        <v>1</v>
      </c>
      <c r="E150" s="574">
        <v>2</v>
      </c>
      <c r="F150" s="574" t="s">
        <v>76</v>
      </c>
      <c r="G150" s="575" t="s">
        <v>1479</v>
      </c>
    </row>
    <row r="151" spans="1:7" x14ac:dyDescent="0.2">
      <c r="B151" s="573" t="s">
        <v>1480</v>
      </c>
      <c r="C151" s="574" t="s">
        <v>66</v>
      </c>
      <c r="D151" s="574">
        <v>1</v>
      </c>
      <c r="E151" s="574">
        <v>2</v>
      </c>
      <c r="F151" s="574" t="s">
        <v>73</v>
      </c>
      <c r="G151" s="575" t="s">
        <v>1481</v>
      </c>
    </row>
    <row r="152" spans="1:7" ht="13.5" thickBot="1" x14ac:dyDescent="0.25">
      <c r="B152" s="576" t="s">
        <v>1482</v>
      </c>
      <c r="C152" s="577" t="s">
        <v>64</v>
      </c>
      <c r="D152" s="577">
        <v>3</v>
      </c>
      <c r="E152" s="577">
        <v>0</v>
      </c>
      <c r="F152" s="577" t="s">
        <v>75</v>
      </c>
      <c r="G152" s="578" t="s">
        <v>1483</v>
      </c>
    </row>
    <row r="153" spans="1:7" x14ac:dyDescent="0.2">
      <c r="B153" s="570" t="s">
        <v>1484</v>
      </c>
      <c r="C153" s="571" t="s">
        <v>71</v>
      </c>
      <c r="D153" s="571">
        <v>2</v>
      </c>
      <c r="E153" s="571">
        <v>1</v>
      </c>
      <c r="F153" s="571" t="s">
        <v>72</v>
      </c>
      <c r="G153" s="572" t="s">
        <v>1485</v>
      </c>
    </row>
    <row r="154" spans="1:7" x14ac:dyDescent="0.2">
      <c r="B154" s="573" t="s">
        <v>1486</v>
      </c>
      <c r="C154" s="574" t="s">
        <v>65</v>
      </c>
      <c r="D154" s="574">
        <v>1</v>
      </c>
      <c r="E154" s="574">
        <v>2</v>
      </c>
      <c r="F154" s="574" t="s">
        <v>74</v>
      </c>
      <c r="G154" s="575" t="s">
        <v>1487</v>
      </c>
    </row>
    <row r="155" spans="1:7" x14ac:dyDescent="0.2">
      <c r="B155" s="573" t="s">
        <v>1488</v>
      </c>
      <c r="C155" s="574" t="s">
        <v>67</v>
      </c>
      <c r="D155" s="574">
        <v>1</v>
      </c>
      <c r="E155" s="574">
        <v>2</v>
      </c>
      <c r="F155" s="574" t="s">
        <v>146</v>
      </c>
      <c r="G155" s="575" t="s">
        <v>1489</v>
      </c>
    </row>
    <row r="156" spans="1:7" x14ac:dyDescent="0.2">
      <c r="A156" s="568" t="s">
        <v>1078</v>
      </c>
      <c r="B156" s="573" t="s">
        <v>1490</v>
      </c>
      <c r="C156" s="574" t="s">
        <v>69</v>
      </c>
      <c r="D156" s="574">
        <v>2</v>
      </c>
      <c r="E156" s="574">
        <v>1</v>
      </c>
      <c r="F156" s="574" t="s">
        <v>166</v>
      </c>
      <c r="G156" s="575" t="s">
        <v>1491</v>
      </c>
    </row>
    <row r="157" spans="1:7" x14ac:dyDescent="0.2">
      <c r="A157" s="568" t="s">
        <v>1492</v>
      </c>
      <c r="B157" s="573" t="s">
        <v>1493</v>
      </c>
      <c r="C157" s="574" t="s">
        <v>68</v>
      </c>
      <c r="D157" s="574">
        <v>1</v>
      </c>
      <c r="E157" s="574">
        <v>2</v>
      </c>
      <c r="F157" s="574" t="s">
        <v>75</v>
      </c>
      <c r="G157" s="575" t="s">
        <v>1494</v>
      </c>
    </row>
    <row r="158" spans="1:7" x14ac:dyDescent="0.2">
      <c r="B158" s="573" t="s">
        <v>1495</v>
      </c>
      <c r="C158" s="574" t="s">
        <v>70</v>
      </c>
      <c r="D158" s="574">
        <v>1</v>
      </c>
      <c r="E158" s="574">
        <v>2</v>
      </c>
      <c r="F158" s="574" t="s">
        <v>73</v>
      </c>
      <c r="G158" s="575" t="s">
        <v>1496</v>
      </c>
    </row>
    <row r="159" spans="1:7" x14ac:dyDescent="0.2">
      <c r="B159" s="573" t="s">
        <v>1497</v>
      </c>
      <c r="C159" s="574" t="s">
        <v>66</v>
      </c>
      <c r="D159" s="574">
        <v>1</v>
      </c>
      <c r="E159" s="574">
        <v>2</v>
      </c>
      <c r="F159" s="574" t="s">
        <v>76</v>
      </c>
      <c r="G159" s="575" t="s">
        <v>1498</v>
      </c>
    </row>
    <row r="160" spans="1:7" ht="13.5" thickBot="1" x14ac:dyDescent="0.25">
      <c r="B160" s="576" t="s">
        <v>1499</v>
      </c>
      <c r="C160" s="577" t="s">
        <v>64</v>
      </c>
      <c r="D160" s="577">
        <v>1</v>
      </c>
      <c r="E160" s="577">
        <v>2</v>
      </c>
      <c r="F160" s="577" t="s">
        <v>147</v>
      </c>
      <c r="G160" s="578" t="s">
        <v>1500</v>
      </c>
    </row>
    <row r="161" spans="1:7" x14ac:dyDescent="0.2">
      <c r="B161" s="570" t="s">
        <v>1501</v>
      </c>
      <c r="C161" s="571" t="s">
        <v>74</v>
      </c>
      <c r="D161" s="571">
        <v>1</v>
      </c>
      <c r="E161" s="571">
        <v>2</v>
      </c>
      <c r="F161" s="571" t="s">
        <v>71</v>
      </c>
      <c r="G161" s="572" t="s">
        <v>1502</v>
      </c>
    </row>
    <row r="162" spans="1:7" x14ac:dyDescent="0.2">
      <c r="B162" s="573" t="s">
        <v>1503</v>
      </c>
      <c r="C162" s="574" t="s">
        <v>65</v>
      </c>
      <c r="D162" s="574">
        <v>0</v>
      </c>
      <c r="E162" s="574">
        <v>3</v>
      </c>
      <c r="F162" s="574" t="s">
        <v>72</v>
      </c>
      <c r="G162" s="575" t="s">
        <v>1504</v>
      </c>
    </row>
    <row r="163" spans="1:7" x14ac:dyDescent="0.2">
      <c r="B163" s="573" t="s">
        <v>1505</v>
      </c>
      <c r="C163" s="574" t="s">
        <v>166</v>
      </c>
      <c r="D163" s="574">
        <v>1</v>
      </c>
      <c r="E163" s="574">
        <v>2</v>
      </c>
      <c r="F163" s="574" t="s">
        <v>67</v>
      </c>
      <c r="G163" s="575" t="s">
        <v>1506</v>
      </c>
    </row>
    <row r="164" spans="1:7" x14ac:dyDescent="0.2">
      <c r="A164" s="568" t="s">
        <v>1078</v>
      </c>
      <c r="B164" s="573" t="s">
        <v>1507</v>
      </c>
      <c r="C164" s="574" t="s">
        <v>69</v>
      </c>
      <c r="D164" s="574">
        <v>1</v>
      </c>
      <c r="E164" s="574">
        <v>2</v>
      </c>
      <c r="F164" s="574" t="s">
        <v>146</v>
      </c>
      <c r="G164" s="575" t="s">
        <v>1508</v>
      </c>
    </row>
    <row r="165" spans="1:7" x14ac:dyDescent="0.2">
      <c r="A165" s="568" t="s">
        <v>1509</v>
      </c>
      <c r="B165" s="573" t="s">
        <v>1510</v>
      </c>
      <c r="C165" s="574" t="s">
        <v>73</v>
      </c>
      <c r="D165" s="574">
        <v>2</v>
      </c>
      <c r="E165" s="574">
        <v>1</v>
      </c>
      <c r="F165" s="574" t="s">
        <v>68</v>
      </c>
      <c r="G165" s="575" t="s">
        <v>1511</v>
      </c>
    </row>
    <row r="166" spans="1:7" x14ac:dyDescent="0.2">
      <c r="B166" s="573" t="s">
        <v>1512</v>
      </c>
      <c r="C166" s="574" t="s">
        <v>70</v>
      </c>
      <c r="D166" s="574">
        <v>1</v>
      </c>
      <c r="E166" s="574">
        <v>2</v>
      </c>
      <c r="F166" s="574" t="s">
        <v>75</v>
      </c>
      <c r="G166" s="575" t="s">
        <v>1513</v>
      </c>
    </row>
    <row r="167" spans="1:7" x14ac:dyDescent="0.2">
      <c r="B167" s="573" t="s">
        <v>1514</v>
      </c>
      <c r="C167" s="574" t="s">
        <v>147</v>
      </c>
      <c r="D167" s="574">
        <v>1</v>
      </c>
      <c r="E167" s="574">
        <v>2</v>
      </c>
      <c r="F167" s="574" t="s">
        <v>66</v>
      </c>
      <c r="G167" s="575" t="s">
        <v>1515</v>
      </c>
    </row>
    <row r="168" spans="1:7" ht="13.5" thickBot="1" x14ac:dyDescent="0.25">
      <c r="B168" s="576" t="s">
        <v>1516</v>
      </c>
      <c r="C168" s="577" t="s">
        <v>64</v>
      </c>
      <c r="D168" s="577">
        <v>1</v>
      </c>
      <c r="E168" s="577">
        <v>2</v>
      </c>
      <c r="F168" s="577" t="s">
        <v>76</v>
      </c>
      <c r="G168" s="578" t="s">
        <v>1517</v>
      </c>
    </row>
    <row r="169" spans="1:7" x14ac:dyDescent="0.2">
      <c r="B169" s="570" t="s">
        <v>1518</v>
      </c>
      <c r="C169" s="571" t="s">
        <v>71</v>
      </c>
      <c r="D169" s="571">
        <v>1</v>
      </c>
      <c r="E169" s="571">
        <v>2</v>
      </c>
      <c r="F169" s="571" t="s">
        <v>65</v>
      </c>
      <c r="G169" s="572" t="s">
        <v>1519</v>
      </c>
    </row>
    <row r="170" spans="1:7" x14ac:dyDescent="0.2">
      <c r="B170" s="573" t="s">
        <v>1520</v>
      </c>
      <c r="C170" s="574" t="s">
        <v>67</v>
      </c>
      <c r="D170" s="574">
        <v>2</v>
      </c>
      <c r="E170" s="574">
        <v>1</v>
      </c>
      <c r="F170" s="574" t="s">
        <v>69</v>
      </c>
      <c r="G170" s="575" t="s">
        <v>1521</v>
      </c>
    </row>
    <row r="171" spans="1:7" x14ac:dyDescent="0.2">
      <c r="B171" s="573" t="s">
        <v>1522</v>
      </c>
      <c r="C171" s="574" t="s">
        <v>68</v>
      </c>
      <c r="D171" s="574">
        <v>2</v>
      </c>
      <c r="E171" s="574">
        <v>1</v>
      </c>
      <c r="F171" s="574" t="s">
        <v>70</v>
      </c>
      <c r="G171" s="575" t="s">
        <v>1523</v>
      </c>
    </row>
    <row r="172" spans="1:7" x14ac:dyDescent="0.2">
      <c r="A172" s="568" t="s">
        <v>1078</v>
      </c>
      <c r="B172" s="573" t="s">
        <v>1524</v>
      </c>
      <c r="C172" s="574" t="s">
        <v>66</v>
      </c>
      <c r="D172" s="574">
        <v>1</v>
      </c>
      <c r="E172" s="574">
        <v>2</v>
      </c>
      <c r="F172" s="574" t="s">
        <v>64</v>
      </c>
      <c r="G172" s="575" t="s">
        <v>1525</v>
      </c>
    </row>
    <row r="173" spans="1:7" x14ac:dyDescent="0.2">
      <c r="A173" s="568" t="s">
        <v>1526</v>
      </c>
      <c r="B173" s="573" t="s">
        <v>1527</v>
      </c>
      <c r="C173" s="574" t="s">
        <v>75</v>
      </c>
      <c r="D173" s="574">
        <v>0</v>
      </c>
      <c r="E173" s="574">
        <v>3</v>
      </c>
      <c r="F173" s="574" t="s">
        <v>73</v>
      </c>
      <c r="G173" s="575" t="s">
        <v>1528</v>
      </c>
    </row>
    <row r="174" spans="1:7" x14ac:dyDescent="0.2">
      <c r="B174" s="573" t="s">
        <v>1529</v>
      </c>
      <c r="C174" s="574" t="s">
        <v>76</v>
      </c>
      <c r="D174" s="574">
        <v>2</v>
      </c>
      <c r="E174" s="574">
        <v>1</v>
      </c>
      <c r="F174" s="574" t="s">
        <v>147</v>
      </c>
      <c r="G174" s="575" t="s">
        <v>1530</v>
      </c>
    </row>
    <row r="175" spans="1:7" x14ac:dyDescent="0.2">
      <c r="B175" s="573" t="s">
        <v>1531</v>
      </c>
      <c r="C175" s="574" t="s">
        <v>72</v>
      </c>
      <c r="D175" s="574">
        <v>1</v>
      </c>
      <c r="E175" s="574">
        <v>2</v>
      </c>
      <c r="F175" s="574" t="s">
        <v>74</v>
      </c>
      <c r="G175" s="575" t="s">
        <v>1532</v>
      </c>
    </row>
    <row r="176" spans="1:7" ht="13.5" thickBot="1" x14ac:dyDescent="0.25">
      <c r="B176" s="576" t="s">
        <v>1533</v>
      </c>
      <c r="C176" s="577" t="s">
        <v>146</v>
      </c>
      <c r="D176" s="577">
        <v>0</v>
      </c>
      <c r="E176" s="577">
        <v>3</v>
      </c>
      <c r="F176" s="577" t="s">
        <v>166</v>
      </c>
      <c r="G176" s="578" t="s">
        <v>1534</v>
      </c>
    </row>
    <row r="177" spans="1:7" x14ac:dyDescent="0.2">
      <c r="B177" s="570" t="s">
        <v>1535</v>
      </c>
      <c r="C177" s="571" t="s">
        <v>68</v>
      </c>
      <c r="D177" s="571">
        <v>1</v>
      </c>
      <c r="E177" s="571">
        <v>2</v>
      </c>
      <c r="F177" s="571" t="s">
        <v>71</v>
      </c>
      <c r="G177" s="572" t="s">
        <v>1536</v>
      </c>
    </row>
    <row r="178" spans="1:7" x14ac:dyDescent="0.2">
      <c r="B178" s="573" t="s">
        <v>1537</v>
      </c>
      <c r="C178" s="574" t="s">
        <v>70</v>
      </c>
      <c r="D178" s="574">
        <v>1</v>
      </c>
      <c r="E178" s="574">
        <v>2</v>
      </c>
      <c r="F178" s="574" t="s">
        <v>65</v>
      </c>
      <c r="G178" s="575" t="s">
        <v>1538</v>
      </c>
    </row>
    <row r="179" spans="1:7" x14ac:dyDescent="0.2">
      <c r="B179" s="573" t="s">
        <v>1539</v>
      </c>
      <c r="C179" s="574" t="s">
        <v>66</v>
      </c>
      <c r="D179" s="574">
        <v>0</v>
      </c>
      <c r="E179" s="574">
        <v>3</v>
      </c>
      <c r="F179" s="574" t="s">
        <v>67</v>
      </c>
      <c r="G179" s="575" t="s">
        <v>1540</v>
      </c>
    </row>
    <row r="180" spans="1:7" x14ac:dyDescent="0.2">
      <c r="A180" s="568" t="s">
        <v>1078</v>
      </c>
      <c r="B180" s="573" t="s">
        <v>1541</v>
      </c>
      <c r="C180" s="574" t="s">
        <v>64</v>
      </c>
      <c r="D180" s="574">
        <v>1</v>
      </c>
      <c r="E180" s="574">
        <v>2</v>
      </c>
      <c r="F180" s="574" t="s">
        <v>69</v>
      </c>
      <c r="G180" s="575" t="s">
        <v>1542</v>
      </c>
    </row>
    <row r="181" spans="1:7" x14ac:dyDescent="0.2">
      <c r="A181" s="568" t="s">
        <v>1543</v>
      </c>
      <c r="B181" s="573" t="s">
        <v>1544</v>
      </c>
      <c r="C181" s="574" t="s">
        <v>74</v>
      </c>
      <c r="D181" s="574">
        <v>2</v>
      </c>
      <c r="E181" s="574">
        <v>1</v>
      </c>
      <c r="F181" s="574" t="s">
        <v>73</v>
      </c>
      <c r="G181" s="575" t="s">
        <v>1545</v>
      </c>
    </row>
    <row r="182" spans="1:7" x14ac:dyDescent="0.2">
      <c r="B182" s="573" t="s">
        <v>1546</v>
      </c>
      <c r="C182" s="574" t="s">
        <v>72</v>
      </c>
      <c r="D182" s="574">
        <v>3</v>
      </c>
      <c r="E182" s="574">
        <v>0</v>
      </c>
      <c r="F182" s="574" t="s">
        <v>75</v>
      </c>
      <c r="G182" s="575" t="s">
        <v>1547</v>
      </c>
    </row>
    <row r="183" spans="1:7" x14ac:dyDescent="0.2">
      <c r="B183" s="573" t="s">
        <v>1548</v>
      </c>
      <c r="C183" s="574" t="s">
        <v>166</v>
      </c>
      <c r="D183" s="574">
        <v>1</v>
      </c>
      <c r="E183" s="574">
        <v>2</v>
      </c>
      <c r="F183" s="574" t="s">
        <v>147</v>
      </c>
      <c r="G183" s="575" t="s">
        <v>1549</v>
      </c>
    </row>
    <row r="184" spans="1:7" ht="13.5" thickBot="1" x14ac:dyDescent="0.25">
      <c r="B184" s="576" t="s">
        <v>1550</v>
      </c>
      <c r="C184" s="577" t="s">
        <v>146</v>
      </c>
      <c r="D184" s="577">
        <v>2</v>
      </c>
      <c r="E184" s="577">
        <v>1</v>
      </c>
      <c r="F184" s="577" t="s">
        <v>76</v>
      </c>
      <c r="G184" s="578" t="s">
        <v>1551</v>
      </c>
    </row>
    <row r="185" spans="1:7" ht="20.25" x14ac:dyDescent="0.3">
      <c r="A185" s="566"/>
    </row>
    <row r="186" spans="1:7" ht="20.25" x14ac:dyDescent="0.3">
      <c r="A186" s="566"/>
      <c r="B186" s="643" t="s">
        <v>1069</v>
      </c>
      <c r="C186" s="643"/>
      <c r="D186" s="643"/>
      <c r="E186" s="643"/>
      <c r="F186" s="643"/>
      <c r="G186" s="643"/>
    </row>
    <row r="187" spans="1:7" ht="13.5" thickBot="1" x14ac:dyDescent="0.25">
      <c r="B187" s="569" t="s">
        <v>1070</v>
      </c>
      <c r="C187" s="569" t="s">
        <v>62</v>
      </c>
      <c r="D187" s="648"/>
      <c r="E187" s="648"/>
      <c r="F187" s="569" t="s">
        <v>63</v>
      </c>
      <c r="G187" s="569" t="s">
        <v>1071</v>
      </c>
    </row>
    <row r="188" spans="1:7" x14ac:dyDescent="0.2">
      <c r="B188" s="570" t="s">
        <v>1072</v>
      </c>
      <c r="C188" s="571" t="s">
        <v>70</v>
      </c>
      <c r="D188" s="571">
        <v>0</v>
      </c>
      <c r="E188" s="571">
        <v>3</v>
      </c>
      <c r="F188" s="571" t="s">
        <v>71</v>
      </c>
      <c r="G188" s="572" t="s">
        <v>1073</v>
      </c>
    </row>
    <row r="189" spans="1:7" x14ac:dyDescent="0.2">
      <c r="B189" s="573" t="s">
        <v>1074</v>
      </c>
      <c r="C189" s="574" t="s">
        <v>68</v>
      </c>
      <c r="D189" s="574">
        <v>1</v>
      </c>
      <c r="E189" s="574">
        <v>2</v>
      </c>
      <c r="F189" s="574" t="s">
        <v>65</v>
      </c>
      <c r="G189" s="575" t="s">
        <v>1075</v>
      </c>
    </row>
    <row r="190" spans="1:7" x14ac:dyDescent="0.2">
      <c r="B190" s="573" t="s">
        <v>1076</v>
      </c>
      <c r="C190" s="574" t="s">
        <v>64</v>
      </c>
      <c r="D190" s="574">
        <v>2</v>
      </c>
      <c r="E190" s="574">
        <v>1</v>
      </c>
      <c r="F190" s="574" t="s">
        <v>67</v>
      </c>
      <c r="G190" s="575" t="s">
        <v>1077</v>
      </c>
    </row>
    <row r="191" spans="1:7" x14ac:dyDescent="0.2">
      <c r="A191" s="568" t="s">
        <v>1078</v>
      </c>
      <c r="B191" s="573" t="s">
        <v>1079</v>
      </c>
      <c r="C191" s="574" t="s">
        <v>66</v>
      </c>
      <c r="D191" s="574">
        <v>2</v>
      </c>
      <c r="E191" s="574">
        <v>1</v>
      </c>
      <c r="F191" s="574" t="s">
        <v>69</v>
      </c>
      <c r="G191" s="575" t="s">
        <v>1080</v>
      </c>
    </row>
    <row r="192" spans="1:7" x14ac:dyDescent="0.2">
      <c r="A192" s="568" t="s">
        <v>1081</v>
      </c>
      <c r="B192" s="573" t="s">
        <v>1082</v>
      </c>
      <c r="C192" s="574" t="s">
        <v>72</v>
      </c>
      <c r="D192" s="574">
        <v>1</v>
      </c>
      <c r="E192" s="574">
        <v>2</v>
      </c>
      <c r="F192" s="574" t="s">
        <v>73</v>
      </c>
      <c r="G192" s="575" t="s">
        <v>1083</v>
      </c>
    </row>
    <row r="193" spans="1:7" x14ac:dyDescent="0.2">
      <c r="B193" s="573" t="s">
        <v>1084</v>
      </c>
      <c r="C193" s="574" t="s">
        <v>74</v>
      </c>
      <c r="D193" s="574">
        <v>1</v>
      </c>
      <c r="E193" s="574">
        <v>2</v>
      </c>
      <c r="F193" s="574" t="s">
        <v>75</v>
      </c>
      <c r="G193" s="575" t="s">
        <v>1085</v>
      </c>
    </row>
    <row r="194" spans="1:7" x14ac:dyDescent="0.2">
      <c r="B194" s="573" t="s">
        <v>1086</v>
      </c>
      <c r="C194" s="574" t="s">
        <v>146</v>
      </c>
      <c r="D194" s="574">
        <v>2</v>
      </c>
      <c r="E194" s="574">
        <v>1</v>
      </c>
      <c r="F194" s="574" t="s">
        <v>147</v>
      </c>
      <c r="G194" s="575" t="s">
        <v>1087</v>
      </c>
    </row>
    <row r="195" spans="1:7" ht="13.5" thickBot="1" x14ac:dyDescent="0.25">
      <c r="B195" s="576" t="s">
        <v>1088</v>
      </c>
      <c r="C195" s="577" t="s">
        <v>166</v>
      </c>
      <c r="D195" s="577">
        <v>0</v>
      </c>
      <c r="E195" s="577">
        <v>3</v>
      </c>
      <c r="F195" s="577" t="s">
        <v>76</v>
      </c>
      <c r="G195" s="578" t="s">
        <v>1089</v>
      </c>
    </row>
    <row r="196" spans="1:7" x14ac:dyDescent="0.2">
      <c r="B196" s="570" t="s">
        <v>1090</v>
      </c>
      <c r="C196" s="571" t="s">
        <v>71</v>
      </c>
      <c r="D196" s="571">
        <v>2</v>
      </c>
      <c r="E196" s="571">
        <v>1</v>
      </c>
      <c r="F196" s="571" t="s">
        <v>66</v>
      </c>
      <c r="G196" s="572" t="s">
        <v>1091</v>
      </c>
    </row>
    <row r="197" spans="1:7" x14ac:dyDescent="0.2">
      <c r="B197" s="573" t="s">
        <v>1092</v>
      </c>
      <c r="C197" s="574" t="s">
        <v>65</v>
      </c>
      <c r="D197" s="574">
        <v>2</v>
      </c>
      <c r="E197" s="574">
        <v>1</v>
      </c>
      <c r="F197" s="574" t="s">
        <v>64</v>
      </c>
      <c r="G197" s="575" t="s">
        <v>1093</v>
      </c>
    </row>
    <row r="198" spans="1:7" x14ac:dyDescent="0.2">
      <c r="B198" s="573" t="s">
        <v>1094</v>
      </c>
      <c r="C198" s="574" t="s">
        <v>67</v>
      </c>
      <c r="D198" s="574">
        <v>2</v>
      </c>
      <c r="E198" s="574">
        <v>1</v>
      </c>
      <c r="F198" s="574" t="s">
        <v>68</v>
      </c>
      <c r="G198" s="575" t="s">
        <v>1095</v>
      </c>
    </row>
    <row r="199" spans="1:7" x14ac:dyDescent="0.2">
      <c r="A199" s="568" t="s">
        <v>1078</v>
      </c>
      <c r="B199" s="573" t="s">
        <v>1096</v>
      </c>
      <c r="C199" s="574" t="s">
        <v>69</v>
      </c>
      <c r="D199" s="574">
        <v>1</v>
      </c>
      <c r="E199" s="574">
        <v>2</v>
      </c>
      <c r="F199" s="574" t="s">
        <v>70</v>
      </c>
      <c r="G199" s="575" t="s">
        <v>1097</v>
      </c>
    </row>
    <row r="200" spans="1:7" x14ac:dyDescent="0.2">
      <c r="A200" s="568" t="s">
        <v>1098</v>
      </c>
      <c r="B200" s="573" t="s">
        <v>1099</v>
      </c>
      <c r="C200" s="574" t="s">
        <v>73</v>
      </c>
      <c r="D200" s="574">
        <v>3</v>
      </c>
      <c r="E200" s="574">
        <v>0</v>
      </c>
      <c r="F200" s="574" t="s">
        <v>166</v>
      </c>
      <c r="G200" s="575" t="s">
        <v>1100</v>
      </c>
    </row>
    <row r="201" spans="1:7" x14ac:dyDescent="0.2">
      <c r="B201" s="573" t="s">
        <v>1101</v>
      </c>
      <c r="C201" s="574" t="s">
        <v>75</v>
      </c>
      <c r="D201" s="574">
        <v>2</v>
      </c>
      <c r="E201" s="574">
        <v>1</v>
      </c>
      <c r="F201" s="574" t="s">
        <v>146</v>
      </c>
      <c r="G201" s="575" t="s">
        <v>1102</v>
      </c>
    </row>
    <row r="202" spans="1:7" x14ac:dyDescent="0.2">
      <c r="B202" s="573" t="s">
        <v>1103</v>
      </c>
      <c r="C202" s="574" t="s">
        <v>147</v>
      </c>
      <c r="D202" s="574">
        <v>1</v>
      </c>
      <c r="E202" s="574">
        <v>2</v>
      </c>
      <c r="F202" s="574" t="s">
        <v>74</v>
      </c>
      <c r="G202" s="575" t="s">
        <v>1104</v>
      </c>
    </row>
    <row r="203" spans="1:7" ht="13.5" thickBot="1" x14ac:dyDescent="0.25">
      <c r="B203" s="576" t="s">
        <v>1105</v>
      </c>
      <c r="C203" s="577" t="s">
        <v>76</v>
      </c>
      <c r="D203" s="577">
        <v>1</v>
      </c>
      <c r="E203" s="577">
        <v>2</v>
      </c>
      <c r="F203" s="577" t="s">
        <v>72</v>
      </c>
      <c r="G203" s="578" t="s">
        <v>1106</v>
      </c>
    </row>
    <row r="204" spans="1:7" x14ac:dyDescent="0.2">
      <c r="B204" s="570" t="s">
        <v>1107</v>
      </c>
      <c r="C204" s="571" t="s">
        <v>71</v>
      </c>
      <c r="D204" s="571">
        <v>2</v>
      </c>
      <c r="E204" s="571">
        <v>1</v>
      </c>
      <c r="F204" s="571" t="s">
        <v>64</v>
      </c>
      <c r="G204" s="572" t="s">
        <v>1108</v>
      </c>
    </row>
    <row r="205" spans="1:7" x14ac:dyDescent="0.2">
      <c r="B205" s="573" t="s">
        <v>1109</v>
      </c>
      <c r="C205" s="574" t="s">
        <v>65</v>
      </c>
      <c r="D205" s="574">
        <v>1</v>
      </c>
      <c r="E205" s="574">
        <v>2</v>
      </c>
      <c r="F205" s="574" t="s">
        <v>66</v>
      </c>
      <c r="G205" s="575" t="s">
        <v>1110</v>
      </c>
    </row>
    <row r="206" spans="1:7" x14ac:dyDescent="0.2">
      <c r="B206" s="573" t="s">
        <v>1111</v>
      </c>
      <c r="C206" s="574" t="s">
        <v>67</v>
      </c>
      <c r="D206" s="574">
        <v>0</v>
      </c>
      <c r="E206" s="574">
        <v>3</v>
      </c>
      <c r="F206" s="574" t="s">
        <v>70</v>
      </c>
      <c r="G206" s="575" t="s">
        <v>1112</v>
      </c>
    </row>
    <row r="207" spans="1:7" x14ac:dyDescent="0.2">
      <c r="A207" s="568" t="s">
        <v>1078</v>
      </c>
      <c r="B207" s="573" t="s">
        <v>1113</v>
      </c>
      <c r="C207" s="574" t="s">
        <v>69</v>
      </c>
      <c r="D207" s="574">
        <v>2</v>
      </c>
      <c r="E207" s="574">
        <v>1</v>
      </c>
      <c r="F207" s="574" t="s">
        <v>68</v>
      </c>
      <c r="G207" s="575" t="s">
        <v>1114</v>
      </c>
    </row>
    <row r="208" spans="1:7" x14ac:dyDescent="0.2">
      <c r="A208" s="568" t="s">
        <v>1115</v>
      </c>
      <c r="B208" s="573" t="s">
        <v>1116</v>
      </c>
      <c r="C208" s="574" t="s">
        <v>73</v>
      </c>
      <c r="D208" s="574">
        <v>2</v>
      </c>
      <c r="E208" s="574">
        <v>1</v>
      </c>
      <c r="F208" s="574" t="s">
        <v>146</v>
      </c>
      <c r="G208" s="579" t="s">
        <v>1117</v>
      </c>
    </row>
    <row r="209" spans="1:7" x14ac:dyDescent="0.2">
      <c r="B209" s="573" t="s">
        <v>1118</v>
      </c>
      <c r="C209" s="574" t="s">
        <v>75</v>
      </c>
      <c r="D209" s="574">
        <v>0</v>
      </c>
      <c r="E209" s="574">
        <v>3</v>
      </c>
      <c r="F209" s="574" t="s">
        <v>166</v>
      </c>
      <c r="G209" s="575" t="s">
        <v>1119</v>
      </c>
    </row>
    <row r="210" spans="1:7" x14ac:dyDescent="0.2">
      <c r="B210" s="573" t="s">
        <v>1120</v>
      </c>
      <c r="C210" s="574" t="s">
        <v>147</v>
      </c>
      <c r="D210" s="574">
        <v>3</v>
      </c>
      <c r="E210" s="574">
        <v>0</v>
      </c>
      <c r="F210" s="574" t="s">
        <v>72</v>
      </c>
      <c r="G210" s="575" t="s">
        <v>1121</v>
      </c>
    </row>
    <row r="211" spans="1:7" ht="13.5" thickBot="1" x14ac:dyDescent="0.25">
      <c r="B211" s="576" t="s">
        <v>1122</v>
      </c>
      <c r="C211" s="577" t="s">
        <v>76</v>
      </c>
      <c r="D211" s="577">
        <v>1</v>
      </c>
      <c r="E211" s="577">
        <v>2</v>
      </c>
      <c r="F211" s="577" t="s">
        <v>74</v>
      </c>
      <c r="G211" s="578" t="s">
        <v>1123</v>
      </c>
    </row>
    <row r="212" spans="1:7" x14ac:dyDescent="0.2">
      <c r="B212" s="570" t="s">
        <v>1124</v>
      </c>
      <c r="C212" s="571" t="s">
        <v>67</v>
      </c>
      <c r="D212" s="571">
        <v>2</v>
      </c>
      <c r="E212" s="571">
        <v>1</v>
      </c>
      <c r="F212" s="571" t="s">
        <v>71</v>
      </c>
      <c r="G212" s="572" t="s">
        <v>1125</v>
      </c>
    </row>
    <row r="213" spans="1:7" x14ac:dyDescent="0.2">
      <c r="B213" s="573" t="s">
        <v>1126</v>
      </c>
      <c r="C213" s="574" t="s">
        <v>69</v>
      </c>
      <c r="D213" s="574">
        <v>2</v>
      </c>
      <c r="E213" s="574">
        <v>1</v>
      </c>
      <c r="F213" s="574" t="s">
        <v>65</v>
      </c>
      <c r="G213" s="575" t="s">
        <v>1127</v>
      </c>
    </row>
    <row r="214" spans="1:7" x14ac:dyDescent="0.2">
      <c r="B214" s="573" t="s">
        <v>1128</v>
      </c>
      <c r="C214" s="574" t="s">
        <v>66</v>
      </c>
      <c r="D214" s="574">
        <v>0</v>
      </c>
      <c r="E214" s="574">
        <v>3</v>
      </c>
      <c r="F214" s="574" t="s">
        <v>68</v>
      </c>
      <c r="G214" s="575" t="s">
        <v>1129</v>
      </c>
    </row>
    <row r="215" spans="1:7" x14ac:dyDescent="0.2">
      <c r="A215" s="568" t="s">
        <v>1078</v>
      </c>
      <c r="B215" s="573" t="s">
        <v>1130</v>
      </c>
      <c r="C215" s="574" t="s">
        <v>64</v>
      </c>
      <c r="D215" s="574">
        <v>2</v>
      </c>
      <c r="E215" s="574">
        <v>1</v>
      </c>
      <c r="F215" s="574" t="s">
        <v>70</v>
      </c>
      <c r="G215" s="575" t="s">
        <v>1131</v>
      </c>
    </row>
    <row r="216" spans="1:7" x14ac:dyDescent="0.2">
      <c r="A216" s="568" t="s">
        <v>1132</v>
      </c>
      <c r="B216" s="573" t="s">
        <v>1133</v>
      </c>
      <c r="C216" s="574" t="s">
        <v>147</v>
      </c>
      <c r="D216" s="574">
        <v>3</v>
      </c>
      <c r="E216" s="574">
        <v>0</v>
      </c>
      <c r="F216" s="574" t="s">
        <v>73</v>
      </c>
      <c r="G216" s="575" t="s">
        <v>1134</v>
      </c>
    </row>
    <row r="217" spans="1:7" ht="13.15" customHeight="1" x14ac:dyDescent="0.2">
      <c r="B217" s="573" t="s">
        <v>1135</v>
      </c>
      <c r="C217" s="574" t="s">
        <v>76</v>
      </c>
      <c r="D217" s="574">
        <v>3</v>
      </c>
      <c r="E217" s="574">
        <v>0</v>
      </c>
      <c r="F217" s="574" t="s">
        <v>75</v>
      </c>
      <c r="G217" s="575" t="s">
        <v>1136</v>
      </c>
    </row>
    <row r="218" spans="1:7" x14ac:dyDescent="0.2">
      <c r="B218" s="573" t="s">
        <v>1137</v>
      </c>
      <c r="C218" s="574" t="s">
        <v>166</v>
      </c>
      <c r="D218" s="574">
        <v>1</v>
      </c>
      <c r="E218" s="574">
        <v>2</v>
      </c>
      <c r="F218" s="574" t="s">
        <v>74</v>
      </c>
      <c r="G218" s="575" t="s">
        <v>1138</v>
      </c>
    </row>
    <row r="219" spans="1:7" ht="13.5" thickBot="1" x14ac:dyDescent="0.25">
      <c r="B219" s="576" t="s">
        <v>1139</v>
      </c>
      <c r="C219" s="577" t="s">
        <v>146</v>
      </c>
      <c r="D219" s="577">
        <v>0</v>
      </c>
      <c r="E219" s="577">
        <v>3</v>
      </c>
      <c r="F219" s="577" t="s">
        <v>72</v>
      </c>
      <c r="G219" s="578" t="s">
        <v>1140</v>
      </c>
    </row>
    <row r="220" spans="1:7" x14ac:dyDescent="0.2">
      <c r="B220" s="570" t="s">
        <v>1141</v>
      </c>
      <c r="C220" s="571" t="s">
        <v>71</v>
      </c>
      <c r="D220" s="571">
        <v>1</v>
      </c>
      <c r="E220" s="571">
        <v>2</v>
      </c>
      <c r="F220" s="571" t="s">
        <v>69</v>
      </c>
      <c r="G220" s="572" t="s">
        <v>1142</v>
      </c>
    </row>
    <row r="221" spans="1:7" x14ac:dyDescent="0.2">
      <c r="B221" s="573" t="s">
        <v>1143</v>
      </c>
      <c r="C221" s="574" t="s">
        <v>65</v>
      </c>
      <c r="D221" s="574">
        <v>1</v>
      </c>
      <c r="E221" s="574">
        <v>2</v>
      </c>
      <c r="F221" s="574" t="s">
        <v>67</v>
      </c>
      <c r="G221" s="575" t="s">
        <v>1144</v>
      </c>
    </row>
    <row r="222" spans="1:7" x14ac:dyDescent="0.2">
      <c r="B222" s="573" t="s">
        <v>1145</v>
      </c>
      <c r="C222" s="574" t="s">
        <v>68</v>
      </c>
      <c r="D222" s="574">
        <v>0</v>
      </c>
      <c r="E222" s="574">
        <v>3</v>
      </c>
      <c r="F222" s="574" t="s">
        <v>64</v>
      </c>
      <c r="G222" s="575" t="s">
        <v>1146</v>
      </c>
    </row>
    <row r="223" spans="1:7" x14ac:dyDescent="0.2">
      <c r="A223" s="568" t="s">
        <v>1078</v>
      </c>
      <c r="B223" s="573" t="s">
        <v>1147</v>
      </c>
      <c r="C223" s="574" t="s">
        <v>70</v>
      </c>
      <c r="D223" s="574">
        <v>1</v>
      </c>
      <c r="E223" s="574">
        <v>2</v>
      </c>
      <c r="F223" s="574" t="s">
        <v>66</v>
      </c>
      <c r="G223" s="575" t="s">
        <v>1148</v>
      </c>
    </row>
    <row r="224" spans="1:7" x14ac:dyDescent="0.2">
      <c r="A224" s="568" t="s">
        <v>1149</v>
      </c>
      <c r="B224" s="573" t="s">
        <v>1150</v>
      </c>
      <c r="C224" s="574" t="s">
        <v>73</v>
      </c>
      <c r="D224" s="574">
        <v>2</v>
      </c>
      <c r="E224" s="574">
        <v>1</v>
      </c>
      <c r="F224" s="574" t="s">
        <v>76</v>
      </c>
      <c r="G224" s="575" t="s">
        <v>1151</v>
      </c>
    </row>
    <row r="225" spans="1:7" x14ac:dyDescent="0.2">
      <c r="B225" s="573" t="s">
        <v>1152</v>
      </c>
      <c r="C225" s="574" t="s">
        <v>75</v>
      </c>
      <c r="D225" s="574">
        <v>2</v>
      </c>
      <c r="E225" s="574">
        <v>1</v>
      </c>
      <c r="F225" s="574" t="s">
        <v>147</v>
      </c>
      <c r="G225" s="575" t="s">
        <v>1153</v>
      </c>
    </row>
    <row r="226" spans="1:7" x14ac:dyDescent="0.2">
      <c r="B226" s="573" t="s">
        <v>1154</v>
      </c>
      <c r="C226" s="574" t="s">
        <v>74</v>
      </c>
      <c r="D226" s="574">
        <v>1</v>
      </c>
      <c r="E226" s="574">
        <v>2</v>
      </c>
      <c r="F226" s="574" t="s">
        <v>146</v>
      </c>
      <c r="G226" s="575" t="s">
        <v>1155</v>
      </c>
    </row>
    <row r="227" spans="1:7" ht="13.5" thickBot="1" x14ac:dyDescent="0.25">
      <c r="B227" s="576" t="s">
        <v>1156</v>
      </c>
      <c r="C227" s="577" t="s">
        <v>72</v>
      </c>
      <c r="D227" s="577">
        <v>3</v>
      </c>
      <c r="E227" s="577">
        <v>0</v>
      </c>
      <c r="F227" s="577" t="s">
        <v>166</v>
      </c>
      <c r="G227" s="578" t="s">
        <v>1157</v>
      </c>
    </row>
    <row r="228" spans="1:7" x14ac:dyDescent="0.2">
      <c r="B228" s="570" t="s">
        <v>1158</v>
      </c>
      <c r="C228" s="571" t="s">
        <v>71</v>
      </c>
      <c r="D228" s="571">
        <v>1</v>
      </c>
      <c r="E228" s="571">
        <v>2</v>
      </c>
      <c r="F228" s="571" t="s">
        <v>147</v>
      </c>
      <c r="G228" s="572" t="s">
        <v>1159</v>
      </c>
    </row>
    <row r="229" spans="1:7" x14ac:dyDescent="0.2">
      <c r="B229" s="573" t="s">
        <v>1160</v>
      </c>
      <c r="C229" s="574" t="s">
        <v>65</v>
      </c>
      <c r="D229" s="574">
        <v>0</v>
      </c>
      <c r="E229" s="574">
        <v>3</v>
      </c>
      <c r="F229" s="574" t="s">
        <v>76</v>
      </c>
      <c r="G229" s="575" t="s">
        <v>1161</v>
      </c>
    </row>
    <row r="230" spans="1:7" x14ac:dyDescent="0.2">
      <c r="B230" s="573" t="s">
        <v>1162</v>
      </c>
      <c r="C230" s="574" t="s">
        <v>67</v>
      </c>
      <c r="D230" s="574">
        <v>1</v>
      </c>
      <c r="E230" s="574">
        <v>2</v>
      </c>
      <c r="F230" s="574" t="s">
        <v>73</v>
      </c>
      <c r="G230" s="575" t="s">
        <v>1163</v>
      </c>
    </row>
    <row r="231" spans="1:7" x14ac:dyDescent="0.2">
      <c r="A231" s="568" t="s">
        <v>1078</v>
      </c>
      <c r="B231" s="573" t="s">
        <v>1164</v>
      </c>
      <c r="C231" s="574" t="s">
        <v>69</v>
      </c>
      <c r="D231" s="574">
        <v>2</v>
      </c>
      <c r="E231" s="574">
        <v>1</v>
      </c>
      <c r="F231" s="574" t="s">
        <v>75</v>
      </c>
      <c r="G231" s="575" t="s">
        <v>1165</v>
      </c>
    </row>
    <row r="232" spans="1:7" x14ac:dyDescent="0.2">
      <c r="A232" s="568" t="s">
        <v>1166</v>
      </c>
      <c r="B232" s="573" t="s">
        <v>1167</v>
      </c>
      <c r="C232" s="574" t="s">
        <v>68</v>
      </c>
      <c r="D232" s="574">
        <v>2</v>
      </c>
      <c r="E232" s="574">
        <v>1</v>
      </c>
      <c r="F232" s="574" t="s">
        <v>166</v>
      </c>
      <c r="G232" s="575" t="s">
        <v>1168</v>
      </c>
    </row>
    <row r="233" spans="1:7" x14ac:dyDescent="0.2">
      <c r="B233" s="573" t="s">
        <v>1169</v>
      </c>
      <c r="C233" s="580" t="s">
        <v>146</v>
      </c>
      <c r="D233" s="574">
        <v>1</v>
      </c>
      <c r="E233" s="574">
        <v>2</v>
      </c>
      <c r="F233" s="580" t="s">
        <v>70</v>
      </c>
      <c r="G233" s="575" t="s">
        <v>1170</v>
      </c>
    </row>
    <row r="234" spans="1:7" x14ac:dyDescent="0.2">
      <c r="B234" s="573" t="s">
        <v>1171</v>
      </c>
      <c r="C234" s="574" t="s">
        <v>66</v>
      </c>
      <c r="D234" s="574">
        <v>2</v>
      </c>
      <c r="E234" s="574">
        <v>1</v>
      </c>
      <c r="F234" s="574" t="s">
        <v>74</v>
      </c>
      <c r="G234" s="575" t="s">
        <v>1172</v>
      </c>
    </row>
    <row r="235" spans="1:7" ht="13.5" thickBot="1" x14ac:dyDescent="0.25">
      <c r="B235" s="576" t="s">
        <v>1173</v>
      </c>
      <c r="C235" s="577" t="s">
        <v>64</v>
      </c>
      <c r="D235" s="577">
        <v>1</v>
      </c>
      <c r="E235" s="577">
        <v>2</v>
      </c>
      <c r="F235" s="577" t="s">
        <v>72</v>
      </c>
      <c r="G235" s="578" t="s">
        <v>1174</v>
      </c>
    </row>
    <row r="236" spans="1:7" x14ac:dyDescent="0.2">
      <c r="B236" s="570" t="s">
        <v>1175</v>
      </c>
      <c r="C236" s="571" t="s">
        <v>71</v>
      </c>
      <c r="D236" s="571">
        <v>1</v>
      </c>
      <c r="E236" s="571">
        <v>2</v>
      </c>
      <c r="F236" s="571" t="s">
        <v>76</v>
      </c>
      <c r="G236" s="572" t="s">
        <v>1176</v>
      </c>
    </row>
    <row r="237" spans="1:7" x14ac:dyDescent="0.2">
      <c r="B237" s="573" t="s">
        <v>1177</v>
      </c>
      <c r="C237" s="574" t="s">
        <v>65</v>
      </c>
      <c r="D237" s="574">
        <v>0</v>
      </c>
      <c r="E237" s="574">
        <v>3</v>
      </c>
      <c r="F237" s="574" t="s">
        <v>147</v>
      </c>
      <c r="G237" s="575" t="s">
        <v>1178</v>
      </c>
    </row>
    <row r="238" spans="1:7" x14ac:dyDescent="0.2">
      <c r="B238" s="573" t="s">
        <v>1179</v>
      </c>
      <c r="C238" s="574" t="s">
        <v>67</v>
      </c>
      <c r="D238" s="574">
        <v>3</v>
      </c>
      <c r="E238" s="574">
        <v>0</v>
      </c>
      <c r="F238" s="574" t="s">
        <v>75</v>
      </c>
      <c r="G238" s="575" t="s">
        <v>1180</v>
      </c>
    </row>
    <row r="239" spans="1:7" x14ac:dyDescent="0.2">
      <c r="A239" s="568" t="s">
        <v>1078</v>
      </c>
      <c r="B239" s="573" t="s">
        <v>1181</v>
      </c>
      <c r="C239" s="574" t="s">
        <v>69</v>
      </c>
      <c r="D239" s="574">
        <v>2</v>
      </c>
      <c r="E239" s="574">
        <v>1</v>
      </c>
      <c r="F239" s="574" t="s">
        <v>73</v>
      </c>
      <c r="G239" s="575" t="s">
        <v>1182</v>
      </c>
    </row>
    <row r="240" spans="1:7" x14ac:dyDescent="0.2">
      <c r="A240" s="568" t="s">
        <v>1183</v>
      </c>
      <c r="B240" s="573" t="s">
        <v>1184</v>
      </c>
      <c r="C240" s="574" t="s">
        <v>68</v>
      </c>
      <c r="D240" s="574">
        <v>2</v>
      </c>
      <c r="E240" s="574">
        <v>1</v>
      </c>
      <c r="F240" s="574" t="s">
        <v>146</v>
      </c>
      <c r="G240" s="575" t="s">
        <v>1185</v>
      </c>
    </row>
    <row r="241" spans="1:7" x14ac:dyDescent="0.2">
      <c r="B241" s="573" t="s">
        <v>1186</v>
      </c>
      <c r="C241" s="574" t="s">
        <v>70</v>
      </c>
      <c r="D241" s="574">
        <v>1</v>
      </c>
      <c r="E241" s="574">
        <v>2</v>
      </c>
      <c r="F241" s="574" t="s">
        <v>166</v>
      </c>
      <c r="G241" s="575" t="s">
        <v>1187</v>
      </c>
    </row>
    <row r="242" spans="1:7" x14ac:dyDescent="0.2">
      <c r="B242" s="573" t="s">
        <v>1188</v>
      </c>
      <c r="C242" s="574" t="s">
        <v>66</v>
      </c>
      <c r="D242" s="574">
        <v>1</v>
      </c>
      <c r="E242" s="574">
        <v>2</v>
      </c>
      <c r="F242" s="574" t="s">
        <v>72</v>
      </c>
      <c r="G242" s="575" t="s">
        <v>1189</v>
      </c>
    </row>
    <row r="243" spans="1:7" ht="13.5" thickBot="1" x14ac:dyDescent="0.25">
      <c r="B243" s="576" t="s">
        <v>1190</v>
      </c>
      <c r="C243" s="577" t="s">
        <v>64</v>
      </c>
      <c r="D243" s="577">
        <v>1</v>
      </c>
      <c r="E243" s="577">
        <v>2</v>
      </c>
      <c r="F243" s="577" t="s">
        <v>74</v>
      </c>
      <c r="G243" s="578" t="s">
        <v>1191</v>
      </c>
    </row>
    <row r="244" spans="1:7" x14ac:dyDescent="0.2">
      <c r="B244" s="570" t="s">
        <v>1192</v>
      </c>
      <c r="C244" s="571" t="s">
        <v>166</v>
      </c>
      <c r="D244" s="571">
        <v>1</v>
      </c>
      <c r="E244" s="571">
        <v>2</v>
      </c>
      <c r="F244" s="571" t="s">
        <v>71</v>
      </c>
      <c r="G244" s="572" t="s">
        <v>1193</v>
      </c>
    </row>
    <row r="245" spans="1:7" x14ac:dyDescent="0.2">
      <c r="B245" s="573" t="s">
        <v>1194</v>
      </c>
      <c r="C245" s="574" t="s">
        <v>146</v>
      </c>
      <c r="D245" s="574">
        <v>1</v>
      </c>
      <c r="E245" s="574">
        <v>2</v>
      </c>
      <c r="F245" s="574" t="s">
        <v>65</v>
      </c>
      <c r="G245" s="575" t="s">
        <v>1195</v>
      </c>
    </row>
    <row r="246" spans="1:7" x14ac:dyDescent="0.2">
      <c r="B246" s="573" t="s">
        <v>1196</v>
      </c>
      <c r="C246" s="574" t="s">
        <v>74</v>
      </c>
      <c r="D246" s="574">
        <v>1</v>
      </c>
      <c r="E246" s="574">
        <v>2</v>
      </c>
      <c r="F246" s="574" t="s">
        <v>67</v>
      </c>
      <c r="G246" s="575" t="s">
        <v>1197</v>
      </c>
    </row>
    <row r="247" spans="1:7" x14ac:dyDescent="0.2">
      <c r="A247" s="568" t="s">
        <v>1078</v>
      </c>
      <c r="B247" s="573" t="s">
        <v>1198</v>
      </c>
      <c r="C247" s="574" t="s">
        <v>72</v>
      </c>
      <c r="D247" s="574">
        <v>1</v>
      </c>
      <c r="E247" s="574">
        <v>2</v>
      </c>
      <c r="F247" s="574" t="s">
        <v>69</v>
      </c>
      <c r="G247" s="575" t="s">
        <v>1199</v>
      </c>
    </row>
    <row r="248" spans="1:7" x14ac:dyDescent="0.2">
      <c r="A248" s="568" t="s">
        <v>1200</v>
      </c>
      <c r="B248" s="573" t="s">
        <v>1201</v>
      </c>
      <c r="C248" s="574" t="s">
        <v>147</v>
      </c>
      <c r="D248" s="574">
        <v>1</v>
      </c>
      <c r="E248" s="574">
        <v>2</v>
      </c>
      <c r="F248" s="574" t="s">
        <v>68</v>
      </c>
      <c r="G248" s="575" t="s">
        <v>1202</v>
      </c>
    </row>
    <row r="249" spans="1:7" x14ac:dyDescent="0.2">
      <c r="B249" s="573" t="s">
        <v>1203</v>
      </c>
      <c r="C249" s="574" t="s">
        <v>76</v>
      </c>
      <c r="D249" s="574">
        <v>1</v>
      </c>
      <c r="E249" s="574">
        <v>2</v>
      </c>
      <c r="F249" s="574" t="s">
        <v>70</v>
      </c>
      <c r="G249" s="575" t="s">
        <v>1204</v>
      </c>
    </row>
    <row r="250" spans="1:7" x14ac:dyDescent="0.2">
      <c r="B250" s="573" t="s">
        <v>1205</v>
      </c>
      <c r="C250" s="574" t="s">
        <v>73</v>
      </c>
      <c r="D250" s="574">
        <v>2</v>
      </c>
      <c r="E250" s="574">
        <v>1</v>
      </c>
      <c r="F250" s="574" t="s">
        <v>66</v>
      </c>
      <c r="G250" s="575" t="s">
        <v>1206</v>
      </c>
    </row>
    <row r="251" spans="1:7" ht="13.5" thickBot="1" x14ac:dyDescent="0.25">
      <c r="B251" s="576" t="s">
        <v>1207</v>
      </c>
      <c r="C251" s="577" t="s">
        <v>75</v>
      </c>
      <c r="D251" s="577">
        <v>0</v>
      </c>
      <c r="E251" s="577">
        <v>3</v>
      </c>
      <c r="F251" s="577" t="s">
        <v>64</v>
      </c>
      <c r="G251" s="578" t="s">
        <v>1208</v>
      </c>
    </row>
    <row r="252" spans="1:7" x14ac:dyDescent="0.2">
      <c r="B252" s="570" t="s">
        <v>1209</v>
      </c>
      <c r="C252" s="571" t="s">
        <v>72</v>
      </c>
      <c r="D252" s="571">
        <v>0</v>
      </c>
      <c r="E252" s="571">
        <v>3</v>
      </c>
      <c r="F252" s="571" t="s">
        <v>71</v>
      </c>
      <c r="G252" s="572" t="s">
        <v>1210</v>
      </c>
    </row>
    <row r="253" spans="1:7" x14ac:dyDescent="0.2">
      <c r="B253" s="573" t="s">
        <v>1211</v>
      </c>
      <c r="C253" s="574" t="s">
        <v>74</v>
      </c>
      <c r="D253" s="574">
        <v>2</v>
      </c>
      <c r="E253" s="574">
        <v>1</v>
      </c>
      <c r="F253" s="574" t="s">
        <v>65</v>
      </c>
      <c r="G253" s="575" t="s">
        <v>1212</v>
      </c>
    </row>
    <row r="254" spans="1:7" x14ac:dyDescent="0.2">
      <c r="B254" s="573" t="s">
        <v>1213</v>
      </c>
      <c r="C254" s="574" t="s">
        <v>146</v>
      </c>
      <c r="D254" s="574">
        <v>2</v>
      </c>
      <c r="E254" s="574">
        <v>1</v>
      </c>
      <c r="F254" s="574" t="s">
        <v>67</v>
      </c>
      <c r="G254" s="575" t="s">
        <v>1214</v>
      </c>
    </row>
    <row r="255" spans="1:7" x14ac:dyDescent="0.2">
      <c r="A255" s="568" t="s">
        <v>1078</v>
      </c>
      <c r="B255" s="573" t="s">
        <v>1215</v>
      </c>
      <c r="C255" s="574" t="s">
        <v>166</v>
      </c>
      <c r="D255" s="574">
        <v>1</v>
      </c>
      <c r="E255" s="574">
        <v>2</v>
      </c>
      <c r="F255" s="574" t="s">
        <v>69</v>
      </c>
      <c r="G255" s="575" t="s">
        <v>1216</v>
      </c>
    </row>
    <row r="256" spans="1:7" x14ac:dyDescent="0.2">
      <c r="A256" s="568" t="s">
        <v>1217</v>
      </c>
      <c r="B256" s="573" t="s">
        <v>1218</v>
      </c>
      <c r="C256" s="574" t="s">
        <v>75</v>
      </c>
      <c r="D256" s="574">
        <v>2</v>
      </c>
      <c r="E256" s="574">
        <v>1</v>
      </c>
      <c r="F256" s="574" t="s">
        <v>68</v>
      </c>
      <c r="G256" s="575" t="s">
        <v>1219</v>
      </c>
    </row>
    <row r="257" spans="1:7" x14ac:dyDescent="0.2">
      <c r="B257" s="573" t="s">
        <v>1220</v>
      </c>
      <c r="C257" s="574" t="s">
        <v>73</v>
      </c>
      <c r="D257" s="574">
        <v>2</v>
      </c>
      <c r="E257" s="574">
        <v>1</v>
      </c>
      <c r="F257" s="574" t="s">
        <v>70</v>
      </c>
      <c r="G257" s="575" t="s">
        <v>1221</v>
      </c>
    </row>
    <row r="258" spans="1:7" x14ac:dyDescent="0.2">
      <c r="B258" s="573" t="s">
        <v>1222</v>
      </c>
      <c r="C258" s="574" t="s">
        <v>76</v>
      </c>
      <c r="D258" s="574">
        <v>1</v>
      </c>
      <c r="E258" s="574">
        <v>2</v>
      </c>
      <c r="F258" s="574" t="s">
        <v>66</v>
      </c>
      <c r="G258" s="575" t="s">
        <v>1223</v>
      </c>
    </row>
    <row r="259" spans="1:7" ht="13.5" thickBot="1" x14ac:dyDescent="0.25">
      <c r="B259" s="576" t="s">
        <v>1224</v>
      </c>
      <c r="C259" s="577" t="s">
        <v>147</v>
      </c>
      <c r="D259" s="577">
        <v>2</v>
      </c>
      <c r="E259" s="577">
        <v>1</v>
      </c>
      <c r="F259" s="577" t="s">
        <v>64</v>
      </c>
      <c r="G259" s="578" t="s">
        <v>1225</v>
      </c>
    </row>
    <row r="260" spans="1:7" ht="20.25" x14ac:dyDescent="0.3">
      <c r="A260" s="566"/>
    </row>
    <row r="261" spans="1:7" ht="20.25" x14ac:dyDescent="0.3">
      <c r="A261" s="582"/>
      <c r="B261" s="646" t="s">
        <v>1226</v>
      </c>
      <c r="C261" s="646"/>
      <c r="D261" s="646"/>
      <c r="E261" s="646"/>
      <c r="F261" s="646"/>
      <c r="G261" s="646"/>
    </row>
    <row r="262" spans="1:7" ht="13.5" thickBot="1" x14ac:dyDescent="0.25">
      <c r="A262" s="583"/>
      <c r="B262" s="584" t="s">
        <v>1070</v>
      </c>
      <c r="C262" s="584" t="s">
        <v>62</v>
      </c>
      <c r="D262" s="647"/>
      <c r="E262" s="647"/>
      <c r="F262" s="584" t="s">
        <v>63</v>
      </c>
      <c r="G262" s="584" t="s">
        <v>1071</v>
      </c>
    </row>
    <row r="263" spans="1:7" x14ac:dyDescent="0.2">
      <c r="A263" s="583"/>
      <c r="B263" s="570" t="s">
        <v>1552</v>
      </c>
      <c r="C263" s="571" t="s">
        <v>75</v>
      </c>
      <c r="D263" s="571">
        <v>0</v>
      </c>
      <c r="E263" s="571">
        <v>3</v>
      </c>
      <c r="F263" s="571" t="s">
        <v>71</v>
      </c>
      <c r="G263" s="572" t="s">
        <v>1553</v>
      </c>
    </row>
    <row r="264" spans="1:7" x14ac:dyDescent="0.2">
      <c r="A264" s="583"/>
      <c r="B264" s="573" t="s">
        <v>1554</v>
      </c>
      <c r="C264" s="574" t="s">
        <v>73</v>
      </c>
      <c r="D264" s="574">
        <v>1</v>
      </c>
      <c r="E264" s="574">
        <v>2</v>
      </c>
      <c r="F264" s="574" t="s">
        <v>65</v>
      </c>
      <c r="G264" s="575" t="s">
        <v>1555</v>
      </c>
    </row>
    <row r="265" spans="1:7" x14ac:dyDescent="0.2">
      <c r="A265" s="583"/>
      <c r="B265" s="573" t="s">
        <v>1556</v>
      </c>
      <c r="C265" s="574" t="s">
        <v>76</v>
      </c>
      <c r="D265" s="574">
        <v>0</v>
      </c>
      <c r="E265" s="574">
        <v>3</v>
      </c>
      <c r="F265" s="574" t="s">
        <v>67</v>
      </c>
      <c r="G265" s="575" t="s">
        <v>1557</v>
      </c>
    </row>
    <row r="266" spans="1:7" x14ac:dyDescent="0.2">
      <c r="A266" s="583" t="s">
        <v>1078</v>
      </c>
      <c r="B266" s="573" t="s">
        <v>1558</v>
      </c>
      <c r="C266" s="574" t="s">
        <v>147</v>
      </c>
      <c r="D266" s="574">
        <v>2</v>
      </c>
      <c r="E266" s="574">
        <v>1</v>
      </c>
      <c r="F266" s="574" t="s">
        <v>69</v>
      </c>
      <c r="G266" s="575" t="s">
        <v>1559</v>
      </c>
    </row>
    <row r="267" spans="1:7" x14ac:dyDescent="0.2">
      <c r="A267" s="583" t="s">
        <v>1227</v>
      </c>
      <c r="B267" s="573" t="s">
        <v>1560</v>
      </c>
      <c r="C267" s="574" t="s">
        <v>72</v>
      </c>
      <c r="D267" s="574">
        <v>2</v>
      </c>
      <c r="E267" s="574">
        <v>1</v>
      </c>
      <c r="F267" s="574" t="s">
        <v>68</v>
      </c>
      <c r="G267" s="575" t="s">
        <v>1561</v>
      </c>
    </row>
    <row r="268" spans="1:7" x14ac:dyDescent="0.2">
      <c r="A268" s="583"/>
      <c r="B268" s="573" t="s">
        <v>1562</v>
      </c>
      <c r="C268" s="574" t="s">
        <v>74</v>
      </c>
      <c r="D268" s="574">
        <v>1</v>
      </c>
      <c r="E268" s="574">
        <v>2</v>
      </c>
      <c r="F268" s="574" t="s">
        <v>70</v>
      </c>
      <c r="G268" s="575" t="s">
        <v>1563</v>
      </c>
    </row>
    <row r="269" spans="1:7" x14ac:dyDescent="0.2">
      <c r="A269" s="583"/>
      <c r="B269" s="573" t="s">
        <v>1564</v>
      </c>
      <c r="C269" s="574" t="s">
        <v>146</v>
      </c>
      <c r="D269" s="574">
        <v>2</v>
      </c>
      <c r="E269" s="574">
        <v>1</v>
      </c>
      <c r="F269" s="574" t="s">
        <v>66</v>
      </c>
      <c r="G269" s="575" t="s">
        <v>1565</v>
      </c>
    </row>
    <row r="270" spans="1:7" ht="13.5" thickBot="1" x14ac:dyDescent="0.25">
      <c r="A270" s="583"/>
      <c r="B270" s="576" t="s">
        <v>1566</v>
      </c>
      <c r="C270" s="577" t="s">
        <v>166</v>
      </c>
      <c r="D270" s="577">
        <v>1</v>
      </c>
      <c r="E270" s="577">
        <v>2</v>
      </c>
      <c r="F270" s="577" t="s">
        <v>64</v>
      </c>
      <c r="G270" s="578" t="s">
        <v>1567</v>
      </c>
    </row>
    <row r="271" spans="1:7" x14ac:dyDescent="0.2">
      <c r="A271" s="583"/>
      <c r="B271" s="596" t="s">
        <v>1568</v>
      </c>
      <c r="C271" s="571" t="s">
        <v>65</v>
      </c>
      <c r="D271" s="571">
        <v>2</v>
      </c>
      <c r="E271" s="571">
        <v>2</v>
      </c>
      <c r="F271" s="571" t="s">
        <v>71</v>
      </c>
      <c r="G271" s="572" t="s">
        <v>1569</v>
      </c>
    </row>
    <row r="272" spans="1:7" x14ac:dyDescent="0.2">
      <c r="A272" s="583"/>
      <c r="B272" s="573" t="s">
        <v>1570</v>
      </c>
      <c r="C272" s="574" t="s">
        <v>69</v>
      </c>
      <c r="D272" s="574">
        <v>1</v>
      </c>
      <c r="E272" s="574">
        <v>3</v>
      </c>
      <c r="F272" s="574" t="s">
        <v>67</v>
      </c>
      <c r="G272" s="575" t="s">
        <v>1571</v>
      </c>
    </row>
    <row r="273" spans="1:7" x14ac:dyDescent="0.2">
      <c r="A273" s="583"/>
      <c r="B273" s="573" t="s">
        <v>1572</v>
      </c>
      <c r="C273" s="574" t="s">
        <v>70</v>
      </c>
      <c r="D273" s="574">
        <v>1</v>
      </c>
      <c r="E273" s="574">
        <v>3</v>
      </c>
      <c r="F273" s="574" t="s">
        <v>68</v>
      </c>
      <c r="G273" s="575" t="s">
        <v>1573</v>
      </c>
    </row>
    <row r="274" spans="1:7" x14ac:dyDescent="0.2">
      <c r="A274" s="583" t="s">
        <v>1078</v>
      </c>
      <c r="B274" s="573" t="s">
        <v>1574</v>
      </c>
      <c r="C274" s="574" t="s">
        <v>64</v>
      </c>
      <c r="D274" s="574">
        <v>3</v>
      </c>
      <c r="E274" s="574">
        <v>1</v>
      </c>
      <c r="F274" s="574" t="s">
        <v>66</v>
      </c>
      <c r="G274" s="575" t="s">
        <v>1575</v>
      </c>
    </row>
    <row r="275" spans="1:7" x14ac:dyDescent="0.2">
      <c r="A275" s="583" t="s">
        <v>1228</v>
      </c>
      <c r="B275" s="573" t="s">
        <v>1576</v>
      </c>
      <c r="C275" s="574" t="s">
        <v>73</v>
      </c>
      <c r="D275" s="574">
        <v>2</v>
      </c>
      <c r="E275" s="574">
        <v>2</v>
      </c>
      <c r="F275" s="574" t="s">
        <v>75</v>
      </c>
      <c r="G275" s="575" t="s">
        <v>1577</v>
      </c>
    </row>
    <row r="276" spans="1:7" x14ac:dyDescent="0.2">
      <c r="A276" s="583"/>
      <c r="B276" s="573" t="s">
        <v>1578</v>
      </c>
      <c r="C276" s="574" t="s">
        <v>147</v>
      </c>
      <c r="D276" s="574">
        <v>1</v>
      </c>
      <c r="E276" s="574">
        <v>3</v>
      </c>
      <c r="F276" s="574" t="s">
        <v>76</v>
      </c>
      <c r="G276" s="575" t="s">
        <v>1579</v>
      </c>
    </row>
    <row r="277" spans="1:7" x14ac:dyDescent="0.2">
      <c r="A277" s="583"/>
      <c r="B277" s="573" t="s">
        <v>1580</v>
      </c>
      <c r="C277" s="574" t="s">
        <v>74</v>
      </c>
      <c r="D277" s="574">
        <v>3</v>
      </c>
      <c r="E277" s="574">
        <v>1</v>
      </c>
      <c r="F277" s="574" t="s">
        <v>72</v>
      </c>
      <c r="G277" s="575" t="s">
        <v>1581</v>
      </c>
    </row>
    <row r="278" spans="1:7" ht="13.5" thickBot="1" x14ac:dyDescent="0.25">
      <c r="A278" s="583"/>
      <c r="B278" s="576" t="s">
        <v>1582</v>
      </c>
      <c r="C278" s="577" t="s">
        <v>166</v>
      </c>
      <c r="D278" s="577">
        <v>0</v>
      </c>
      <c r="E278" s="577">
        <v>4</v>
      </c>
      <c r="F278" s="577" t="s">
        <v>146</v>
      </c>
      <c r="G278" s="578" t="s">
        <v>1583</v>
      </c>
    </row>
    <row r="279" spans="1:7" x14ac:dyDescent="0.2">
      <c r="A279" s="583"/>
      <c r="B279" s="570" t="s">
        <v>1584</v>
      </c>
      <c r="C279" s="571" t="s">
        <v>66</v>
      </c>
      <c r="D279" s="571">
        <v>0</v>
      </c>
      <c r="E279" s="571">
        <v>3</v>
      </c>
      <c r="F279" s="571" t="s">
        <v>71</v>
      </c>
      <c r="G279" s="572" t="s">
        <v>1585</v>
      </c>
    </row>
    <row r="280" spans="1:7" x14ac:dyDescent="0.2">
      <c r="A280" s="583"/>
      <c r="B280" s="573" t="s">
        <v>1586</v>
      </c>
      <c r="C280" s="574" t="s">
        <v>64</v>
      </c>
      <c r="D280" s="574">
        <v>2</v>
      </c>
      <c r="E280" s="574">
        <v>1</v>
      </c>
      <c r="F280" s="574" t="s">
        <v>65</v>
      </c>
      <c r="G280" s="575" t="s">
        <v>1587</v>
      </c>
    </row>
    <row r="281" spans="1:7" x14ac:dyDescent="0.2">
      <c r="A281" s="583"/>
      <c r="B281" s="573" t="s">
        <v>1588</v>
      </c>
      <c r="C281" s="574" t="s">
        <v>68</v>
      </c>
      <c r="D281" s="574">
        <v>2</v>
      </c>
      <c r="E281" s="574">
        <v>1</v>
      </c>
      <c r="F281" s="574" t="s">
        <v>67</v>
      </c>
      <c r="G281" s="575" t="s">
        <v>1589</v>
      </c>
    </row>
    <row r="282" spans="1:7" x14ac:dyDescent="0.2">
      <c r="A282" s="583" t="s">
        <v>1078</v>
      </c>
      <c r="B282" s="573" t="s">
        <v>1590</v>
      </c>
      <c r="C282" s="574" t="s">
        <v>70</v>
      </c>
      <c r="D282" s="574">
        <v>1</v>
      </c>
      <c r="E282" s="574">
        <v>2</v>
      </c>
      <c r="F282" s="574" t="s">
        <v>69</v>
      </c>
      <c r="G282" s="575" t="s">
        <v>1591</v>
      </c>
    </row>
    <row r="283" spans="1:7" x14ac:dyDescent="0.2">
      <c r="A283" s="583" t="s">
        <v>1229</v>
      </c>
      <c r="B283" s="573" t="s">
        <v>1592</v>
      </c>
      <c r="C283" s="574" t="s">
        <v>166</v>
      </c>
      <c r="D283" s="574">
        <v>2</v>
      </c>
      <c r="E283" s="574">
        <v>1</v>
      </c>
      <c r="F283" s="574" t="s">
        <v>73</v>
      </c>
      <c r="G283" s="575" t="s">
        <v>1593</v>
      </c>
    </row>
    <row r="284" spans="1:7" ht="13.15" customHeight="1" x14ac:dyDescent="0.2">
      <c r="A284" s="583"/>
      <c r="B284" s="573" t="s">
        <v>1594</v>
      </c>
      <c r="C284" s="574" t="s">
        <v>146</v>
      </c>
      <c r="D284" s="574">
        <v>2</v>
      </c>
      <c r="E284" s="574">
        <v>1</v>
      </c>
      <c r="F284" s="574" t="s">
        <v>75</v>
      </c>
      <c r="G284" s="575" t="s">
        <v>1595</v>
      </c>
    </row>
    <row r="285" spans="1:7" x14ac:dyDescent="0.2">
      <c r="A285" s="583"/>
      <c r="B285" s="573" t="s">
        <v>1596</v>
      </c>
      <c r="C285" s="574" t="s">
        <v>74</v>
      </c>
      <c r="D285" s="574">
        <v>1</v>
      </c>
      <c r="E285" s="574">
        <v>2</v>
      </c>
      <c r="F285" s="574" t="s">
        <v>147</v>
      </c>
      <c r="G285" s="575" t="s">
        <v>1597</v>
      </c>
    </row>
    <row r="286" spans="1:7" ht="13.5" thickBot="1" x14ac:dyDescent="0.25">
      <c r="A286" s="583"/>
      <c r="B286" s="576" t="s">
        <v>1598</v>
      </c>
      <c r="C286" s="577" t="s">
        <v>72</v>
      </c>
      <c r="D286" s="577">
        <v>3</v>
      </c>
      <c r="E286" s="577">
        <v>0</v>
      </c>
      <c r="F286" s="577" t="s">
        <v>76</v>
      </c>
      <c r="G286" s="578" t="s">
        <v>1599</v>
      </c>
    </row>
    <row r="287" spans="1:7" x14ac:dyDescent="0.2">
      <c r="A287" s="583"/>
      <c r="B287" s="570" t="s">
        <v>1600</v>
      </c>
      <c r="C287" s="571" t="s">
        <v>71</v>
      </c>
      <c r="D287" s="571">
        <v>1</v>
      </c>
      <c r="E287" s="571">
        <v>2</v>
      </c>
      <c r="F287" s="571" t="s">
        <v>64</v>
      </c>
      <c r="G287" s="572" t="s">
        <v>1601</v>
      </c>
    </row>
    <row r="288" spans="1:7" x14ac:dyDescent="0.2">
      <c r="A288" s="583"/>
      <c r="B288" s="573" t="s">
        <v>1602</v>
      </c>
      <c r="C288" s="574" t="s">
        <v>65</v>
      </c>
      <c r="D288" s="574">
        <v>2</v>
      </c>
      <c r="E288" s="574">
        <v>1</v>
      </c>
      <c r="F288" s="574" t="s">
        <v>66</v>
      </c>
      <c r="G288" s="575" t="s">
        <v>1603</v>
      </c>
    </row>
    <row r="289" spans="1:22" x14ac:dyDescent="0.2">
      <c r="A289" s="583"/>
      <c r="B289" s="573" t="s">
        <v>1604</v>
      </c>
      <c r="C289" s="574" t="s">
        <v>67</v>
      </c>
      <c r="D289" s="574">
        <v>1</v>
      </c>
      <c r="E289" s="574">
        <v>2</v>
      </c>
      <c r="F289" s="574" t="s">
        <v>70</v>
      </c>
      <c r="G289" s="575" t="s">
        <v>1605</v>
      </c>
    </row>
    <row r="290" spans="1:22" x14ac:dyDescent="0.2">
      <c r="A290" s="583" t="s">
        <v>1078</v>
      </c>
      <c r="B290" s="573" t="s">
        <v>1606</v>
      </c>
      <c r="C290" s="574" t="s">
        <v>69</v>
      </c>
      <c r="D290" s="574">
        <v>1</v>
      </c>
      <c r="E290" s="574">
        <v>2</v>
      </c>
      <c r="F290" s="574" t="s">
        <v>68</v>
      </c>
      <c r="G290" s="575" t="s">
        <v>1607</v>
      </c>
    </row>
    <row r="291" spans="1:22" x14ac:dyDescent="0.2">
      <c r="A291" s="583" t="s">
        <v>1230</v>
      </c>
      <c r="B291" s="573" t="s">
        <v>1608</v>
      </c>
      <c r="C291" s="574" t="s">
        <v>73</v>
      </c>
      <c r="D291" s="574">
        <v>1</v>
      </c>
      <c r="E291" s="574">
        <v>2</v>
      </c>
      <c r="F291" s="574" t="s">
        <v>146</v>
      </c>
      <c r="G291" s="575" t="s">
        <v>1609</v>
      </c>
    </row>
    <row r="292" spans="1:22" s="585" customFormat="1" x14ac:dyDescent="0.2">
      <c r="A292" s="583"/>
      <c r="B292" s="573" t="s">
        <v>1610</v>
      </c>
      <c r="C292" s="574" t="s">
        <v>75</v>
      </c>
      <c r="D292" s="574">
        <v>2</v>
      </c>
      <c r="E292" s="574">
        <v>1</v>
      </c>
      <c r="F292" s="574" t="s">
        <v>166</v>
      </c>
      <c r="G292" s="575" t="s">
        <v>1611</v>
      </c>
      <c r="H292" s="567"/>
      <c r="I292" s="567"/>
      <c r="J292" s="567"/>
      <c r="K292" s="567"/>
      <c r="L292" s="567"/>
      <c r="M292" s="567"/>
      <c r="N292" s="567"/>
      <c r="O292" s="567"/>
      <c r="P292" s="567"/>
      <c r="Q292" s="567"/>
      <c r="R292" s="567"/>
      <c r="S292" s="567"/>
      <c r="T292" s="567"/>
      <c r="U292" s="567"/>
      <c r="V292" s="567"/>
    </row>
    <row r="293" spans="1:22" s="585" customFormat="1" x14ac:dyDescent="0.2">
      <c r="A293" s="583"/>
      <c r="B293" s="573" t="s">
        <v>1612</v>
      </c>
      <c r="C293" s="574" t="s">
        <v>147</v>
      </c>
      <c r="D293" s="574">
        <v>2</v>
      </c>
      <c r="E293" s="574">
        <v>1</v>
      </c>
      <c r="F293" s="574" t="s">
        <v>72</v>
      </c>
      <c r="G293" s="575" t="s">
        <v>1613</v>
      </c>
      <c r="H293" s="567"/>
      <c r="I293" s="567"/>
      <c r="J293" s="567"/>
      <c r="K293" s="567"/>
      <c r="L293" s="567"/>
      <c r="M293" s="567"/>
      <c r="N293" s="567"/>
      <c r="O293" s="567"/>
      <c r="P293" s="567"/>
      <c r="Q293" s="567"/>
      <c r="R293" s="567"/>
      <c r="S293" s="567"/>
      <c r="T293" s="567"/>
      <c r="U293" s="567"/>
      <c r="V293" s="567"/>
    </row>
    <row r="294" spans="1:22" s="585" customFormat="1" ht="13.5" thickBot="1" x14ac:dyDescent="0.25">
      <c r="A294" s="583"/>
      <c r="B294" s="576" t="s">
        <v>1614</v>
      </c>
      <c r="C294" s="577" t="s">
        <v>76</v>
      </c>
      <c r="D294" s="577">
        <v>1</v>
      </c>
      <c r="E294" s="577">
        <v>2</v>
      </c>
      <c r="F294" s="577" t="s">
        <v>74</v>
      </c>
      <c r="G294" s="578" t="s">
        <v>1615</v>
      </c>
      <c r="H294" s="567"/>
      <c r="I294" s="567"/>
      <c r="J294" s="567"/>
      <c r="K294" s="567"/>
      <c r="L294" s="567"/>
      <c r="M294" s="567"/>
      <c r="N294" s="567"/>
      <c r="O294" s="567"/>
      <c r="P294" s="567"/>
      <c r="Q294" s="567"/>
      <c r="R294" s="567"/>
      <c r="S294" s="567"/>
      <c r="T294" s="567"/>
      <c r="U294" s="567"/>
      <c r="V294" s="567"/>
    </row>
    <row r="295" spans="1:22" x14ac:dyDescent="0.2">
      <c r="A295" s="583"/>
      <c r="B295" s="570" t="s">
        <v>1616</v>
      </c>
      <c r="C295" s="571" t="s">
        <v>71</v>
      </c>
      <c r="D295" s="571">
        <v>1</v>
      </c>
      <c r="E295" s="571">
        <v>3</v>
      </c>
      <c r="F295" s="571" t="s">
        <v>69</v>
      </c>
      <c r="G295" s="572" t="s">
        <v>1617</v>
      </c>
    </row>
    <row r="296" spans="1:22" x14ac:dyDescent="0.2">
      <c r="A296" s="583"/>
      <c r="B296" s="573" t="s">
        <v>1618</v>
      </c>
      <c r="C296" s="574" t="s">
        <v>65</v>
      </c>
      <c r="D296" s="574">
        <v>3</v>
      </c>
      <c r="E296" s="574">
        <v>1</v>
      </c>
      <c r="F296" s="574" t="s">
        <v>67</v>
      </c>
      <c r="G296" s="575" t="s">
        <v>1619</v>
      </c>
    </row>
    <row r="297" spans="1:22" x14ac:dyDescent="0.2">
      <c r="A297" s="583"/>
      <c r="B297" s="573" t="s">
        <v>1620</v>
      </c>
      <c r="C297" s="574" t="s">
        <v>68</v>
      </c>
      <c r="D297" s="574">
        <v>2</v>
      </c>
      <c r="E297" s="574">
        <v>2</v>
      </c>
      <c r="F297" s="574" t="s">
        <v>64</v>
      </c>
      <c r="G297" s="575" t="s">
        <v>1621</v>
      </c>
    </row>
    <row r="298" spans="1:22" x14ac:dyDescent="0.2">
      <c r="A298" s="583" t="s">
        <v>1078</v>
      </c>
      <c r="B298" s="573" t="s">
        <v>1622</v>
      </c>
      <c r="C298" s="574" t="s">
        <v>70</v>
      </c>
      <c r="D298" s="574">
        <v>2</v>
      </c>
      <c r="E298" s="574">
        <v>2</v>
      </c>
      <c r="F298" s="574" t="s">
        <v>66</v>
      </c>
      <c r="G298" s="575" t="s">
        <v>1623</v>
      </c>
    </row>
    <row r="299" spans="1:22" x14ac:dyDescent="0.2">
      <c r="A299" s="583" t="s">
        <v>1231</v>
      </c>
      <c r="B299" s="573" t="s">
        <v>1624</v>
      </c>
      <c r="C299" s="574" t="s">
        <v>73</v>
      </c>
      <c r="D299" s="574">
        <v>2</v>
      </c>
      <c r="E299" s="574">
        <v>2</v>
      </c>
      <c r="F299" s="574" t="s">
        <v>76</v>
      </c>
      <c r="G299" s="575" t="s">
        <v>1625</v>
      </c>
    </row>
    <row r="300" spans="1:22" x14ac:dyDescent="0.2">
      <c r="A300" s="583"/>
      <c r="B300" s="573" t="s">
        <v>1626</v>
      </c>
      <c r="C300" s="574" t="s">
        <v>75</v>
      </c>
      <c r="D300" s="574">
        <v>3</v>
      </c>
      <c r="E300" s="574">
        <v>1</v>
      </c>
      <c r="F300" s="574" t="s">
        <v>147</v>
      </c>
      <c r="G300" s="575" t="s">
        <v>1627</v>
      </c>
    </row>
    <row r="301" spans="1:22" x14ac:dyDescent="0.2">
      <c r="A301" s="583"/>
      <c r="B301" s="573" t="s">
        <v>1628</v>
      </c>
      <c r="C301" s="574" t="s">
        <v>74</v>
      </c>
      <c r="D301" s="574">
        <v>1</v>
      </c>
      <c r="E301" s="574">
        <v>3</v>
      </c>
      <c r="F301" s="574" t="s">
        <v>146</v>
      </c>
      <c r="G301" s="575" t="s">
        <v>1629</v>
      </c>
    </row>
    <row r="302" spans="1:22" ht="13.5" thickBot="1" x14ac:dyDescent="0.25">
      <c r="A302" s="583"/>
      <c r="B302" s="576" t="s">
        <v>1630</v>
      </c>
      <c r="C302" s="577" t="s">
        <v>72</v>
      </c>
      <c r="D302" s="577">
        <v>3</v>
      </c>
      <c r="E302" s="577">
        <v>1</v>
      </c>
      <c r="F302" s="577" t="s">
        <v>166</v>
      </c>
      <c r="G302" s="578" t="s">
        <v>1631</v>
      </c>
    </row>
    <row r="303" spans="1:22" x14ac:dyDescent="0.2">
      <c r="A303" s="583"/>
      <c r="B303" s="570" t="s">
        <v>1632</v>
      </c>
      <c r="C303" s="571" t="s">
        <v>67</v>
      </c>
      <c r="D303" s="571">
        <v>2</v>
      </c>
      <c r="E303" s="571">
        <v>2</v>
      </c>
      <c r="F303" s="571" t="s">
        <v>71</v>
      </c>
      <c r="G303" s="572" t="s">
        <v>1633</v>
      </c>
    </row>
    <row r="304" spans="1:22" x14ac:dyDescent="0.2">
      <c r="A304" s="583"/>
      <c r="B304" s="573" t="s">
        <v>1634</v>
      </c>
      <c r="C304" s="574" t="s">
        <v>69</v>
      </c>
      <c r="D304" s="574">
        <v>1</v>
      </c>
      <c r="E304" s="574">
        <v>3</v>
      </c>
      <c r="F304" s="574" t="s">
        <v>65</v>
      </c>
      <c r="G304" s="575" t="s">
        <v>1635</v>
      </c>
    </row>
    <row r="305" spans="1:7" x14ac:dyDescent="0.2">
      <c r="A305" s="583"/>
      <c r="B305" s="573" t="s">
        <v>1636</v>
      </c>
      <c r="C305" s="574" t="s">
        <v>66</v>
      </c>
      <c r="D305" s="574">
        <v>1</v>
      </c>
      <c r="E305" s="574">
        <v>3</v>
      </c>
      <c r="F305" s="574" t="s">
        <v>68</v>
      </c>
      <c r="G305" s="575" t="s">
        <v>1637</v>
      </c>
    </row>
    <row r="306" spans="1:7" x14ac:dyDescent="0.2">
      <c r="A306" s="583" t="s">
        <v>1078</v>
      </c>
      <c r="B306" s="573" t="s">
        <v>1638</v>
      </c>
      <c r="C306" s="574" t="s">
        <v>64</v>
      </c>
      <c r="D306" s="574">
        <v>3</v>
      </c>
      <c r="E306" s="574">
        <v>1</v>
      </c>
      <c r="F306" s="574" t="s">
        <v>70</v>
      </c>
      <c r="G306" s="575" t="s">
        <v>1639</v>
      </c>
    </row>
    <row r="307" spans="1:7" x14ac:dyDescent="0.2">
      <c r="A307" s="583" t="s">
        <v>1232</v>
      </c>
      <c r="B307" s="573" t="s">
        <v>1640</v>
      </c>
      <c r="C307" s="574" t="s">
        <v>147</v>
      </c>
      <c r="D307" s="574">
        <v>1</v>
      </c>
      <c r="E307" s="574">
        <v>3</v>
      </c>
      <c r="F307" s="574" t="s">
        <v>73</v>
      </c>
      <c r="G307" s="575" t="s">
        <v>1641</v>
      </c>
    </row>
    <row r="308" spans="1:7" x14ac:dyDescent="0.2">
      <c r="A308" s="583"/>
      <c r="B308" s="573" t="s">
        <v>1642</v>
      </c>
      <c r="C308" s="574" t="s">
        <v>76</v>
      </c>
      <c r="D308" s="574">
        <v>1</v>
      </c>
      <c r="E308" s="574">
        <v>3</v>
      </c>
      <c r="F308" s="574" t="s">
        <v>75</v>
      </c>
      <c r="G308" s="575" t="s">
        <v>1643</v>
      </c>
    </row>
    <row r="309" spans="1:7" x14ac:dyDescent="0.2">
      <c r="A309" s="583"/>
      <c r="B309" s="573" t="s">
        <v>1644</v>
      </c>
      <c r="C309" s="574" t="s">
        <v>166</v>
      </c>
      <c r="D309" s="574">
        <v>3</v>
      </c>
      <c r="E309" s="574">
        <v>1</v>
      </c>
      <c r="F309" s="574" t="s">
        <v>74</v>
      </c>
      <c r="G309" s="575" t="s">
        <v>1645</v>
      </c>
    </row>
    <row r="310" spans="1:7" ht="13.5" thickBot="1" x14ac:dyDescent="0.25">
      <c r="A310" s="583"/>
      <c r="B310" s="576" t="s">
        <v>1646</v>
      </c>
      <c r="C310" s="577" t="s">
        <v>146</v>
      </c>
      <c r="D310" s="577">
        <v>2</v>
      </c>
      <c r="E310" s="577">
        <v>2</v>
      </c>
      <c r="F310" s="577" t="s">
        <v>72</v>
      </c>
      <c r="G310" s="578" t="s">
        <v>1647</v>
      </c>
    </row>
    <row r="311" spans="1:7" x14ac:dyDescent="0.2">
      <c r="A311" s="583"/>
      <c r="B311" s="570" t="s">
        <v>1648</v>
      </c>
      <c r="C311" s="571" t="s">
        <v>71</v>
      </c>
      <c r="D311" s="571">
        <v>1</v>
      </c>
      <c r="E311" s="571">
        <v>2</v>
      </c>
      <c r="F311" s="571" t="s">
        <v>74</v>
      </c>
      <c r="G311" s="572" t="s">
        <v>1649</v>
      </c>
    </row>
    <row r="312" spans="1:7" x14ac:dyDescent="0.2">
      <c r="A312" s="583"/>
      <c r="B312" s="573" t="s">
        <v>1650</v>
      </c>
      <c r="C312" s="574" t="s">
        <v>72</v>
      </c>
      <c r="D312" s="574">
        <v>2</v>
      </c>
      <c r="E312" s="574">
        <v>1</v>
      </c>
      <c r="F312" s="574" t="s">
        <v>65</v>
      </c>
      <c r="G312" s="575" t="s">
        <v>1651</v>
      </c>
    </row>
    <row r="313" spans="1:7" x14ac:dyDescent="0.2">
      <c r="A313" s="583"/>
      <c r="B313" s="573" t="s">
        <v>1652</v>
      </c>
      <c r="C313" s="574" t="s">
        <v>67</v>
      </c>
      <c r="D313" s="574">
        <v>1</v>
      </c>
      <c r="E313" s="574">
        <v>2</v>
      </c>
      <c r="F313" s="574" t="s">
        <v>166</v>
      </c>
      <c r="G313" s="575" t="s">
        <v>1653</v>
      </c>
    </row>
    <row r="314" spans="1:7" x14ac:dyDescent="0.2">
      <c r="A314" s="583" t="s">
        <v>1078</v>
      </c>
      <c r="B314" s="573" t="s">
        <v>1654</v>
      </c>
      <c r="C314" s="574" t="s">
        <v>146</v>
      </c>
      <c r="D314" s="574">
        <v>2</v>
      </c>
      <c r="E314" s="574">
        <v>1</v>
      </c>
      <c r="F314" s="574" t="s">
        <v>69</v>
      </c>
      <c r="G314" s="575" t="s">
        <v>1655</v>
      </c>
    </row>
    <row r="315" spans="1:7" x14ac:dyDescent="0.2">
      <c r="A315" s="583" t="s">
        <v>1233</v>
      </c>
      <c r="B315" s="573" t="s">
        <v>1656</v>
      </c>
      <c r="C315" s="574" t="s">
        <v>68</v>
      </c>
      <c r="D315" s="574">
        <v>2</v>
      </c>
      <c r="E315" s="574">
        <v>1</v>
      </c>
      <c r="F315" s="574" t="s">
        <v>73</v>
      </c>
      <c r="G315" s="575" t="s">
        <v>1657</v>
      </c>
    </row>
    <row r="316" spans="1:7" x14ac:dyDescent="0.2">
      <c r="A316" s="583"/>
      <c r="B316" s="573" t="s">
        <v>1658</v>
      </c>
      <c r="C316" s="574" t="s">
        <v>75</v>
      </c>
      <c r="D316" s="574">
        <v>2</v>
      </c>
      <c r="E316" s="574">
        <v>1</v>
      </c>
      <c r="F316" s="574" t="s">
        <v>70</v>
      </c>
      <c r="G316" s="575" t="s">
        <v>1659</v>
      </c>
    </row>
    <row r="317" spans="1:7" x14ac:dyDescent="0.2">
      <c r="A317" s="583"/>
      <c r="B317" s="573" t="s">
        <v>1660</v>
      </c>
      <c r="C317" s="574" t="s">
        <v>66</v>
      </c>
      <c r="D317" s="574">
        <v>2</v>
      </c>
      <c r="E317" s="574">
        <v>1</v>
      </c>
      <c r="F317" s="574" t="s">
        <v>147</v>
      </c>
      <c r="G317" s="575" t="s">
        <v>1661</v>
      </c>
    </row>
    <row r="318" spans="1:7" ht="13.5" thickBot="1" x14ac:dyDescent="0.25">
      <c r="A318" s="583"/>
      <c r="B318" s="576" t="s">
        <v>1662</v>
      </c>
      <c r="C318" s="577" t="s">
        <v>76</v>
      </c>
      <c r="D318" s="577">
        <v>0</v>
      </c>
      <c r="E318" s="577">
        <v>3</v>
      </c>
      <c r="F318" s="577" t="s">
        <v>64</v>
      </c>
      <c r="G318" s="578" t="s">
        <v>1663</v>
      </c>
    </row>
    <row r="319" spans="1:7" x14ac:dyDescent="0.2">
      <c r="A319" s="583"/>
      <c r="B319" s="570" t="s">
        <v>1664</v>
      </c>
      <c r="C319" s="571" t="s">
        <v>71</v>
      </c>
      <c r="D319" s="571">
        <v>1</v>
      </c>
      <c r="E319" s="571">
        <v>2</v>
      </c>
      <c r="F319" s="571" t="s">
        <v>146</v>
      </c>
      <c r="G319" s="572" t="s">
        <v>1665</v>
      </c>
    </row>
    <row r="320" spans="1:7" x14ac:dyDescent="0.2">
      <c r="A320" s="583"/>
      <c r="B320" s="573" t="s">
        <v>1666</v>
      </c>
      <c r="C320" s="574" t="s">
        <v>65</v>
      </c>
      <c r="D320" s="574">
        <v>2</v>
      </c>
      <c r="E320" s="574">
        <v>1</v>
      </c>
      <c r="F320" s="574" t="s">
        <v>166</v>
      </c>
      <c r="G320" s="575" t="s">
        <v>1667</v>
      </c>
    </row>
    <row r="321" spans="1:7" x14ac:dyDescent="0.2">
      <c r="A321" s="583"/>
      <c r="B321" s="573" t="s">
        <v>1668</v>
      </c>
      <c r="C321" s="574" t="s">
        <v>67</v>
      </c>
      <c r="D321" s="574">
        <v>1</v>
      </c>
      <c r="E321" s="574">
        <v>2</v>
      </c>
      <c r="F321" s="574" t="s">
        <v>72</v>
      </c>
      <c r="G321" s="575" t="s">
        <v>1669</v>
      </c>
    </row>
    <row r="322" spans="1:7" x14ac:dyDescent="0.2">
      <c r="A322" s="583" t="s">
        <v>1078</v>
      </c>
      <c r="B322" s="573" t="s">
        <v>1670</v>
      </c>
      <c r="C322" s="574" t="s">
        <v>69</v>
      </c>
      <c r="D322" s="574">
        <v>1</v>
      </c>
      <c r="E322" s="574">
        <v>2</v>
      </c>
      <c r="F322" s="574" t="s">
        <v>74</v>
      </c>
      <c r="G322" s="575" t="s">
        <v>1671</v>
      </c>
    </row>
    <row r="323" spans="1:7" x14ac:dyDescent="0.2">
      <c r="A323" s="583" t="s">
        <v>1234</v>
      </c>
      <c r="B323" s="573" t="s">
        <v>1672</v>
      </c>
      <c r="C323" s="574" t="s">
        <v>68</v>
      </c>
      <c r="D323" s="574">
        <v>1</v>
      </c>
      <c r="E323" s="574">
        <v>2</v>
      </c>
      <c r="F323" s="574" t="s">
        <v>76</v>
      </c>
      <c r="G323" s="575" t="s">
        <v>1673</v>
      </c>
    </row>
    <row r="324" spans="1:7" x14ac:dyDescent="0.2">
      <c r="A324" s="583"/>
      <c r="B324" s="573" t="s">
        <v>1674</v>
      </c>
      <c r="C324" s="574" t="s">
        <v>70</v>
      </c>
      <c r="D324" s="574">
        <v>2</v>
      </c>
      <c r="E324" s="574">
        <v>1</v>
      </c>
      <c r="F324" s="574" t="s">
        <v>147</v>
      </c>
      <c r="G324" s="575" t="s">
        <v>1675</v>
      </c>
    </row>
    <row r="325" spans="1:7" x14ac:dyDescent="0.2">
      <c r="A325" s="583"/>
      <c r="B325" s="573" t="s">
        <v>1676</v>
      </c>
      <c r="C325" s="574" t="s">
        <v>66</v>
      </c>
      <c r="D325" s="574">
        <v>2</v>
      </c>
      <c r="E325" s="574">
        <v>1</v>
      </c>
      <c r="F325" s="574" t="s">
        <v>75</v>
      </c>
      <c r="G325" s="575" t="s">
        <v>1677</v>
      </c>
    </row>
    <row r="326" spans="1:7" ht="13.5" thickBot="1" x14ac:dyDescent="0.25">
      <c r="A326" s="583"/>
      <c r="B326" s="576" t="s">
        <v>1678</v>
      </c>
      <c r="C326" s="577" t="s">
        <v>64</v>
      </c>
      <c r="D326" s="577">
        <v>1</v>
      </c>
      <c r="E326" s="577">
        <v>2</v>
      </c>
      <c r="F326" s="577" t="s">
        <v>73</v>
      </c>
      <c r="G326" s="578" t="s">
        <v>1679</v>
      </c>
    </row>
    <row r="327" spans="1:7" ht="20.25" x14ac:dyDescent="0.3">
      <c r="A327" s="566"/>
    </row>
    <row r="328" spans="1:7" ht="20.25" x14ac:dyDescent="0.3">
      <c r="A328" s="582"/>
      <c r="B328" s="646" t="s">
        <v>1235</v>
      </c>
      <c r="C328" s="646"/>
      <c r="D328" s="646"/>
      <c r="E328" s="646"/>
      <c r="F328" s="646"/>
      <c r="G328" s="646"/>
    </row>
    <row r="329" spans="1:7" ht="13.5" thickBot="1" x14ac:dyDescent="0.25">
      <c r="A329" s="583"/>
      <c r="B329" s="584" t="s">
        <v>1070</v>
      </c>
      <c r="C329" s="584" t="s">
        <v>62</v>
      </c>
      <c r="D329" s="647"/>
      <c r="E329" s="647"/>
      <c r="F329" s="584" t="s">
        <v>63</v>
      </c>
      <c r="G329" s="584" t="s">
        <v>1071</v>
      </c>
    </row>
    <row r="330" spans="1:7" x14ac:dyDescent="0.2">
      <c r="A330" s="583"/>
      <c r="B330" s="570" t="s">
        <v>1787</v>
      </c>
      <c r="C330" s="571" t="s">
        <v>73</v>
      </c>
      <c r="D330" s="571">
        <v>0</v>
      </c>
      <c r="E330" s="571">
        <v>3</v>
      </c>
      <c r="F330" s="571" t="s">
        <v>71</v>
      </c>
      <c r="G330" s="572" t="s">
        <v>1786</v>
      </c>
    </row>
    <row r="331" spans="1:7" x14ac:dyDescent="0.2">
      <c r="A331" s="583"/>
      <c r="B331" s="573" t="s">
        <v>1691</v>
      </c>
      <c r="C331" s="574" t="s">
        <v>65</v>
      </c>
      <c r="D331" s="574">
        <v>1</v>
      </c>
      <c r="E331" s="574">
        <v>2</v>
      </c>
      <c r="F331" s="574" t="s">
        <v>75</v>
      </c>
      <c r="G331" s="575" t="s">
        <v>1690</v>
      </c>
    </row>
    <row r="332" spans="1:7" x14ac:dyDescent="0.2">
      <c r="A332" s="583"/>
      <c r="B332" s="573" t="s">
        <v>1779</v>
      </c>
      <c r="C332" s="574" t="s">
        <v>147</v>
      </c>
      <c r="D332" s="574">
        <v>3</v>
      </c>
      <c r="E332" s="574">
        <v>0</v>
      </c>
      <c r="F332" s="574" t="s">
        <v>67</v>
      </c>
      <c r="G332" s="575" t="s">
        <v>1778</v>
      </c>
    </row>
    <row r="333" spans="1:7" x14ac:dyDescent="0.2">
      <c r="A333" s="583" t="s">
        <v>1078</v>
      </c>
      <c r="B333" s="573" t="s">
        <v>1683</v>
      </c>
      <c r="C333" s="574" t="s">
        <v>69</v>
      </c>
      <c r="D333" s="574">
        <v>2</v>
      </c>
      <c r="E333" s="574">
        <v>1</v>
      </c>
      <c r="F333" s="574" t="s">
        <v>76</v>
      </c>
      <c r="G333" s="575" t="s">
        <v>1682</v>
      </c>
    </row>
    <row r="334" spans="1:7" x14ac:dyDescent="0.2">
      <c r="A334" s="583" t="s">
        <v>1236</v>
      </c>
      <c r="B334" s="573" t="s">
        <v>1745</v>
      </c>
      <c r="C334" s="574" t="s">
        <v>74</v>
      </c>
      <c r="D334" s="574">
        <v>2</v>
      </c>
      <c r="E334" s="574">
        <v>1</v>
      </c>
      <c r="F334" s="574" t="s">
        <v>68</v>
      </c>
      <c r="G334" s="575" t="s">
        <v>1744</v>
      </c>
    </row>
    <row r="335" spans="1:7" x14ac:dyDescent="0.2">
      <c r="A335" s="583"/>
      <c r="B335" s="573" t="s">
        <v>1697</v>
      </c>
      <c r="C335" s="574" t="s">
        <v>70</v>
      </c>
      <c r="D335" s="574">
        <v>1</v>
      </c>
      <c r="E335" s="574">
        <v>2</v>
      </c>
      <c r="F335" s="574" t="s">
        <v>72</v>
      </c>
      <c r="G335" s="575" t="s">
        <v>1696</v>
      </c>
    </row>
    <row r="336" spans="1:7" x14ac:dyDescent="0.2">
      <c r="A336" s="583"/>
      <c r="B336" s="573" t="s">
        <v>1791</v>
      </c>
      <c r="C336" s="574" t="s">
        <v>166</v>
      </c>
      <c r="D336" s="574">
        <v>1</v>
      </c>
      <c r="E336" s="574">
        <v>2</v>
      </c>
      <c r="F336" s="574" t="s">
        <v>66</v>
      </c>
      <c r="G336" s="575" t="s">
        <v>1790</v>
      </c>
    </row>
    <row r="337" spans="1:7" ht="13.5" thickBot="1" x14ac:dyDescent="0.25">
      <c r="A337" s="583"/>
      <c r="B337" s="576" t="s">
        <v>1775</v>
      </c>
      <c r="C337" s="577" t="s">
        <v>64</v>
      </c>
      <c r="D337" s="577">
        <v>1</v>
      </c>
      <c r="E337" s="577">
        <v>2</v>
      </c>
      <c r="F337" s="577" t="s">
        <v>146</v>
      </c>
      <c r="G337" s="578" t="s">
        <v>1774</v>
      </c>
    </row>
    <row r="338" spans="1:7" x14ac:dyDescent="0.2">
      <c r="A338" s="583"/>
      <c r="B338" s="570" t="s">
        <v>1761</v>
      </c>
      <c r="C338" s="571" t="s">
        <v>70</v>
      </c>
      <c r="D338" s="571">
        <v>0</v>
      </c>
      <c r="E338" s="571">
        <v>3</v>
      </c>
      <c r="F338" s="571" t="s">
        <v>71</v>
      </c>
      <c r="G338" s="572" t="s">
        <v>1760</v>
      </c>
    </row>
    <row r="339" spans="1:7" x14ac:dyDescent="0.2">
      <c r="A339" s="583"/>
      <c r="B339" s="573" t="s">
        <v>1699</v>
      </c>
      <c r="C339" s="574" t="s">
        <v>68</v>
      </c>
      <c r="D339" s="574">
        <v>2</v>
      </c>
      <c r="E339" s="574">
        <v>1</v>
      </c>
      <c r="F339" s="574" t="s">
        <v>65</v>
      </c>
      <c r="G339" s="575" t="s">
        <v>1698</v>
      </c>
    </row>
    <row r="340" spans="1:7" x14ac:dyDescent="0.2">
      <c r="A340" s="583"/>
      <c r="B340" s="573" t="s">
        <v>1801</v>
      </c>
      <c r="C340" s="574" t="s">
        <v>64</v>
      </c>
      <c r="D340" s="574">
        <v>3</v>
      </c>
      <c r="E340" s="574">
        <v>0</v>
      </c>
      <c r="F340" s="574" t="s">
        <v>67</v>
      </c>
      <c r="G340" s="575" t="s">
        <v>1800</v>
      </c>
    </row>
    <row r="341" spans="1:7" x14ac:dyDescent="0.2">
      <c r="A341" s="583" t="s">
        <v>1078</v>
      </c>
      <c r="B341" s="573" t="s">
        <v>1738</v>
      </c>
      <c r="C341" s="574" t="s">
        <v>66</v>
      </c>
      <c r="D341" s="574">
        <v>2</v>
      </c>
      <c r="E341" s="574">
        <v>1</v>
      </c>
      <c r="F341" s="574" t="s">
        <v>69</v>
      </c>
      <c r="G341" s="575" t="s">
        <v>1737</v>
      </c>
    </row>
    <row r="342" spans="1:7" x14ac:dyDescent="0.2">
      <c r="A342" s="583" t="s">
        <v>1237</v>
      </c>
      <c r="B342" s="573" t="s">
        <v>1685</v>
      </c>
      <c r="C342" s="574" t="s">
        <v>72</v>
      </c>
      <c r="D342" s="574">
        <v>2</v>
      </c>
      <c r="E342" s="574">
        <v>1</v>
      </c>
      <c r="F342" s="574" t="s">
        <v>73</v>
      </c>
      <c r="G342" s="575" t="s">
        <v>1684</v>
      </c>
    </row>
    <row r="343" spans="1:7" x14ac:dyDescent="0.2">
      <c r="A343" s="583"/>
      <c r="B343" s="573" t="s">
        <v>1726</v>
      </c>
      <c r="C343" s="574" t="s">
        <v>74</v>
      </c>
      <c r="D343" s="574">
        <v>2</v>
      </c>
      <c r="E343" s="574">
        <v>1</v>
      </c>
      <c r="F343" s="574" t="s">
        <v>75</v>
      </c>
      <c r="G343" s="575" t="s">
        <v>1725</v>
      </c>
    </row>
    <row r="344" spans="1:7" x14ac:dyDescent="0.2">
      <c r="A344" s="583"/>
      <c r="B344" s="573" t="s">
        <v>1687</v>
      </c>
      <c r="C344" s="574" t="s">
        <v>146</v>
      </c>
      <c r="D344" s="574">
        <v>2</v>
      </c>
      <c r="E344" s="574">
        <v>1</v>
      </c>
      <c r="F344" s="574" t="s">
        <v>147</v>
      </c>
      <c r="G344" s="575" t="s">
        <v>1686</v>
      </c>
    </row>
    <row r="345" spans="1:7" ht="13.5" thickBot="1" x14ac:dyDescent="0.25">
      <c r="A345" s="583"/>
      <c r="B345" s="576" t="s">
        <v>1681</v>
      </c>
      <c r="C345" s="577" t="s">
        <v>166</v>
      </c>
      <c r="D345" s="577">
        <v>1</v>
      </c>
      <c r="E345" s="577">
        <v>2</v>
      </c>
      <c r="F345" s="577" t="s">
        <v>76</v>
      </c>
      <c r="G345" s="578" t="s">
        <v>1680</v>
      </c>
    </row>
    <row r="346" spans="1:7" x14ac:dyDescent="0.2">
      <c r="A346" s="583"/>
      <c r="B346" s="570" t="s">
        <v>1785</v>
      </c>
      <c r="C346" s="571" t="s">
        <v>64</v>
      </c>
      <c r="D346" s="571">
        <v>1</v>
      </c>
      <c r="E346" s="571">
        <v>2</v>
      </c>
      <c r="F346" s="571" t="s">
        <v>71</v>
      </c>
      <c r="G346" s="572" t="s">
        <v>1784</v>
      </c>
    </row>
    <row r="347" spans="1:7" x14ac:dyDescent="0.2">
      <c r="A347" s="583"/>
      <c r="B347" s="573" t="s">
        <v>1769</v>
      </c>
      <c r="C347" s="574" t="s">
        <v>66</v>
      </c>
      <c r="D347" s="574">
        <v>1</v>
      </c>
      <c r="E347" s="574">
        <v>2</v>
      </c>
      <c r="F347" s="574" t="s">
        <v>65</v>
      </c>
      <c r="G347" s="575" t="s">
        <v>1768</v>
      </c>
    </row>
    <row r="348" spans="1:7" x14ac:dyDescent="0.2">
      <c r="A348" s="583"/>
      <c r="B348" s="573" t="s">
        <v>1803</v>
      </c>
      <c r="C348" s="574" t="s">
        <v>70</v>
      </c>
      <c r="D348" s="574">
        <v>2</v>
      </c>
      <c r="E348" s="574">
        <v>1</v>
      </c>
      <c r="F348" s="574" t="s">
        <v>67</v>
      </c>
      <c r="G348" s="575" t="s">
        <v>1802</v>
      </c>
    </row>
    <row r="349" spans="1:7" x14ac:dyDescent="0.2">
      <c r="A349" s="583" t="s">
        <v>1078</v>
      </c>
      <c r="B349" s="573" t="s">
        <v>1734</v>
      </c>
      <c r="C349" s="574" t="s">
        <v>68</v>
      </c>
      <c r="D349" s="574">
        <v>2</v>
      </c>
      <c r="E349" s="574">
        <v>1</v>
      </c>
      <c r="F349" s="574" t="s">
        <v>69</v>
      </c>
      <c r="G349" s="575" t="s">
        <v>1733</v>
      </c>
    </row>
    <row r="350" spans="1:7" x14ac:dyDescent="0.2">
      <c r="A350" s="583" t="s">
        <v>1238</v>
      </c>
      <c r="B350" s="573" t="s">
        <v>1753</v>
      </c>
      <c r="C350" s="574" t="s">
        <v>146</v>
      </c>
      <c r="D350" s="574">
        <v>2</v>
      </c>
      <c r="E350" s="574">
        <v>1</v>
      </c>
      <c r="F350" s="574" t="s">
        <v>73</v>
      </c>
      <c r="G350" s="575" t="s">
        <v>1752</v>
      </c>
    </row>
    <row r="351" spans="1:7" x14ac:dyDescent="0.2">
      <c r="A351" s="583"/>
      <c r="B351" s="573" t="s">
        <v>1757</v>
      </c>
      <c r="C351" s="574" t="s">
        <v>166</v>
      </c>
      <c r="D351" s="574">
        <v>0</v>
      </c>
      <c r="E351" s="574">
        <v>3</v>
      </c>
      <c r="F351" s="574" t="s">
        <v>75</v>
      </c>
      <c r="G351" s="575" t="s">
        <v>1756</v>
      </c>
    </row>
    <row r="352" spans="1:7" x14ac:dyDescent="0.2">
      <c r="A352" s="583"/>
      <c r="B352" s="573" t="s">
        <v>1759</v>
      </c>
      <c r="C352" s="574" t="s">
        <v>72</v>
      </c>
      <c r="D352" s="574">
        <v>3</v>
      </c>
      <c r="E352" s="574">
        <v>0</v>
      </c>
      <c r="F352" s="574" t="s">
        <v>147</v>
      </c>
      <c r="G352" s="575" t="s">
        <v>1758</v>
      </c>
    </row>
    <row r="353" spans="1:7" ht="13.5" thickBot="1" x14ac:dyDescent="0.25">
      <c r="A353" s="583"/>
      <c r="B353" s="576" t="s">
        <v>1718</v>
      </c>
      <c r="C353" s="577" t="s">
        <v>74</v>
      </c>
      <c r="D353" s="577">
        <v>2</v>
      </c>
      <c r="E353" s="577">
        <v>1</v>
      </c>
      <c r="F353" s="577" t="s">
        <v>76</v>
      </c>
      <c r="G353" s="578" t="s">
        <v>1717</v>
      </c>
    </row>
    <row r="354" spans="1:7" x14ac:dyDescent="0.2">
      <c r="A354" s="583"/>
      <c r="B354" s="570" t="s">
        <v>1805</v>
      </c>
      <c r="C354" s="571" t="s">
        <v>71</v>
      </c>
      <c r="D354" s="571">
        <v>2</v>
      </c>
      <c r="E354" s="571">
        <v>2</v>
      </c>
      <c r="F354" s="571" t="s">
        <v>67</v>
      </c>
      <c r="G354" s="572" t="s">
        <v>1804</v>
      </c>
    </row>
    <row r="355" spans="1:7" x14ac:dyDescent="0.2">
      <c r="A355" s="583"/>
      <c r="B355" s="573" t="s">
        <v>1741</v>
      </c>
      <c r="C355" s="574" t="s">
        <v>65</v>
      </c>
      <c r="D355" s="574">
        <v>3</v>
      </c>
      <c r="E355" s="574">
        <v>1</v>
      </c>
      <c r="F355" s="574" t="s">
        <v>69</v>
      </c>
      <c r="G355" s="575" t="s">
        <v>1739</v>
      </c>
    </row>
    <row r="356" spans="1:7" x14ac:dyDescent="0.2">
      <c r="A356" s="583"/>
      <c r="B356" s="573" t="s">
        <v>1789</v>
      </c>
      <c r="C356" s="574" t="s">
        <v>68</v>
      </c>
      <c r="D356" s="574">
        <v>2</v>
      </c>
      <c r="E356" s="574">
        <v>2</v>
      </c>
      <c r="F356" s="574" t="s">
        <v>66</v>
      </c>
      <c r="G356" s="575" t="s">
        <v>1788</v>
      </c>
    </row>
    <row r="357" spans="1:7" x14ac:dyDescent="0.2">
      <c r="A357" s="583" t="s">
        <v>1078</v>
      </c>
      <c r="B357" s="573" t="s">
        <v>1693</v>
      </c>
      <c r="C357" s="574" t="s">
        <v>70</v>
      </c>
      <c r="D357" s="574">
        <v>1</v>
      </c>
      <c r="E357" s="574">
        <v>3</v>
      </c>
      <c r="F357" s="574" t="s">
        <v>64</v>
      </c>
      <c r="G357" s="575" t="s">
        <v>1692</v>
      </c>
    </row>
    <row r="358" spans="1:7" x14ac:dyDescent="0.2">
      <c r="A358" s="583" t="s">
        <v>1239</v>
      </c>
      <c r="B358" s="597" t="s">
        <v>1714</v>
      </c>
      <c r="C358" s="574" t="s">
        <v>73</v>
      </c>
      <c r="D358" s="574">
        <v>4</v>
      </c>
      <c r="E358" s="574">
        <v>0</v>
      </c>
      <c r="F358" s="574" t="s">
        <v>147</v>
      </c>
      <c r="G358" s="575" t="s">
        <v>1713</v>
      </c>
    </row>
    <row r="359" spans="1:7" ht="13.15" customHeight="1" x14ac:dyDescent="0.2">
      <c r="A359" s="583"/>
      <c r="B359" s="573" t="s">
        <v>1712</v>
      </c>
      <c r="C359" s="574" t="s">
        <v>75</v>
      </c>
      <c r="D359" s="574">
        <v>2</v>
      </c>
      <c r="E359" s="574">
        <v>2</v>
      </c>
      <c r="F359" s="574" t="s">
        <v>76</v>
      </c>
      <c r="G359" s="575" t="s">
        <v>1711</v>
      </c>
    </row>
    <row r="360" spans="1:7" x14ac:dyDescent="0.2">
      <c r="A360" s="583"/>
      <c r="B360" s="573" t="s">
        <v>1747</v>
      </c>
      <c r="C360" s="574" t="s">
        <v>74</v>
      </c>
      <c r="D360" s="574">
        <v>2</v>
      </c>
      <c r="E360" s="574">
        <v>2</v>
      </c>
      <c r="F360" s="574" t="s">
        <v>166</v>
      </c>
      <c r="G360" s="575" t="s">
        <v>1746</v>
      </c>
    </row>
    <row r="361" spans="1:7" ht="13.5" thickBot="1" x14ac:dyDescent="0.25">
      <c r="A361" s="583"/>
      <c r="B361" s="576" t="s">
        <v>1695</v>
      </c>
      <c r="C361" s="577" t="s">
        <v>72</v>
      </c>
      <c r="D361" s="577">
        <v>1</v>
      </c>
      <c r="E361" s="577">
        <v>3</v>
      </c>
      <c r="F361" s="577" t="s">
        <v>146</v>
      </c>
      <c r="G361" s="578" t="s">
        <v>1694</v>
      </c>
    </row>
    <row r="362" spans="1:7" x14ac:dyDescent="0.2">
      <c r="A362" s="583"/>
      <c r="B362" s="570" t="s">
        <v>1732</v>
      </c>
      <c r="C362" s="571" t="s">
        <v>71</v>
      </c>
      <c r="D362" s="571">
        <v>1</v>
      </c>
      <c r="E362" s="571">
        <v>3</v>
      </c>
      <c r="F362" s="571" t="s">
        <v>65</v>
      </c>
      <c r="G362" s="572" t="s">
        <v>1731</v>
      </c>
    </row>
    <row r="363" spans="1:7" x14ac:dyDescent="0.2">
      <c r="A363" s="583"/>
      <c r="B363" s="573" t="s">
        <v>1736</v>
      </c>
      <c r="C363" s="574" t="s">
        <v>67</v>
      </c>
      <c r="D363" s="574">
        <v>3</v>
      </c>
      <c r="E363" s="574">
        <v>1</v>
      </c>
      <c r="F363" s="574" t="s">
        <v>69</v>
      </c>
      <c r="G363" s="575" t="s">
        <v>1735</v>
      </c>
    </row>
    <row r="364" spans="1:7" x14ac:dyDescent="0.2">
      <c r="A364" s="583"/>
      <c r="B364" s="573" t="s">
        <v>1703</v>
      </c>
      <c r="C364" s="574" t="s">
        <v>68</v>
      </c>
      <c r="D364" s="574">
        <v>0</v>
      </c>
      <c r="E364" s="574">
        <v>4</v>
      </c>
      <c r="F364" s="574" t="s">
        <v>70</v>
      </c>
      <c r="G364" s="575" t="s">
        <v>1702</v>
      </c>
    </row>
    <row r="365" spans="1:7" x14ac:dyDescent="0.2">
      <c r="A365" s="583" t="s">
        <v>1078</v>
      </c>
      <c r="B365" s="573" t="s">
        <v>1724</v>
      </c>
      <c r="C365" s="574" t="s">
        <v>66</v>
      </c>
      <c r="D365" s="574">
        <v>1</v>
      </c>
      <c r="E365" s="574">
        <v>3</v>
      </c>
      <c r="F365" s="574" t="s">
        <v>64</v>
      </c>
      <c r="G365" s="575" t="s">
        <v>1723</v>
      </c>
    </row>
    <row r="366" spans="1:7" x14ac:dyDescent="0.2">
      <c r="A366" s="583" t="s">
        <v>1240</v>
      </c>
      <c r="B366" s="573" t="s">
        <v>1716</v>
      </c>
      <c r="C366" s="574" t="s">
        <v>75</v>
      </c>
      <c r="D366" s="574">
        <v>1</v>
      </c>
      <c r="E366" s="574">
        <v>3</v>
      </c>
      <c r="F366" s="574" t="s">
        <v>73</v>
      </c>
      <c r="G366" s="575" t="s">
        <v>1715</v>
      </c>
    </row>
    <row r="367" spans="1:7" x14ac:dyDescent="0.2">
      <c r="A367" s="583"/>
      <c r="B367" s="573" t="s">
        <v>1840</v>
      </c>
      <c r="C367" s="574" t="s">
        <v>76</v>
      </c>
      <c r="D367" s="574">
        <v>1</v>
      </c>
      <c r="E367" s="574">
        <v>3</v>
      </c>
      <c r="F367" s="574" t="s">
        <v>147</v>
      </c>
      <c r="G367" s="575" t="s">
        <v>1841</v>
      </c>
    </row>
    <row r="368" spans="1:7" x14ac:dyDescent="0.2">
      <c r="A368" s="583"/>
      <c r="B368" s="573" t="s">
        <v>1751</v>
      </c>
      <c r="C368" s="574" t="s">
        <v>72</v>
      </c>
      <c r="D368" s="574">
        <v>1</v>
      </c>
      <c r="E368" s="574">
        <v>3</v>
      </c>
      <c r="F368" s="574" t="s">
        <v>74</v>
      </c>
      <c r="G368" s="575" t="s">
        <v>1750</v>
      </c>
    </row>
    <row r="369" spans="1:7" ht="13.5" thickBot="1" x14ac:dyDescent="0.25">
      <c r="A369" s="583"/>
      <c r="B369" s="576" t="s">
        <v>1749</v>
      </c>
      <c r="C369" s="577" t="s">
        <v>146</v>
      </c>
      <c r="D369" s="577">
        <v>0</v>
      </c>
      <c r="E369" s="577">
        <v>4</v>
      </c>
      <c r="F369" s="577" t="s">
        <v>166</v>
      </c>
      <c r="G369" s="578" t="s">
        <v>1748</v>
      </c>
    </row>
    <row r="370" spans="1:7" x14ac:dyDescent="0.2">
      <c r="A370" s="583"/>
      <c r="B370" s="570" t="s">
        <v>1777</v>
      </c>
      <c r="C370" s="571" t="s">
        <v>69</v>
      </c>
      <c r="D370" s="571">
        <v>1</v>
      </c>
      <c r="E370" s="571">
        <v>3</v>
      </c>
      <c r="F370" s="571" t="s">
        <v>71</v>
      </c>
      <c r="G370" s="572" t="s">
        <v>1776</v>
      </c>
    </row>
    <row r="371" spans="1:7" x14ac:dyDescent="0.2">
      <c r="A371" s="583"/>
      <c r="B371" s="573" t="s">
        <v>1771</v>
      </c>
      <c r="C371" s="574" t="s">
        <v>67</v>
      </c>
      <c r="D371" s="574">
        <v>2</v>
      </c>
      <c r="E371" s="574">
        <v>2</v>
      </c>
      <c r="F371" s="574" t="s">
        <v>65</v>
      </c>
      <c r="G371" s="575" t="s">
        <v>1770</v>
      </c>
    </row>
    <row r="372" spans="1:7" x14ac:dyDescent="0.2">
      <c r="A372" s="583"/>
      <c r="B372" s="573" t="s">
        <v>1701</v>
      </c>
      <c r="C372" s="574" t="s">
        <v>64</v>
      </c>
      <c r="D372" s="574">
        <v>2</v>
      </c>
      <c r="E372" s="574">
        <v>2</v>
      </c>
      <c r="F372" s="574" t="s">
        <v>68</v>
      </c>
      <c r="G372" s="575" t="s">
        <v>1700</v>
      </c>
    </row>
    <row r="373" spans="1:7" x14ac:dyDescent="0.2">
      <c r="A373" s="583" t="s">
        <v>1078</v>
      </c>
      <c r="B373" s="573" t="s">
        <v>1710</v>
      </c>
      <c r="C373" s="574" t="s">
        <v>66</v>
      </c>
      <c r="D373" s="574">
        <v>1</v>
      </c>
      <c r="E373" s="574">
        <v>3</v>
      </c>
      <c r="F373" s="574" t="s">
        <v>70</v>
      </c>
      <c r="G373" s="575" t="s">
        <v>1709</v>
      </c>
    </row>
    <row r="374" spans="1:7" x14ac:dyDescent="0.2">
      <c r="A374" s="583" t="s">
        <v>1241</v>
      </c>
      <c r="B374" s="573" t="s">
        <v>1743</v>
      </c>
      <c r="C374" s="574" t="s">
        <v>76</v>
      </c>
      <c r="D374" s="574">
        <v>2</v>
      </c>
      <c r="E374" s="574">
        <v>2</v>
      </c>
      <c r="F374" s="574" t="s">
        <v>73</v>
      </c>
      <c r="G374" s="575" t="s">
        <v>1742</v>
      </c>
    </row>
    <row r="375" spans="1:7" x14ac:dyDescent="0.2">
      <c r="A375" s="583"/>
      <c r="B375" s="573" t="s">
        <v>1781</v>
      </c>
      <c r="C375" s="574" t="s">
        <v>147</v>
      </c>
      <c r="D375" s="574">
        <v>3</v>
      </c>
      <c r="E375" s="574">
        <v>1</v>
      </c>
      <c r="F375" s="574" t="s">
        <v>75</v>
      </c>
      <c r="G375" s="575" t="s">
        <v>1780</v>
      </c>
    </row>
    <row r="376" spans="1:7" x14ac:dyDescent="0.2">
      <c r="A376" s="583"/>
      <c r="B376" s="573" t="s">
        <v>1797</v>
      </c>
      <c r="C376" s="574" t="s">
        <v>146</v>
      </c>
      <c r="D376" s="574">
        <v>2</v>
      </c>
      <c r="E376" s="574">
        <v>2</v>
      </c>
      <c r="F376" s="574" t="s">
        <v>74</v>
      </c>
      <c r="G376" s="575" t="s">
        <v>1796</v>
      </c>
    </row>
    <row r="377" spans="1:7" ht="13.5" thickBot="1" x14ac:dyDescent="0.25">
      <c r="A377" s="583"/>
      <c r="B377" s="576" t="s">
        <v>1799</v>
      </c>
      <c r="C377" s="577" t="s">
        <v>166</v>
      </c>
      <c r="D377" s="577">
        <v>2</v>
      </c>
      <c r="E377" s="577">
        <v>2</v>
      </c>
      <c r="F377" s="577" t="s">
        <v>72</v>
      </c>
      <c r="G377" s="578" t="s">
        <v>1798</v>
      </c>
    </row>
    <row r="378" spans="1:7" x14ac:dyDescent="0.2">
      <c r="A378" s="583"/>
      <c r="B378" s="570" t="s">
        <v>1755</v>
      </c>
      <c r="C378" s="571" t="s">
        <v>71</v>
      </c>
      <c r="D378" s="571">
        <v>1</v>
      </c>
      <c r="E378" s="571">
        <v>2</v>
      </c>
      <c r="F378" s="571" t="s">
        <v>68</v>
      </c>
      <c r="G378" s="572" t="s">
        <v>1754</v>
      </c>
    </row>
    <row r="379" spans="1:7" x14ac:dyDescent="0.2">
      <c r="A379" s="583"/>
      <c r="B379" s="573" t="s">
        <v>1740</v>
      </c>
      <c r="C379" s="574" t="s">
        <v>65</v>
      </c>
      <c r="D379" s="574">
        <v>0</v>
      </c>
      <c r="E379" s="574">
        <v>3</v>
      </c>
      <c r="F379" s="574" t="s">
        <v>70</v>
      </c>
      <c r="G379" s="575" t="s">
        <v>1704</v>
      </c>
    </row>
    <row r="380" spans="1:7" x14ac:dyDescent="0.2">
      <c r="A380" s="583"/>
      <c r="B380" s="573" t="s">
        <v>1767</v>
      </c>
      <c r="C380" s="574" t="s">
        <v>67</v>
      </c>
      <c r="D380" s="574">
        <v>3</v>
      </c>
      <c r="E380" s="574">
        <v>0</v>
      </c>
      <c r="F380" s="574" t="s">
        <v>66</v>
      </c>
      <c r="G380" s="575" t="s">
        <v>1766</v>
      </c>
    </row>
    <row r="381" spans="1:7" x14ac:dyDescent="0.2">
      <c r="A381" s="583" t="s">
        <v>1078</v>
      </c>
      <c r="B381" s="573" t="s">
        <v>1689</v>
      </c>
      <c r="C381" s="574" t="s">
        <v>69</v>
      </c>
      <c r="D381" s="574">
        <v>3</v>
      </c>
      <c r="E381" s="574">
        <v>0</v>
      </c>
      <c r="F381" s="574" t="s">
        <v>64</v>
      </c>
      <c r="G381" s="575" t="s">
        <v>1688</v>
      </c>
    </row>
    <row r="382" spans="1:7" x14ac:dyDescent="0.2">
      <c r="A382" s="583" t="s">
        <v>1242</v>
      </c>
      <c r="B382" s="573" t="s">
        <v>1728</v>
      </c>
      <c r="C382" s="574" t="s">
        <v>73</v>
      </c>
      <c r="D382" s="574">
        <v>0</v>
      </c>
      <c r="E382" s="574">
        <v>3</v>
      </c>
      <c r="F382" s="574" t="s">
        <v>74</v>
      </c>
      <c r="G382" s="575" t="s">
        <v>1727</v>
      </c>
    </row>
    <row r="383" spans="1:7" x14ac:dyDescent="0.2">
      <c r="A383" s="583"/>
      <c r="B383" s="573" t="s">
        <v>1706</v>
      </c>
      <c r="C383" s="574" t="s">
        <v>75</v>
      </c>
      <c r="D383" s="574">
        <v>1</v>
      </c>
      <c r="E383" s="574">
        <v>2</v>
      </c>
      <c r="F383" s="574" t="s">
        <v>72</v>
      </c>
      <c r="G383" s="575" t="s">
        <v>1705</v>
      </c>
    </row>
    <row r="384" spans="1:7" x14ac:dyDescent="0.2">
      <c r="A384" s="583"/>
      <c r="B384" s="573" t="s">
        <v>1765</v>
      </c>
      <c r="C384" s="574" t="s">
        <v>147</v>
      </c>
      <c r="D384" s="574">
        <v>1</v>
      </c>
      <c r="E384" s="574">
        <v>2</v>
      </c>
      <c r="F384" s="574" t="s">
        <v>166</v>
      </c>
      <c r="G384" s="575" t="s">
        <v>1764</v>
      </c>
    </row>
    <row r="385" spans="1:7" ht="13.5" thickBot="1" x14ac:dyDescent="0.25">
      <c r="A385" s="583"/>
      <c r="B385" s="576" t="s">
        <v>1730</v>
      </c>
      <c r="C385" s="577" t="s">
        <v>76</v>
      </c>
      <c r="D385" s="577">
        <v>1</v>
      </c>
      <c r="E385" s="577">
        <v>2</v>
      </c>
      <c r="F385" s="577" t="s">
        <v>146</v>
      </c>
      <c r="G385" s="578" t="s">
        <v>1729</v>
      </c>
    </row>
    <row r="386" spans="1:7" x14ac:dyDescent="0.2">
      <c r="A386" s="583"/>
      <c r="B386" s="570" t="s">
        <v>1793</v>
      </c>
      <c r="C386" s="571" t="s">
        <v>71</v>
      </c>
      <c r="D386" s="571">
        <v>3</v>
      </c>
      <c r="E386" s="571">
        <v>0</v>
      </c>
      <c r="F386" s="571" t="s">
        <v>66</v>
      </c>
      <c r="G386" s="572" t="s">
        <v>1792</v>
      </c>
    </row>
    <row r="387" spans="1:7" x14ac:dyDescent="0.2">
      <c r="A387" s="583"/>
      <c r="B387" s="573" t="s">
        <v>1708</v>
      </c>
      <c r="C387" s="574" t="s">
        <v>65</v>
      </c>
      <c r="D387" s="574">
        <v>3</v>
      </c>
      <c r="E387" s="574">
        <v>0</v>
      </c>
      <c r="F387" s="574" t="s">
        <v>64</v>
      </c>
      <c r="G387" s="575" t="s">
        <v>1707</v>
      </c>
    </row>
    <row r="388" spans="1:7" x14ac:dyDescent="0.2">
      <c r="A388" s="583"/>
      <c r="B388" s="573" t="s">
        <v>1773</v>
      </c>
      <c r="C388" s="574" t="s">
        <v>67</v>
      </c>
      <c r="D388" s="574">
        <v>2</v>
      </c>
      <c r="E388" s="574">
        <v>1</v>
      </c>
      <c r="F388" s="574" t="s">
        <v>68</v>
      </c>
      <c r="G388" s="575" t="s">
        <v>1772</v>
      </c>
    </row>
    <row r="389" spans="1:7" x14ac:dyDescent="0.2">
      <c r="A389" s="583" t="s">
        <v>1078</v>
      </c>
      <c r="B389" s="573" t="s">
        <v>1722</v>
      </c>
      <c r="C389" s="574" t="s">
        <v>69</v>
      </c>
      <c r="D389" s="574">
        <v>1</v>
      </c>
      <c r="E389" s="574">
        <v>2</v>
      </c>
      <c r="F389" s="574" t="s">
        <v>70</v>
      </c>
      <c r="G389" s="575" t="s">
        <v>1721</v>
      </c>
    </row>
    <row r="390" spans="1:7" x14ac:dyDescent="0.2">
      <c r="A390" s="583" t="s">
        <v>1243</v>
      </c>
      <c r="B390" s="573" t="s">
        <v>1795</v>
      </c>
      <c r="C390" s="574" t="s">
        <v>73</v>
      </c>
      <c r="D390" s="574">
        <v>0</v>
      </c>
      <c r="E390" s="574">
        <v>3</v>
      </c>
      <c r="F390" s="574" t="s">
        <v>166</v>
      </c>
      <c r="G390" s="575" t="s">
        <v>1794</v>
      </c>
    </row>
    <row r="391" spans="1:7" x14ac:dyDescent="0.2">
      <c r="A391" s="583"/>
      <c r="B391" s="573" t="s">
        <v>1783</v>
      </c>
      <c r="C391" s="574" t="s">
        <v>75</v>
      </c>
      <c r="D391" s="574">
        <v>1</v>
      </c>
      <c r="E391" s="574">
        <v>2</v>
      </c>
      <c r="F391" s="574" t="s">
        <v>146</v>
      </c>
      <c r="G391" s="575" t="s">
        <v>1782</v>
      </c>
    </row>
    <row r="392" spans="1:7" x14ac:dyDescent="0.2">
      <c r="A392" s="583"/>
      <c r="B392" s="573" t="s">
        <v>1720</v>
      </c>
      <c r="C392" s="574" t="s">
        <v>147</v>
      </c>
      <c r="D392" s="574">
        <v>0</v>
      </c>
      <c r="E392" s="574">
        <v>3</v>
      </c>
      <c r="F392" s="574" t="s">
        <v>74</v>
      </c>
      <c r="G392" s="575" t="s">
        <v>1719</v>
      </c>
    </row>
    <row r="393" spans="1:7" ht="13.5" thickBot="1" x14ac:dyDescent="0.25">
      <c r="A393" s="583"/>
      <c r="B393" s="576" t="s">
        <v>1763</v>
      </c>
      <c r="C393" s="577" t="s">
        <v>76</v>
      </c>
      <c r="D393" s="577">
        <v>2</v>
      </c>
      <c r="E393" s="577">
        <v>1</v>
      </c>
      <c r="F393" s="577" t="s">
        <v>72</v>
      </c>
      <c r="G393" s="578" t="s">
        <v>1762</v>
      </c>
    </row>
    <row r="394" spans="1:7" ht="20.25" x14ac:dyDescent="0.3">
      <c r="A394" s="566"/>
    </row>
    <row r="395" spans="1:7" ht="20.25" x14ac:dyDescent="0.3">
      <c r="A395" s="582"/>
      <c r="B395" s="646" t="s">
        <v>1244</v>
      </c>
      <c r="C395" s="646"/>
      <c r="D395" s="646"/>
      <c r="E395" s="646"/>
      <c r="F395" s="646"/>
      <c r="G395" s="646"/>
    </row>
    <row r="396" spans="1:7" ht="13.5" thickBot="1" x14ac:dyDescent="0.25">
      <c r="A396" s="583"/>
      <c r="B396" s="584" t="s">
        <v>1070</v>
      </c>
      <c r="C396" s="584" t="s">
        <v>62</v>
      </c>
      <c r="D396" s="647"/>
      <c r="E396" s="647"/>
      <c r="F396" s="584" t="s">
        <v>63</v>
      </c>
      <c r="G396" s="584" t="s">
        <v>1071</v>
      </c>
    </row>
    <row r="397" spans="1:7" x14ac:dyDescent="0.2">
      <c r="A397" s="583"/>
      <c r="B397" s="570" t="s">
        <v>1861</v>
      </c>
      <c r="C397" s="571" t="s">
        <v>71</v>
      </c>
      <c r="D397" s="571">
        <v>1</v>
      </c>
      <c r="E397" s="571">
        <v>2</v>
      </c>
      <c r="F397" s="571" t="s">
        <v>70</v>
      </c>
      <c r="G397" s="572" t="s">
        <v>1860</v>
      </c>
    </row>
    <row r="398" spans="1:7" x14ac:dyDescent="0.2">
      <c r="A398" s="583"/>
      <c r="B398" s="573" t="s">
        <v>1849</v>
      </c>
      <c r="C398" s="574" t="s">
        <v>65</v>
      </c>
      <c r="D398" s="574">
        <v>2</v>
      </c>
      <c r="E398" s="574">
        <v>1</v>
      </c>
      <c r="F398" s="574" t="s">
        <v>68</v>
      </c>
      <c r="G398" s="575" t="s">
        <v>1848</v>
      </c>
    </row>
    <row r="399" spans="1:7" x14ac:dyDescent="0.2">
      <c r="A399" s="583"/>
      <c r="B399" s="573" t="s">
        <v>1949</v>
      </c>
      <c r="C399" s="574" t="s">
        <v>67</v>
      </c>
      <c r="D399" s="574">
        <v>2</v>
      </c>
      <c r="E399" s="574">
        <v>1</v>
      </c>
      <c r="F399" s="574" t="s">
        <v>64</v>
      </c>
      <c r="G399" s="575" t="s">
        <v>1948</v>
      </c>
    </row>
    <row r="400" spans="1:7" x14ac:dyDescent="0.2">
      <c r="A400" s="583" t="s">
        <v>1078</v>
      </c>
      <c r="B400" s="573" t="s">
        <v>1927</v>
      </c>
      <c r="C400" s="574" t="s">
        <v>69</v>
      </c>
      <c r="D400" s="574">
        <v>2</v>
      </c>
      <c r="E400" s="574">
        <v>1</v>
      </c>
      <c r="F400" s="574" t="s">
        <v>66</v>
      </c>
      <c r="G400" s="575" t="s">
        <v>1926</v>
      </c>
    </row>
    <row r="401" spans="1:7" x14ac:dyDescent="0.2">
      <c r="A401" s="583" t="s">
        <v>1245</v>
      </c>
      <c r="B401" s="573" t="s">
        <v>1869</v>
      </c>
      <c r="C401" s="574" t="s">
        <v>73</v>
      </c>
      <c r="D401" s="574">
        <v>1</v>
      </c>
      <c r="E401" s="574">
        <v>2</v>
      </c>
      <c r="F401" s="574" t="s">
        <v>72</v>
      </c>
      <c r="G401" s="575" t="s">
        <v>1868</v>
      </c>
    </row>
    <row r="402" spans="1:7" x14ac:dyDescent="0.2">
      <c r="A402" s="583"/>
      <c r="B402" s="573" t="s">
        <v>1897</v>
      </c>
      <c r="C402" s="574" t="s">
        <v>75</v>
      </c>
      <c r="D402" s="574">
        <v>0</v>
      </c>
      <c r="E402" s="574">
        <v>3</v>
      </c>
      <c r="F402" s="574" t="s">
        <v>74</v>
      </c>
      <c r="G402" s="575" t="s">
        <v>1896</v>
      </c>
    </row>
    <row r="403" spans="1:7" x14ac:dyDescent="0.2">
      <c r="A403" s="583"/>
      <c r="B403" s="573" t="s">
        <v>1980</v>
      </c>
      <c r="C403" s="574" t="s">
        <v>147</v>
      </c>
      <c r="D403" s="574">
        <v>1</v>
      </c>
      <c r="E403" s="574">
        <v>2</v>
      </c>
      <c r="F403" s="574" t="s">
        <v>146</v>
      </c>
      <c r="G403" s="575" t="s">
        <v>1979</v>
      </c>
    </row>
    <row r="404" spans="1:7" ht="13.5" thickBot="1" x14ac:dyDescent="0.25">
      <c r="A404" s="583"/>
      <c r="B404" s="576" t="s">
        <v>1863</v>
      </c>
      <c r="C404" s="577" t="s">
        <v>76</v>
      </c>
      <c r="D404" s="577">
        <v>1</v>
      </c>
      <c r="E404" s="577">
        <v>2</v>
      </c>
      <c r="F404" s="577" t="s">
        <v>166</v>
      </c>
      <c r="G404" s="578" t="s">
        <v>1862</v>
      </c>
    </row>
    <row r="405" spans="1:7" x14ac:dyDescent="0.2">
      <c r="A405" s="583"/>
      <c r="B405" s="570" t="s">
        <v>1943</v>
      </c>
      <c r="C405" s="571" t="s">
        <v>68</v>
      </c>
      <c r="D405" s="571">
        <v>3</v>
      </c>
      <c r="E405" s="571">
        <v>0</v>
      </c>
      <c r="F405" s="571" t="s">
        <v>71</v>
      </c>
      <c r="G405" s="572" t="s">
        <v>1942</v>
      </c>
    </row>
    <row r="406" spans="1:7" x14ac:dyDescent="0.2">
      <c r="A406" s="583"/>
      <c r="B406" s="573" t="s">
        <v>1853</v>
      </c>
      <c r="C406" s="574" t="s">
        <v>70</v>
      </c>
      <c r="D406" s="574">
        <v>1</v>
      </c>
      <c r="E406" s="574">
        <v>2</v>
      </c>
      <c r="F406" s="574" t="s">
        <v>65</v>
      </c>
      <c r="G406" s="575" t="s">
        <v>1852</v>
      </c>
    </row>
    <row r="407" spans="1:7" x14ac:dyDescent="0.2">
      <c r="A407" s="583"/>
      <c r="B407" s="573" t="s">
        <v>1931</v>
      </c>
      <c r="C407" s="574" t="s">
        <v>66</v>
      </c>
      <c r="D407" s="574">
        <v>0</v>
      </c>
      <c r="E407" s="574">
        <v>3</v>
      </c>
      <c r="F407" s="574" t="s">
        <v>67</v>
      </c>
      <c r="G407" s="575" t="s">
        <v>1930</v>
      </c>
    </row>
    <row r="408" spans="1:7" x14ac:dyDescent="0.2">
      <c r="A408" s="583" t="s">
        <v>1078</v>
      </c>
      <c r="B408" s="573" t="s">
        <v>1933</v>
      </c>
      <c r="C408" s="574" t="s">
        <v>64</v>
      </c>
      <c r="D408" s="574">
        <v>3</v>
      </c>
      <c r="E408" s="574">
        <v>0</v>
      </c>
      <c r="F408" s="574" t="s">
        <v>69</v>
      </c>
      <c r="G408" s="575" t="s">
        <v>1932</v>
      </c>
    </row>
    <row r="409" spans="1:7" x14ac:dyDescent="0.2">
      <c r="A409" s="583" t="s">
        <v>1246</v>
      </c>
      <c r="B409" s="573" t="s">
        <v>1963</v>
      </c>
      <c r="C409" s="574" t="s">
        <v>74</v>
      </c>
      <c r="D409" s="574">
        <v>3</v>
      </c>
      <c r="E409" s="574">
        <v>0</v>
      </c>
      <c r="F409" s="574" t="s">
        <v>73</v>
      </c>
      <c r="G409" s="575" t="s">
        <v>1962</v>
      </c>
    </row>
    <row r="410" spans="1:7" ht="12.75" customHeight="1" x14ac:dyDescent="0.2">
      <c r="A410" s="583"/>
      <c r="B410" s="573" t="s">
        <v>1889</v>
      </c>
      <c r="C410" s="574" t="s">
        <v>72</v>
      </c>
      <c r="D410" s="574">
        <v>1</v>
      </c>
      <c r="E410" s="574">
        <v>2</v>
      </c>
      <c r="F410" s="574" t="s">
        <v>75</v>
      </c>
      <c r="G410" s="575" t="s">
        <v>1888</v>
      </c>
    </row>
    <row r="411" spans="1:7" x14ac:dyDescent="0.2">
      <c r="A411" s="583"/>
      <c r="B411" s="573" t="s">
        <v>1947</v>
      </c>
      <c r="C411" s="574" t="s">
        <v>166</v>
      </c>
      <c r="D411" s="574">
        <v>1</v>
      </c>
      <c r="E411" s="574">
        <v>2</v>
      </c>
      <c r="F411" s="574" t="s">
        <v>147</v>
      </c>
      <c r="G411" s="575" t="s">
        <v>1946</v>
      </c>
    </row>
    <row r="412" spans="1:7" ht="13.5" thickBot="1" x14ac:dyDescent="0.25">
      <c r="A412" s="583"/>
      <c r="B412" s="576" t="s">
        <v>1875</v>
      </c>
      <c r="C412" s="577" t="s">
        <v>146</v>
      </c>
      <c r="D412" s="577">
        <v>3</v>
      </c>
      <c r="E412" s="577">
        <v>0</v>
      </c>
      <c r="F412" s="577" t="s">
        <v>76</v>
      </c>
      <c r="G412" s="578" t="s">
        <v>1874</v>
      </c>
    </row>
    <row r="413" spans="1:7" x14ac:dyDescent="0.2">
      <c r="A413" s="583"/>
      <c r="B413" s="570" t="s">
        <v>1899</v>
      </c>
      <c r="C413" s="571" t="s">
        <v>69</v>
      </c>
      <c r="D413" s="571">
        <v>0</v>
      </c>
      <c r="E413" s="571">
        <v>3</v>
      </c>
      <c r="F413" s="571" t="s">
        <v>71</v>
      </c>
      <c r="G413" s="572" t="s">
        <v>1898</v>
      </c>
    </row>
    <row r="414" spans="1:7" x14ac:dyDescent="0.2">
      <c r="A414" s="583"/>
      <c r="B414" s="573" t="s">
        <v>1907</v>
      </c>
      <c r="C414" s="574" t="s">
        <v>67</v>
      </c>
      <c r="D414" s="574">
        <v>1</v>
      </c>
      <c r="E414" s="574">
        <v>2</v>
      </c>
      <c r="F414" s="574" t="s">
        <v>65</v>
      </c>
      <c r="G414" s="575" t="s">
        <v>1906</v>
      </c>
    </row>
    <row r="415" spans="1:7" x14ac:dyDescent="0.2">
      <c r="A415" s="583"/>
      <c r="B415" s="573" t="s">
        <v>1851</v>
      </c>
      <c r="C415" s="574" t="s">
        <v>64</v>
      </c>
      <c r="D415" s="574">
        <v>2</v>
      </c>
      <c r="E415" s="574">
        <v>1</v>
      </c>
      <c r="F415" s="574" t="s">
        <v>68</v>
      </c>
      <c r="G415" s="575" t="s">
        <v>1850</v>
      </c>
    </row>
    <row r="416" spans="1:7" x14ac:dyDescent="0.2">
      <c r="A416" s="583" t="s">
        <v>1078</v>
      </c>
      <c r="B416" s="573" t="s">
        <v>1873</v>
      </c>
      <c r="C416" s="574" t="s">
        <v>66</v>
      </c>
      <c r="D416" s="574">
        <v>0</v>
      </c>
      <c r="E416" s="574">
        <v>3</v>
      </c>
      <c r="F416" s="574" t="s">
        <v>70</v>
      </c>
      <c r="G416" s="575" t="s">
        <v>1872</v>
      </c>
    </row>
    <row r="417" spans="1:7" x14ac:dyDescent="0.2">
      <c r="A417" s="583" t="s">
        <v>1247</v>
      </c>
      <c r="B417" s="573" t="s">
        <v>1877</v>
      </c>
      <c r="C417" s="574" t="s">
        <v>76</v>
      </c>
      <c r="D417" s="574">
        <v>0</v>
      </c>
      <c r="E417" s="574">
        <v>3</v>
      </c>
      <c r="F417" s="574" t="s">
        <v>73</v>
      </c>
      <c r="G417" s="575" t="s">
        <v>1876</v>
      </c>
    </row>
    <row r="418" spans="1:7" x14ac:dyDescent="0.2">
      <c r="A418" s="583"/>
      <c r="B418" s="573" t="s">
        <v>1960</v>
      </c>
      <c r="C418" s="574" t="s">
        <v>147</v>
      </c>
      <c r="D418" s="574">
        <v>3</v>
      </c>
      <c r="E418" s="574">
        <v>0</v>
      </c>
      <c r="F418" s="574" t="s">
        <v>75</v>
      </c>
      <c r="G418" s="575" t="s">
        <v>1961</v>
      </c>
    </row>
    <row r="419" spans="1:7" x14ac:dyDescent="0.2">
      <c r="A419" s="583"/>
      <c r="B419" s="573" t="s">
        <v>1925</v>
      </c>
      <c r="C419" s="574" t="s">
        <v>146</v>
      </c>
      <c r="D419" s="574">
        <v>2</v>
      </c>
      <c r="E419" s="574">
        <v>1</v>
      </c>
      <c r="F419" s="574" t="s">
        <v>74</v>
      </c>
      <c r="G419" s="575" t="s">
        <v>1924</v>
      </c>
    </row>
    <row r="420" spans="1:7" ht="13.5" thickBot="1" x14ac:dyDescent="0.25">
      <c r="A420" s="583"/>
      <c r="B420" s="576" t="s">
        <v>1901</v>
      </c>
      <c r="C420" s="577" t="s">
        <v>166</v>
      </c>
      <c r="D420" s="577">
        <v>2</v>
      </c>
      <c r="E420" s="577">
        <v>1</v>
      </c>
      <c r="F420" s="577" t="s">
        <v>72</v>
      </c>
      <c r="G420" s="578" t="s">
        <v>1900</v>
      </c>
    </row>
    <row r="421" spans="1:7" x14ac:dyDescent="0.2">
      <c r="A421" s="583"/>
      <c r="B421" s="570" t="s">
        <v>1975</v>
      </c>
      <c r="C421" s="571" t="s">
        <v>71</v>
      </c>
      <c r="D421" s="571">
        <v>3</v>
      </c>
      <c r="E421" s="571">
        <v>0</v>
      </c>
      <c r="F421" s="571" t="s">
        <v>67</v>
      </c>
      <c r="G421" s="572" t="s">
        <v>1974</v>
      </c>
    </row>
    <row r="422" spans="1:7" x14ac:dyDescent="0.2">
      <c r="A422" s="583"/>
      <c r="B422" s="573" t="s">
        <v>1935</v>
      </c>
      <c r="C422" s="574" t="s">
        <v>65</v>
      </c>
      <c r="D422" s="574">
        <v>2</v>
      </c>
      <c r="E422" s="574">
        <v>1</v>
      </c>
      <c r="F422" s="574" t="s">
        <v>69</v>
      </c>
      <c r="G422" s="575" t="s">
        <v>1934</v>
      </c>
    </row>
    <row r="423" spans="1:7" x14ac:dyDescent="0.2">
      <c r="A423" s="583"/>
      <c r="B423" s="573" t="s">
        <v>1959</v>
      </c>
      <c r="C423" s="574" t="s">
        <v>68</v>
      </c>
      <c r="D423" s="574">
        <v>2</v>
      </c>
      <c r="E423" s="574">
        <v>1</v>
      </c>
      <c r="F423" s="574" t="s">
        <v>66</v>
      </c>
      <c r="G423" s="575" t="s">
        <v>1958</v>
      </c>
    </row>
    <row r="424" spans="1:7" x14ac:dyDescent="0.2">
      <c r="A424" s="583" t="s">
        <v>1078</v>
      </c>
      <c r="B424" s="573" t="s">
        <v>1885</v>
      </c>
      <c r="C424" s="574" t="s">
        <v>70</v>
      </c>
      <c r="D424" s="574">
        <v>1</v>
      </c>
      <c r="E424" s="574">
        <v>2</v>
      </c>
      <c r="F424" s="574" t="s">
        <v>64</v>
      </c>
      <c r="G424" s="575" t="s">
        <v>1884</v>
      </c>
    </row>
    <row r="425" spans="1:7" x14ac:dyDescent="0.2">
      <c r="A425" s="583" t="s">
        <v>1248</v>
      </c>
      <c r="B425" s="573" t="s">
        <v>1865</v>
      </c>
      <c r="C425" s="574" t="s">
        <v>73</v>
      </c>
      <c r="D425" s="574">
        <v>2</v>
      </c>
      <c r="E425" s="574">
        <v>1</v>
      </c>
      <c r="F425" s="574" t="s">
        <v>147</v>
      </c>
      <c r="G425" s="575" t="s">
        <v>1864</v>
      </c>
    </row>
    <row r="426" spans="1:7" x14ac:dyDescent="0.2">
      <c r="A426" s="583"/>
      <c r="B426" s="573" t="s">
        <v>1871</v>
      </c>
      <c r="C426" s="574" t="s">
        <v>75</v>
      </c>
      <c r="D426" s="574">
        <v>1</v>
      </c>
      <c r="E426" s="574">
        <v>2</v>
      </c>
      <c r="F426" s="574" t="s">
        <v>76</v>
      </c>
      <c r="G426" s="575" t="s">
        <v>1870</v>
      </c>
    </row>
    <row r="427" spans="1:7" x14ac:dyDescent="0.2">
      <c r="A427" s="583"/>
      <c r="B427" s="573" t="s">
        <v>1919</v>
      </c>
      <c r="C427" s="574" t="s">
        <v>74</v>
      </c>
      <c r="D427" s="574">
        <v>2</v>
      </c>
      <c r="E427" s="574">
        <v>1</v>
      </c>
      <c r="F427" s="574" t="s">
        <v>166</v>
      </c>
      <c r="G427" s="575" t="s">
        <v>1918</v>
      </c>
    </row>
    <row r="428" spans="1:7" ht="13.5" thickBot="1" x14ac:dyDescent="0.25">
      <c r="A428" s="583"/>
      <c r="B428" s="576" t="s">
        <v>1893</v>
      </c>
      <c r="C428" s="577" t="s">
        <v>72</v>
      </c>
      <c r="D428" s="577">
        <v>1</v>
      </c>
      <c r="E428" s="577">
        <v>2</v>
      </c>
      <c r="F428" s="577" t="s">
        <v>146</v>
      </c>
      <c r="G428" s="578" t="s">
        <v>1892</v>
      </c>
    </row>
    <row r="429" spans="1:7" x14ac:dyDescent="0.2">
      <c r="A429" s="583"/>
      <c r="B429" s="570" t="s">
        <v>1937</v>
      </c>
      <c r="C429" s="571" t="s">
        <v>71</v>
      </c>
      <c r="D429" s="571">
        <v>2</v>
      </c>
      <c r="E429" s="571">
        <v>2</v>
      </c>
      <c r="F429" s="571" t="s">
        <v>69</v>
      </c>
      <c r="G429" s="572" t="s">
        <v>1936</v>
      </c>
    </row>
    <row r="430" spans="1:7" x14ac:dyDescent="0.2">
      <c r="A430" s="583"/>
      <c r="B430" s="573" t="s">
        <v>1955</v>
      </c>
      <c r="C430" s="574" t="s">
        <v>65</v>
      </c>
      <c r="D430" s="574">
        <v>3</v>
      </c>
      <c r="E430" s="574">
        <v>1</v>
      </c>
      <c r="F430" s="574" t="s">
        <v>67</v>
      </c>
      <c r="G430" s="575" t="s">
        <v>1954</v>
      </c>
    </row>
    <row r="431" spans="1:7" x14ac:dyDescent="0.2">
      <c r="A431" s="583"/>
      <c r="B431" s="573" t="s">
        <v>1867</v>
      </c>
      <c r="C431" s="574" t="s">
        <v>68</v>
      </c>
      <c r="D431" s="574">
        <v>1</v>
      </c>
      <c r="E431" s="574">
        <v>3</v>
      </c>
      <c r="F431" s="574" t="s">
        <v>64</v>
      </c>
      <c r="G431" s="575" t="s">
        <v>1866</v>
      </c>
    </row>
    <row r="432" spans="1:7" x14ac:dyDescent="0.2">
      <c r="A432" s="583" t="s">
        <v>1078</v>
      </c>
      <c r="B432" s="573" t="s">
        <v>1879</v>
      </c>
      <c r="C432" s="574" t="s">
        <v>70</v>
      </c>
      <c r="D432" s="574">
        <v>3</v>
      </c>
      <c r="E432" s="574">
        <v>1</v>
      </c>
      <c r="F432" s="574" t="s">
        <v>66</v>
      </c>
      <c r="G432" s="575" t="s">
        <v>1878</v>
      </c>
    </row>
    <row r="433" spans="1:7" x14ac:dyDescent="0.2">
      <c r="A433" s="583" t="s">
        <v>1249</v>
      </c>
      <c r="B433" s="573" t="s">
        <v>1923</v>
      </c>
      <c r="C433" s="574" t="s">
        <v>73</v>
      </c>
      <c r="D433" s="574">
        <v>3</v>
      </c>
      <c r="E433" s="574">
        <v>1</v>
      </c>
      <c r="F433" s="574" t="s">
        <v>76</v>
      </c>
      <c r="G433" s="575" t="s">
        <v>1922</v>
      </c>
    </row>
    <row r="434" spans="1:7" x14ac:dyDescent="0.2">
      <c r="A434" s="583"/>
      <c r="B434" s="573" t="s">
        <v>1895</v>
      </c>
      <c r="C434" s="574" t="s">
        <v>75</v>
      </c>
      <c r="D434" s="574">
        <v>2</v>
      </c>
      <c r="E434" s="574">
        <v>2</v>
      </c>
      <c r="F434" s="574" t="s">
        <v>147</v>
      </c>
      <c r="G434" s="575" t="s">
        <v>1894</v>
      </c>
    </row>
    <row r="435" spans="1:7" x14ac:dyDescent="0.2">
      <c r="A435" s="583"/>
      <c r="B435" s="573" t="s">
        <v>1917</v>
      </c>
      <c r="C435" s="574" t="s">
        <v>74</v>
      </c>
      <c r="D435" s="574">
        <v>2</v>
      </c>
      <c r="E435" s="574">
        <v>2</v>
      </c>
      <c r="F435" s="574" t="s">
        <v>146</v>
      </c>
      <c r="G435" s="575" t="s">
        <v>1916</v>
      </c>
    </row>
    <row r="436" spans="1:7" ht="13.5" thickBot="1" x14ac:dyDescent="0.25">
      <c r="A436" s="583"/>
      <c r="B436" s="576" t="s">
        <v>1951</v>
      </c>
      <c r="C436" s="577" t="s">
        <v>72</v>
      </c>
      <c r="D436" s="577">
        <v>3</v>
      </c>
      <c r="E436" s="577">
        <v>1</v>
      </c>
      <c r="F436" s="577" t="s">
        <v>166</v>
      </c>
      <c r="G436" s="578" t="s">
        <v>1950</v>
      </c>
    </row>
    <row r="437" spans="1:7" x14ac:dyDescent="0.2">
      <c r="A437" s="583"/>
      <c r="B437" s="570" t="s">
        <v>1971</v>
      </c>
      <c r="C437" s="571" t="s">
        <v>65</v>
      </c>
      <c r="D437" s="571">
        <v>1</v>
      </c>
      <c r="E437" s="571">
        <v>2</v>
      </c>
      <c r="F437" s="571" t="s">
        <v>71</v>
      </c>
      <c r="G437" s="572" t="s">
        <v>1970</v>
      </c>
    </row>
    <row r="438" spans="1:7" x14ac:dyDescent="0.2">
      <c r="A438" s="583"/>
      <c r="B438" s="573" t="s">
        <v>1965</v>
      </c>
      <c r="C438" s="574" t="s">
        <v>69</v>
      </c>
      <c r="D438" s="574">
        <v>0</v>
      </c>
      <c r="E438" s="574">
        <v>3</v>
      </c>
      <c r="F438" s="574" t="s">
        <v>67</v>
      </c>
      <c r="G438" s="575" t="s">
        <v>1964</v>
      </c>
    </row>
    <row r="439" spans="1:7" x14ac:dyDescent="0.2">
      <c r="A439" s="583"/>
      <c r="B439" s="573" t="s">
        <v>1855</v>
      </c>
      <c r="C439" s="574" t="s">
        <v>70</v>
      </c>
      <c r="D439" s="574">
        <v>2</v>
      </c>
      <c r="E439" s="574">
        <v>1</v>
      </c>
      <c r="F439" s="574" t="s">
        <v>68</v>
      </c>
      <c r="G439" s="575" t="s">
        <v>1854</v>
      </c>
    </row>
    <row r="440" spans="1:7" x14ac:dyDescent="0.2">
      <c r="A440" s="583" t="s">
        <v>1078</v>
      </c>
      <c r="B440" s="573" t="s">
        <v>1945</v>
      </c>
      <c r="C440" s="574" t="s">
        <v>64</v>
      </c>
      <c r="D440" s="574">
        <v>3</v>
      </c>
      <c r="E440" s="574">
        <v>0</v>
      </c>
      <c r="F440" s="574" t="s">
        <v>66</v>
      </c>
      <c r="G440" s="575" t="s">
        <v>1944</v>
      </c>
    </row>
    <row r="441" spans="1:7" x14ac:dyDescent="0.2">
      <c r="A441" s="583" t="s">
        <v>1250</v>
      </c>
      <c r="B441" s="573" t="s">
        <v>1859</v>
      </c>
      <c r="C441" s="574" t="s">
        <v>73</v>
      </c>
      <c r="D441" s="574">
        <v>1</v>
      </c>
      <c r="E441" s="574">
        <v>2</v>
      </c>
      <c r="F441" s="574" t="s">
        <v>75</v>
      </c>
      <c r="G441" s="575" t="s">
        <v>1858</v>
      </c>
    </row>
    <row r="442" spans="1:7" x14ac:dyDescent="0.2">
      <c r="A442" s="583"/>
      <c r="B442" s="573" t="s">
        <v>1915</v>
      </c>
      <c r="C442" s="574" t="s">
        <v>147</v>
      </c>
      <c r="D442" s="574">
        <v>0</v>
      </c>
      <c r="E442" s="574">
        <v>3</v>
      </c>
      <c r="F442" s="574" t="s">
        <v>76</v>
      </c>
      <c r="G442" s="575" t="s">
        <v>1914</v>
      </c>
    </row>
    <row r="443" spans="1:7" x14ac:dyDescent="0.2">
      <c r="A443" s="583"/>
      <c r="B443" s="573" t="s">
        <v>1905</v>
      </c>
      <c r="C443" s="574" t="s">
        <v>74</v>
      </c>
      <c r="D443" s="574">
        <v>2</v>
      </c>
      <c r="E443" s="574">
        <v>1</v>
      </c>
      <c r="F443" s="574" t="s">
        <v>72</v>
      </c>
      <c r="G443" s="575" t="s">
        <v>1904</v>
      </c>
    </row>
    <row r="444" spans="1:7" ht="13.5" thickBot="1" x14ac:dyDescent="0.25">
      <c r="A444" s="583"/>
      <c r="B444" s="576" t="s">
        <v>1929</v>
      </c>
      <c r="C444" s="577" t="s">
        <v>166</v>
      </c>
      <c r="D444" s="577">
        <v>1</v>
      </c>
      <c r="E444" s="577">
        <v>2</v>
      </c>
      <c r="F444" s="577" t="s">
        <v>146</v>
      </c>
      <c r="G444" s="578" t="s">
        <v>1928</v>
      </c>
    </row>
    <row r="445" spans="1:7" x14ac:dyDescent="0.2">
      <c r="A445" s="583"/>
      <c r="B445" s="570" t="s">
        <v>1953</v>
      </c>
      <c r="C445" s="571" t="s">
        <v>67</v>
      </c>
      <c r="D445" s="571">
        <v>2</v>
      </c>
      <c r="E445" s="571">
        <v>2</v>
      </c>
      <c r="F445" s="571" t="s">
        <v>71</v>
      </c>
      <c r="G445" s="572" t="s">
        <v>1952</v>
      </c>
    </row>
    <row r="446" spans="1:7" x14ac:dyDescent="0.2">
      <c r="A446" s="583"/>
      <c r="B446" s="573" t="s">
        <v>1883</v>
      </c>
      <c r="C446" s="574" t="s">
        <v>69</v>
      </c>
      <c r="D446" s="574">
        <v>1</v>
      </c>
      <c r="E446" s="574">
        <v>3</v>
      </c>
      <c r="F446" s="574" t="s">
        <v>65</v>
      </c>
      <c r="G446" s="575" t="s">
        <v>1882</v>
      </c>
    </row>
    <row r="447" spans="1:7" x14ac:dyDescent="0.2">
      <c r="A447" s="583"/>
      <c r="B447" s="573" t="s">
        <v>1903</v>
      </c>
      <c r="C447" s="574" t="s">
        <v>66</v>
      </c>
      <c r="D447" s="574">
        <v>2</v>
      </c>
      <c r="E447" s="574">
        <v>2</v>
      </c>
      <c r="F447" s="574" t="s">
        <v>68</v>
      </c>
      <c r="G447" s="575" t="s">
        <v>1902</v>
      </c>
    </row>
    <row r="448" spans="1:7" x14ac:dyDescent="0.2">
      <c r="A448" s="583" t="s">
        <v>1078</v>
      </c>
      <c r="B448" s="573" t="s">
        <v>1887</v>
      </c>
      <c r="C448" s="574" t="s">
        <v>64</v>
      </c>
      <c r="D448" s="574">
        <v>2</v>
      </c>
      <c r="E448" s="574">
        <v>2</v>
      </c>
      <c r="F448" s="574" t="s">
        <v>70</v>
      </c>
      <c r="G448" s="575" t="s">
        <v>1886</v>
      </c>
    </row>
    <row r="449" spans="1:7" x14ac:dyDescent="0.2">
      <c r="A449" s="583" t="s">
        <v>1251</v>
      </c>
      <c r="B449" s="597" t="s">
        <v>1891</v>
      </c>
      <c r="C449" s="574" t="s">
        <v>147</v>
      </c>
      <c r="D449" s="574">
        <v>3</v>
      </c>
      <c r="E449" s="574">
        <v>1</v>
      </c>
      <c r="F449" s="574" t="s">
        <v>73</v>
      </c>
      <c r="G449" s="575" t="s">
        <v>1890</v>
      </c>
    </row>
    <row r="450" spans="1:7" x14ac:dyDescent="0.2">
      <c r="A450" s="583"/>
      <c r="B450" s="573" t="s">
        <v>1977</v>
      </c>
      <c r="C450" s="574" t="s">
        <v>76</v>
      </c>
      <c r="D450" s="574">
        <v>3</v>
      </c>
      <c r="E450" s="574">
        <v>1</v>
      </c>
      <c r="F450" s="574" t="s">
        <v>75</v>
      </c>
      <c r="G450" s="575" t="s">
        <v>1976</v>
      </c>
    </row>
    <row r="451" spans="1:7" x14ac:dyDescent="0.2">
      <c r="A451" s="583"/>
      <c r="B451" s="573" t="s">
        <v>1957</v>
      </c>
      <c r="C451" s="574" t="s">
        <v>166</v>
      </c>
      <c r="D451" s="574">
        <v>3</v>
      </c>
      <c r="E451" s="574">
        <v>1</v>
      </c>
      <c r="F451" s="574" t="s">
        <v>74</v>
      </c>
      <c r="G451" s="575" t="s">
        <v>1956</v>
      </c>
    </row>
    <row r="452" spans="1:7" ht="13.5" thickBot="1" x14ac:dyDescent="0.25">
      <c r="A452" s="583"/>
      <c r="B452" s="576" t="s">
        <v>1881</v>
      </c>
      <c r="C452" s="577" t="s">
        <v>146</v>
      </c>
      <c r="D452" s="577">
        <v>2</v>
      </c>
      <c r="E452" s="577">
        <v>2</v>
      </c>
      <c r="F452" s="577" t="s">
        <v>72</v>
      </c>
      <c r="G452" s="578" t="s">
        <v>1880</v>
      </c>
    </row>
    <row r="453" spans="1:7" x14ac:dyDescent="0.2">
      <c r="A453" s="583"/>
      <c r="B453" s="570" t="s">
        <v>1909</v>
      </c>
      <c r="C453" s="571" t="s">
        <v>71</v>
      </c>
      <c r="D453" s="571">
        <v>1</v>
      </c>
      <c r="E453" s="571">
        <v>3</v>
      </c>
      <c r="F453" s="571" t="s">
        <v>65</v>
      </c>
      <c r="G453" s="572" t="s">
        <v>1908</v>
      </c>
    </row>
    <row r="454" spans="1:7" x14ac:dyDescent="0.2">
      <c r="A454" s="583"/>
      <c r="B454" s="573" t="s">
        <v>1939</v>
      </c>
      <c r="C454" s="574" t="s">
        <v>67</v>
      </c>
      <c r="D454" s="574">
        <v>3</v>
      </c>
      <c r="E454" s="574">
        <v>1</v>
      </c>
      <c r="F454" s="574" t="s">
        <v>69</v>
      </c>
      <c r="G454" s="575" t="s">
        <v>1938</v>
      </c>
    </row>
    <row r="455" spans="1:7" x14ac:dyDescent="0.2">
      <c r="A455" s="583"/>
      <c r="B455" s="573" t="s">
        <v>1857</v>
      </c>
      <c r="C455" s="574" t="s">
        <v>68</v>
      </c>
      <c r="D455" s="574">
        <v>2</v>
      </c>
      <c r="E455" s="574">
        <v>2</v>
      </c>
      <c r="F455" s="574" t="s">
        <v>70</v>
      </c>
      <c r="G455" s="575" t="s">
        <v>1856</v>
      </c>
    </row>
    <row r="456" spans="1:7" x14ac:dyDescent="0.2">
      <c r="A456" s="583" t="s">
        <v>1078</v>
      </c>
      <c r="B456" s="573" t="s">
        <v>1911</v>
      </c>
      <c r="C456" s="574" t="s">
        <v>66</v>
      </c>
      <c r="D456" s="574">
        <v>0</v>
      </c>
      <c r="E456" s="574">
        <v>4</v>
      </c>
      <c r="F456" s="574" t="s">
        <v>64</v>
      </c>
      <c r="G456" s="575" t="s">
        <v>1910</v>
      </c>
    </row>
    <row r="457" spans="1:7" x14ac:dyDescent="0.2">
      <c r="A457" s="583" t="s">
        <v>1252</v>
      </c>
      <c r="B457" s="573" t="s">
        <v>1913</v>
      </c>
      <c r="C457" s="574" t="s">
        <v>75</v>
      </c>
      <c r="D457" s="574">
        <v>1</v>
      </c>
      <c r="E457" s="574">
        <v>3</v>
      </c>
      <c r="F457" s="574" t="s">
        <v>73</v>
      </c>
      <c r="G457" s="575" t="s">
        <v>1912</v>
      </c>
    </row>
    <row r="458" spans="1:7" x14ac:dyDescent="0.2">
      <c r="A458" s="583"/>
      <c r="B458" s="573" t="s">
        <v>1921</v>
      </c>
      <c r="C458" s="574" t="s">
        <v>76</v>
      </c>
      <c r="D458" s="574">
        <v>3</v>
      </c>
      <c r="E458" s="574">
        <v>1</v>
      </c>
      <c r="F458" s="574" t="s">
        <v>147</v>
      </c>
      <c r="G458" s="575" t="s">
        <v>1920</v>
      </c>
    </row>
    <row r="459" spans="1:7" x14ac:dyDescent="0.2">
      <c r="A459" s="583"/>
      <c r="B459" s="573" t="s">
        <v>1967</v>
      </c>
      <c r="C459" s="574" t="s">
        <v>72</v>
      </c>
      <c r="D459" s="574">
        <v>2</v>
      </c>
      <c r="E459" s="574">
        <v>2</v>
      </c>
      <c r="F459" s="574" t="s">
        <v>74</v>
      </c>
      <c r="G459" s="575" t="s">
        <v>1966</v>
      </c>
    </row>
    <row r="460" spans="1:7" ht="13.5" thickBot="1" x14ac:dyDescent="0.25">
      <c r="A460" s="583"/>
      <c r="B460" s="576" t="s">
        <v>1973</v>
      </c>
      <c r="C460" s="577" t="s">
        <v>146</v>
      </c>
      <c r="D460" s="577">
        <v>1</v>
      </c>
      <c r="E460" s="577">
        <v>3</v>
      </c>
      <c r="F460" s="577" t="s">
        <v>166</v>
      </c>
      <c r="G460" s="578" t="s">
        <v>1972</v>
      </c>
    </row>
    <row r="461" spans="1:7" ht="13.5" thickBot="1" x14ac:dyDescent="0.25">
      <c r="A461" s="583" t="s">
        <v>2017</v>
      </c>
      <c r="B461" s="576" t="s">
        <v>2019</v>
      </c>
      <c r="C461" s="577" t="s">
        <v>146</v>
      </c>
      <c r="D461" s="577">
        <v>4</v>
      </c>
      <c r="E461" s="577">
        <v>3</v>
      </c>
      <c r="F461" s="577" t="s">
        <v>72</v>
      </c>
      <c r="G461" s="578" t="s">
        <v>2018</v>
      </c>
    </row>
    <row r="462" spans="1:7" ht="20.25" x14ac:dyDescent="0.3">
      <c r="A462" s="566"/>
    </row>
    <row r="464" spans="1:7" ht="13.15" customHeight="1" x14ac:dyDescent="0.3">
      <c r="A464" s="566"/>
    </row>
  </sheetData>
  <mergeCells count="19">
    <mergeCell ref="B111:G111"/>
    <mergeCell ref="B395:G395"/>
    <mergeCell ref="D396:E396"/>
    <mergeCell ref="B1:G1"/>
    <mergeCell ref="D2:E2"/>
    <mergeCell ref="C10:F10"/>
    <mergeCell ref="B328:G328"/>
    <mergeCell ref="D329:E329"/>
    <mergeCell ref="C18:F18"/>
    <mergeCell ref="B186:G186"/>
    <mergeCell ref="D187:E187"/>
    <mergeCell ref="B261:G261"/>
    <mergeCell ref="D262:E262"/>
    <mergeCell ref="D112:E112"/>
    <mergeCell ref="C26:F26"/>
    <mergeCell ref="C34:F34"/>
    <mergeCell ref="C42:F42"/>
    <mergeCell ref="B44:G44"/>
    <mergeCell ref="D45:E45"/>
  </mergeCells>
  <pageMargins left="0.75" right="0.75" top="1" bottom="1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F280-AEA9-41BF-9442-8D2351C2E82A}">
  <sheetPr>
    <pageSetUpPr fitToPage="1"/>
  </sheetPr>
  <dimension ref="A1:R62"/>
  <sheetViews>
    <sheetView workbookViewId="0">
      <pane ySplit="2" topLeftCell="A3" activePane="bottomLeft" state="frozenSplit"/>
      <selection sqref="A1:P1"/>
      <selection pane="bottomLeft" sqref="A1:R1"/>
    </sheetView>
  </sheetViews>
  <sheetFormatPr defaultColWidth="9.140625" defaultRowHeight="12.75" x14ac:dyDescent="0.2"/>
  <cols>
    <col min="1" max="1" width="20.140625" style="1" bestFit="1" customWidth="1"/>
    <col min="2" max="2" width="6.140625" style="1" customWidth="1"/>
    <col min="3" max="3" width="3" style="1" customWidth="1"/>
    <col min="4" max="5" width="3.7109375" style="1" customWidth="1"/>
    <col min="6" max="6" width="4.85546875" style="1" customWidth="1"/>
    <col min="7" max="7" width="2.85546875" style="1" bestFit="1" customWidth="1"/>
    <col min="8" max="8" width="2.140625" style="1" bestFit="1" customWidth="1"/>
    <col min="9" max="9" width="2.28515625" style="1" bestFit="1" customWidth="1"/>
    <col min="10" max="10" width="5.5703125" style="1" bestFit="1" customWidth="1"/>
    <col min="11" max="12" width="3" style="1" bestFit="1" customWidth="1"/>
    <col min="13" max="13" width="3.42578125" style="1" bestFit="1" customWidth="1"/>
    <col min="14" max="14" width="3.5703125" style="1" bestFit="1" customWidth="1"/>
    <col min="15" max="15" width="3.7109375" style="1" bestFit="1" customWidth="1"/>
    <col min="16" max="16" width="3.5703125" style="1" customWidth="1"/>
    <col min="17" max="17" width="5.5703125" style="1" customWidth="1"/>
    <col min="18" max="18" width="6" style="1" customWidth="1"/>
    <col min="19" max="16384" width="9.140625" style="1"/>
  </cols>
  <sheetData>
    <row r="1" spans="1:18" ht="24" thickBot="1" x14ac:dyDescent="0.4">
      <c r="A1" s="661" t="s">
        <v>2056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</row>
    <row r="2" spans="1:18" s="139" customFormat="1" ht="13.5" thickBot="1" x14ac:dyDescent="0.25">
      <c r="A2" s="440" t="s">
        <v>999</v>
      </c>
      <c r="B2" s="441" t="s">
        <v>993</v>
      </c>
      <c r="C2" s="442" t="s">
        <v>495</v>
      </c>
      <c r="D2" s="443" t="s">
        <v>532</v>
      </c>
      <c r="E2" s="443" t="s">
        <v>533</v>
      </c>
      <c r="F2" s="444" t="s">
        <v>534</v>
      </c>
      <c r="G2" s="442" t="s">
        <v>83</v>
      </c>
      <c r="H2" s="443" t="s">
        <v>84</v>
      </c>
      <c r="I2" s="444" t="s">
        <v>535</v>
      </c>
      <c r="J2" s="442" t="s">
        <v>537</v>
      </c>
      <c r="K2" s="443" t="s">
        <v>497</v>
      </c>
      <c r="L2" s="443" t="s">
        <v>496</v>
      </c>
      <c r="M2" s="443" t="s">
        <v>538</v>
      </c>
      <c r="N2" s="443" t="s">
        <v>498</v>
      </c>
      <c r="O2" s="444" t="s">
        <v>499</v>
      </c>
      <c r="P2" s="440" t="s">
        <v>313</v>
      </c>
      <c r="Q2" s="442" t="s">
        <v>539</v>
      </c>
      <c r="R2" s="444" t="s">
        <v>540</v>
      </c>
    </row>
    <row r="3" spans="1:18" s="139" customFormat="1" x14ac:dyDescent="0.2">
      <c r="A3" s="445" t="s">
        <v>472</v>
      </c>
      <c r="B3" s="446" t="s">
        <v>67</v>
      </c>
      <c r="C3" s="447">
        <v>2</v>
      </c>
      <c r="D3" s="448">
        <v>0</v>
      </c>
      <c r="E3" s="448">
        <v>0</v>
      </c>
      <c r="F3" s="449">
        <v>0</v>
      </c>
      <c r="G3" s="447">
        <v>0</v>
      </c>
      <c r="H3" s="448">
        <v>0</v>
      </c>
      <c r="I3" s="449">
        <v>0</v>
      </c>
      <c r="J3" s="450">
        <v>3.6666669999999999</v>
      </c>
      <c r="K3" s="448">
        <v>2</v>
      </c>
      <c r="L3" s="448">
        <v>1</v>
      </c>
      <c r="M3" s="448">
        <v>1</v>
      </c>
      <c r="N3" s="448">
        <v>2</v>
      </c>
      <c r="O3" s="449">
        <v>1</v>
      </c>
      <c r="P3" s="445">
        <v>0</v>
      </c>
      <c r="Q3" s="450">
        <v>2.4544999999999999</v>
      </c>
      <c r="R3" s="451">
        <v>1.0909</v>
      </c>
    </row>
    <row r="4" spans="1:18" s="139" customFormat="1" x14ac:dyDescent="0.2">
      <c r="A4" s="452" t="s">
        <v>959</v>
      </c>
      <c r="B4" s="453" t="s">
        <v>146</v>
      </c>
      <c r="C4" s="454">
        <v>1</v>
      </c>
      <c r="D4" s="455">
        <v>1</v>
      </c>
      <c r="E4" s="455">
        <v>0</v>
      </c>
      <c r="F4" s="456">
        <v>0</v>
      </c>
      <c r="G4" s="454">
        <v>0</v>
      </c>
      <c r="H4" s="455">
        <v>1</v>
      </c>
      <c r="I4" s="456">
        <v>0</v>
      </c>
      <c r="J4" s="457">
        <v>5.3333329999999997</v>
      </c>
      <c r="K4" s="455">
        <v>4</v>
      </c>
      <c r="L4" s="455">
        <v>4</v>
      </c>
      <c r="M4" s="455">
        <v>4</v>
      </c>
      <c r="N4" s="455">
        <v>3</v>
      </c>
      <c r="O4" s="456">
        <v>2</v>
      </c>
      <c r="P4" s="452">
        <v>1</v>
      </c>
      <c r="Q4" s="457">
        <v>6.75</v>
      </c>
      <c r="R4" s="458">
        <v>1.3125</v>
      </c>
    </row>
    <row r="5" spans="1:18" s="139" customFormat="1" x14ac:dyDescent="0.2">
      <c r="A5" s="452" t="s">
        <v>393</v>
      </c>
      <c r="B5" s="453" t="s">
        <v>67</v>
      </c>
      <c r="C5" s="454">
        <v>2</v>
      </c>
      <c r="D5" s="455">
        <v>2</v>
      </c>
      <c r="E5" s="455">
        <v>0</v>
      </c>
      <c r="F5" s="456">
        <v>0</v>
      </c>
      <c r="G5" s="454">
        <v>0</v>
      </c>
      <c r="H5" s="455">
        <v>0</v>
      </c>
      <c r="I5" s="456">
        <v>0</v>
      </c>
      <c r="J5" s="457">
        <v>9</v>
      </c>
      <c r="K5" s="455">
        <v>6</v>
      </c>
      <c r="L5" s="455">
        <v>2</v>
      </c>
      <c r="M5" s="455">
        <v>2</v>
      </c>
      <c r="N5" s="455">
        <v>3</v>
      </c>
      <c r="O5" s="456">
        <v>6</v>
      </c>
      <c r="P5" s="452">
        <v>1</v>
      </c>
      <c r="Q5" s="457">
        <v>2</v>
      </c>
      <c r="R5" s="458">
        <v>1</v>
      </c>
    </row>
    <row r="6" spans="1:18" s="139" customFormat="1" x14ac:dyDescent="0.2">
      <c r="A6" s="452" t="s">
        <v>463</v>
      </c>
      <c r="B6" s="453" t="s">
        <v>146</v>
      </c>
      <c r="C6" s="454">
        <v>2</v>
      </c>
      <c r="D6" s="455">
        <v>0</v>
      </c>
      <c r="E6" s="455">
        <v>0</v>
      </c>
      <c r="F6" s="456">
        <v>0</v>
      </c>
      <c r="G6" s="454">
        <v>0</v>
      </c>
      <c r="H6" s="455">
        <v>0</v>
      </c>
      <c r="I6" s="456">
        <v>0</v>
      </c>
      <c r="J6" s="457">
        <v>2.6666669999999999</v>
      </c>
      <c r="K6" s="455">
        <v>0</v>
      </c>
      <c r="L6" s="455">
        <v>0</v>
      </c>
      <c r="M6" s="455">
        <v>0</v>
      </c>
      <c r="N6" s="455">
        <v>2</v>
      </c>
      <c r="O6" s="456">
        <v>5</v>
      </c>
      <c r="P6" s="452">
        <v>0</v>
      </c>
      <c r="Q6" s="457">
        <v>0</v>
      </c>
      <c r="R6" s="458">
        <v>0.75</v>
      </c>
    </row>
    <row r="7" spans="1:18" s="139" customFormat="1" x14ac:dyDescent="0.2">
      <c r="A7" s="452" t="s">
        <v>554</v>
      </c>
      <c r="B7" s="453" t="s">
        <v>71</v>
      </c>
      <c r="C7" s="454">
        <v>4</v>
      </c>
      <c r="D7" s="455">
        <v>0</v>
      </c>
      <c r="E7" s="455">
        <v>0</v>
      </c>
      <c r="F7" s="456">
        <v>0</v>
      </c>
      <c r="G7" s="454">
        <v>0</v>
      </c>
      <c r="H7" s="455">
        <v>0</v>
      </c>
      <c r="I7" s="456">
        <v>0</v>
      </c>
      <c r="J7" s="457">
        <v>2.6666660000000002</v>
      </c>
      <c r="K7" s="455">
        <v>2</v>
      </c>
      <c r="L7" s="455">
        <v>3</v>
      </c>
      <c r="M7" s="455">
        <v>3</v>
      </c>
      <c r="N7" s="455">
        <v>1</v>
      </c>
      <c r="O7" s="456">
        <v>3</v>
      </c>
      <c r="P7" s="452">
        <v>2</v>
      </c>
      <c r="Q7" s="457">
        <v>10.125</v>
      </c>
      <c r="R7" s="458">
        <v>1.125</v>
      </c>
    </row>
    <row r="8" spans="1:18" s="139" customFormat="1" x14ac:dyDescent="0.2">
      <c r="A8" s="452" t="s">
        <v>800</v>
      </c>
      <c r="B8" s="453" t="s">
        <v>74</v>
      </c>
      <c r="C8" s="454">
        <v>4</v>
      </c>
      <c r="D8" s="455">
        <v>0</v>
      </c>
      <c r="E8" s="455">
        <v>0</v>
      </c>
      <c r="F8" s="456">
        <v>0</v>
      </c>
      <c r="G8" s="454">
        <v>0</v>
      </c>
      <c r="H8" s="455">
        <v>0</v>
      </c>
      <c r="I8" s="456">
        <v>0</v>
      </c>
      <c r="J8" s="457">
        <v>5.6666670000000003</v>
      </c>
      <c r="K8" s="455">
        <v>4</v>
      </c>
      <c r="L8" s="455">
        <v>1</v>
      </c>
      <c r="M8" s="455">
        <v>1</v>
      </c>
      <c r="N8" s="455">
        <v>0</v>
      </c>
      <c r="O8" s="456">
        <v>5</v>
      </c>
      <c r="P8" s="452">
        <v>1</v>
      </c>
      <c r="Q8" s="457">
        <v>1.5882000000000001</v>
      </c>
      <c r="R8" s="458">
        <v>0.70589999999999997</v>
      </c>
    </row>
    <row r="9" spans="1:18" s="139" customFormat="1" x14ac:dyDescent="0.2">
      <c r="A9" s="452" t="s">
        <v>842</v>
      </c>
      <c r="B9" s="453" t="s">
        <v>74</v>
      </c>
      <c r="C9" s="454">
        <v>4</v>
      </c>
      <c r="D9" s="455">
        <v>0</v>
      </c>
      <c r="E9" s="455">
        <v>0</v>
      </c>
      <c r="F9" s="456">
        <v>0</v>
      </c>
      <c r="G9" s="454">
        <v>0</v>
      </c>
      <c r="H9" s="455">
        <v>0</v>
      </c>
      <c r="I9" s="456">
        <v>0</v>
      </c>
      <c r="J9" s="457">
        <v>5.3333329999999997</v>
      </c>
      <c r="K9" s="455">
        <v>0</v>
      </c>
      <c r="L9" s="455">
        <v>0</v>
      </c>
      <c r="M9" s="455">
        <v>0</v>
      </c>
      <c r="N9" s="455">
        <v>0</v>
      </c>
      <c r="O9" s="456">
        <v>9</v>
      </c>
      <c r="P9" s="452">
        <v>0</v>
      </c>
      <c r="Q9" s="457">
        <v>0</v>
      </c>
      <c r="R9" s="458">
        <v>0</v>
      </c>
    </row>
    <row r="10" spans="1:18" s="139" customFormat="1" x14ac:dyDescent="0.2">
      <c r="A10" s="452" t="s">
        <v>398</v>
      </c>
      <c r="B10" s="453" t="s">
        <v>74</v>
      </c>
      <c r="C10" s="454">
        <v>5</v>
      </c>
      <c r="D10" s="455">
        <v>3</v>
      </c>
      <c r="E10" s="455">
        <v>0</v>
      </c>
      <c r="F10" s="456">
        <v>0</v>
      </c>
      <c r="G10" s="454">
        <v>0</v>
      </c>
      <c r="H10" s="455">
        <v>1</v>
      </c>
      <c r="I10" s="456">
        <v>0</v>
      </c>
      <c r="J10" s="457">
        <v>24.333333</v>
      </c>
      <c r="K10" s="455">
        <v>20</v>
      </c>
      <c r="L10" s="455">
        <v>9</v>
      </c>
      <c r="M10" s="455">
        <v>9</v>
      </c>
      <c r="N10" s="455">
        <v>8</v>
      </c>
      <c r="O10" s="456">
        <v>35</v>
      </c>
      <c r="P10" s="452">
        <v>4</v>
      </c>
      <c r="Q10" s="457">
        <v>3.3288000000000002</v>
      </c>
      <c r="R10" s="458">
        <v>1.1507000000000001</v>
      </c>
    </row>
    <row r="11" spans="1:18" s="139" customFormat="1" x14ac:dyDescent="0.2">
      <c r="A11" s="452" t="s">
        <v>422</v>
      </c>
      <c r="B11" s="453" t="s">
        <v>71</v>
      </c>
      <c r="C11" s="454">
        <v>8</v>
      </c>
      <c r="D11" s="455">
        <v>0</v>
      </c>
      <c r="E11" s="455">
        <v>0</v>
      </c>
      <c r="F11" s="456">
        <v>0</v>
      </c>
      <c r="G11" s="454">
        <v>0</v>
      </c>
      <c r="H11" s="455">
        <v>0</v>
      </c>
      <c r="I11" s="456">
        <v>0</v>
      </c>
      <c r="J11" s="457">
        <v>7.6666660000000002</v>
      </c>
      <c r="K11" s="455">
        <v>2</v>
      </c>
      <c r="L11" s="455">
        <v>2</v>
      </c>
      <c r="M11" s="455">
        <v>2</v>
      </c>
      <c r="N11" s="455">
        <v>1</v>
      </c>
      <c r="O11" s="456">
        <v>2</v>
      </c>
      <c r="P11" s="452">
        <v>0</v>
      </c>
      <c r="Q11" s="457">
        <v>2.3477999999999999</v>
      </c>
      <c r="R11" s="458">
        <v>0.39129999999999998</v>
      </c>
    </row>
    <row r="12" spans="1:18" s="139" customFormat="1" x14ac:dyDescent="0.2">
      <c r="A12" s="452" t="s">
        <v>452</v>
      </c>
      <c r="B12" s="453" t="s">
        <v>146</v>
      </c>
      <c r="C12" s="454">
        <v>2</v>
      </c>
      <c r="D12" s="455">
        <v>0</v>
      </c>
      <c r="E12" s="455">
        <v>0</v>
      </c>
      <c r="F12" s="456">
        <v>0</v>
      </c>
      <c r="G12" s="454">
        <v>0</v>
      </c>
      <c r="H12" s="455">
        <v>0</v>
      </c>
      <c r="I12" s="456">
        <v>0</v>
      </c>
      <c r="J12" s="457">
        <v>2</v>
      </c>
      <c r="K12" s="455">
        <v>3</v>
      </c>
      <c r="L12" s="455">
        <v>1</v>
      </c>
      <c r="M12" s="455">
        <v>1</v>
      </c>
      <c r="N12" s="455">
        <v>0</v>
      </c>
      <c r="O12" s="456">
        <v>2</v>
      </c>
      <c r="P12" s="452">
        <v>0</v>
      </c>
      <c r="Q12" s="457">
        <v>4.5</v>
      </c>
      <c r="R12" s="458">
        <v>1.5</v>
      </c>
    </row>
    <row r="13" spans="1:18" s="139" customFormat="1" x14ac:dyDescent="0.2">
      <c r="A13" s="452" t="s">
        <v>686</v>
      </c>
      <c r="B13" s="453" t="s">
        <v>64</v>
      </c>
      <c r="C13" s="454">
        <v>5</v>
      </c>
      <c r="D13" s="455">
        <v>0</v>
      </c>
      <c r="E13" s="455">
        <v>0</v>
      </c>
      <c r="F13" s="456">
        <v>0</v>
      </c>
      <c r="G13" s="454">
        <v>0</v>
      </c>
      <c r="H13" s="455">
        <v>1</v>
      </c>
      <c r="I13" s="456">
        <v>0</v>
      </c>
      <c r="J13" s="457">
        <v>3.9999989999999999</v>
      </c>
      <c r="K13" s="455">
        <v>2</v>
      </c>
      <c r="L13" s="455">
        <v>4</v>
      </c>
      <c r="M13" s="455">
        <v>3</v>
      </c>
      <c r="N13" s="455">
        <v>1</v>
      </c>
      <c r="O13" s="456">
        <v>5</v>
      </c>
      <c r="P13" s="452">
        <v>1</v>
      </c>
      <c r="Q13" s="457">
        <v>6.75</v>
      </c>
      <c r="R13" s="458">
        <v>0.75</v>
      </c>
    </row>
    <row r="14" spans="1:18" s="139" customFormat="1" x14ac:dyDescent="0.2">
      <c r="A14" s="452" t="s">
        <v>778</v>
      </c>
      <c r="B14" s="453" t="s">
        <v>73</v>
      </c>
      <c r="C14" s="454">
        <v>3</v>
      </c>
      <c r="D14" s="455">
        <v>0</v>
      </c>
      <c r="E14" s="455">
        <v>0</v>
      </c>
      <c r="F14" s="456">
        <v>0</v>
      </c>
      <c r="G14" s="454">
        <v>1</v>
      </c>
      <c r="H14" s="455">
        <v>1</v>
      </c>
      <c r="I14" s="456">
        <v>0</v>
      </c>
      <c r="J14" s="457">
        <v>5.6666670000000003</v>
      </c>
      <c r="K14" s="455">
        <v>4</v>
      </c>
      <c r="L14" s="455">
        <v>2</v>
      </c>
      <c r="M14" s="455">
        <v>2</v>
      </c>
      <c r="N14" s="455">
        <v>1</v>
      </c>
      <c r="O14" s="456">
        <v>8</v>
      </c>
      <c r="P14" s="452">
        <v>1</v>
      </c>
      <c r="Q14" s="457">
        <v>3.1764999999999999</v>
      </c>
      <c r="R14" s="458">
        <v>0.88239999999999996</v>
      </c>
    </row>
    <row r="15" spans="1:18" s="139" customFormat="1" x14ac:dyDescent="0.2">
      <c r="A15" s="452" t="s">
        <v>423</v>
      </c>
      <c r="B15" s="453" t="s">
        <v>146</v>
      </c>
      <c r="C15" s="454">
        <v>2</v>
      </c>
      <c r="D15" s="455">
        <v>2</v>
      </c>
      <c r="E15" s="455">
        <v>0</v>
      </c>
      <c r="F15" s="456">
        <v>0</v>
      </c>
      <c r="G15" s="454">
        <v>0</v>
      </c>
      <c r="H15" s="455">
        <v>0</v>
      </c>
      <c r="I15" s="456">
        <v>0</v>
      </c>
      <c r="J15" s="457">
        <v>13.666667</v>
      </c>
      <c r="K15" s="455">
        <v>14</v>
      </c>
      <c r="L15" s="455">
        <v>8</v>
      </c>
      <c r="M15" s="455">
        <v>8</v>
      </c>
      <c r="N15" s="455">
        <v>3</v>
      </c>
      <c r="O15" s="456">
        <v>13</v>
      </c>
      <c r="P15" s="452">
        <v>2</v>
      </c>
      <c r="Q15" s="457">
        <v>5.2683</v>
      </c>
      <c r="R15" s="458">
        <v>1.2439</v>
      </c>
    </row>
    <row r="16" spans="1:18" s="139" customFormat="1" x14ac:dyDescent="0.2">
      <c r="A16" s="452" t="s">
        <v>433</v>
      </c>
      <c r="B16" s="453" t="s">
        <v>67</v>
      </c>
      <c r="C16" s="454">
        <v>2</v>
      </c>
      <c r="D16" s="455">
        <v>2</v>
      </c>
      <c r="E16" s="455">
        <v>0</v>
      </c>
      <c r="F16" s="456">
        <v>0</v>
      </c>
      <c r="G16" s="454">
        <v>0</v>
      </c>
      <c r="H16" s="455">
        <v>0</v>
      </c>
      <c r="I16" s="456">
        <v>0</v>
      </c>
      <c r="J16" s="457">
        <v>6.3333329999999997</v>
      </c>
      <c r="K16" s="455">
        <v>6</v>
      </c>
      <c r="L16" s="455">
        <v>4</v>
      </c>
      <c r="M16" s="455">
        <v>4</v>
      </c>
      <c r="N16" s="455">
        <v>4</v>
      </c>
      <c r="O16" s="456">
        <v>7</v>
      </c>
      <c r="P16" s="452">
        <v>0</v>
      </c>
      <c r="Q16" s="457">
        <v>5.6841999999999997</v>
      </c>
      <c r="R16" s="458">
        <v>1.5789</v>
      </c>
    </row>
    <row r="17" spans="1:18" s="139" customFormat="1" x14ac:dyDescent="0.2">
      <c r="A17" s="452" t="s">
        <v>579</v>
      </c>
      <c r="B17" s="453" t="s">
        <v>67</v>
      </c>
      <c r="C17" s="454">
        <v>2</v>
      </c>
      <c r="D17" s="455">
        <v>0</v>
      </c>
      <c r="E17" s="455">
        <v>0</v>
      </c>
      <c r="F17" s="456">
        <v>0</v>
      </c>
      <c r="G17" s="454">
        <v>0</v>
      </c>
      <c r="H17" s="455">
        <v>0</v>
      </c>
      <c r="I17" s="456">
        <v>0</v>
      </c>
      <c r="J17" s="457">
        <v>0.66666700000000001</v>
      </c>
      <c r="K17" s="455">
        <v>1</v>
      </c>
      <c r="L17" s="455">
        <v>0</v>
      </c>
      <c r="M17" s="455">
        <v>0</v>
      </c>
      <c r="N17" s="455">
        <v>0</v>
      </c>
      <c r="O17" s="456">
        <v>1</v>
      </c>
      <c r="P17" s="452">
        <v>0</v>
      </c>
      <c r="Q17" s="457">
        <v>0</v>
      </c>
      <c r="R17" s="458">
        <v>1.5</v>
      </c>
    </row>
    <row r="18" spans="1:18" s="139" customFormat="1" x14ac:dyDescent="0.2">
      <c r="A18" s="452" t="s">
        <v>417</v>
      </c>
      <c r="B18" s="453" t="s">
        <v>64</v>
      </c>
      <c r="C18" s="454">
        <v>4</v>
      </c>
      <c r="D18" s="455">
        <v>0</v>
      </c>
      <c r="E18" s="455">
        <v>0</v>
      </c>
      <c r="F18" s="456">
        <v>0</v>
      </c>
      <c r="G18" s="454">
        <v>0</v>
      </c>
      <c r="H18" s="455">
        <v>0</v>
      </c>
      <c r="I18" s="456">
        <v>0</v>
      </c>
      <c r="J18" s="457">
        <v>2</v>
      </c>
      <c r="K18" s="455">
        <v>5</v>
      </c>
      <c r="L18" s="455">
        <v>4</v>
      </c>
      <c r="M18" s="455">
        <v>4</v>
      </c>
      <c r="N18" s="455">
        <v>2</v>
      </c>
      <c r="O18" s="456">
        <v>2</v>
      </c>
      <c r="P18" s="452">
        <v>3</v>
      </c>
      <c r="Q18" s="457">
        <v>18</v>
      </c>
      <c r="R18" s="458">
        <v>3.5</v>
      </c>
    </row>
    <row r="19" spans="1:18" s="139" customFormat="1" x14ac:dyDescent="0.2">
      <c r="A19" s="452" t="s">
        <v>545</v>
      </c>
      <c r="B19" s="453" t="s">
        <v>71</v>
      </c>
      <c r="C19" s="454">
        <v>6</v>
      </c>
      <c r="D19" s="455">
        <v>0</v>
      </c>
      <c r="E19" s="455">
        <v>0</v>
      </c>
      <c r="F19" s="456">
        <v>0</v>
      </c>
      <c r="G19" s="454">
        <v>1</v>
      </c>
      <c r="H19" s="455">
        <v>0</v>
      </c>
      <c r="I19" s="456">
        <v>0</v>
      </c>
      <c r="J19" s="457">
        <v>3</v>
      </c>
      <c r="K19" s="455">
        <v>1</v>
      </c>
      <c r="L19" s="455">
        <v>0</v>
      </c>
      <c r="M19" s="455">
        <v>0</v>
      </c>
      <c r="N19" s="455">
        <v>2</v>
      </c>
      <c r="O19" s="456">
        <v>3</v>
      </c>
      <c r="P19" s="452">
        <v>0</v>
      </c>
      <c r="Q19" s="457">
        <v>0</v>
      </c>
      <c r="R19" s="458">
        <v>1</v>
      </c>
    </row>
    <row r="20" spans="1:18" s="139" customFormat="1" x14ac:dyDescent="0.2">
      <c r="A20" s="452" t="s">
        <v>394</v>
      </c>
      <c r="B20" s="453" t="s">
        <v>73</v>
      </c>
      <c r="C20" s="454">
        <v>9</v>
      </c>
      <c r="D20" s="455">
        <v>0</v>
      </c>
      <c r="E20" s="455">
        <v>0</v>
      </c>
      <c r="F20" s="456">
        <v>0</v>
      </c>
      <c r="G20" s="454">
        <v>0</v>
      </c>
      <c r="H20" s="455">
        <v>1</v>
      </c>
      <c r="I20" s="456">
        <v>0</v>
      </c>
      <c r="J20" s="457">
        <v>8.3333340000000007</v>
      </c>
      <c r="K20" s="455">
        <v>8</v>
      </c>
      <c r="L20" s="455">
        <v>3</v>
      </c>
      <c r="M20" s="455">
        <v>3</v>
      </c>
      <c r="N20" s="455">
        <v>3</v>
      </c>
      <c r="O20" s="456">
        <v>7</v>
      </c>
      <c r="P20" s="452">
        <v>2</v>
      </c>
      <c r="Q20" s="457">
        <v>3.24</v>
      </c>
      <c r="R20" s="458">
        <v>1.32</v>
      </c>
    </row>
    <row r="21" spans="1:18" s="139" customFormat="1" x14ac:dyDescent="0.2">
      <c r="A21" s="452" t="s">
        <v>421</v>
      </c>
      <c r="B21" s="453" t="s">
        <v>74</v>
      </c>
      <c r="C21" s="454">
        <v>8</v>
      </c>
      <c r="D21" s="455">
        <v>0</v>
      </c>
      <c r="E21" s="455">
        <v>0</v>
      </c>
      <c r="F21" s="456">
        <v>0</v>
      </c>
      <c r="G21" s="454">
        <v>3</v>
      </c>
      <c r="H21" s="455">
        <v>1</v>
      </c>
      <c r="I21" s="456">
        <v>1</v>
      </c>
      <c r="J21" s="457">
        <v>10</v>
      </c>
      <c r="K21" s="455">
        <v>11</v>
      </c>
      <c r="L21" s="455">
        <v>6</v>
      </c>
      <c r="M21" s="455">
        <v>5</v>
      </c>
      <c r="N21" s="455">
        <v>4</v>
      </c>
      <c r="O21" s="456">
        <v>14</v>
      </c>
      <c r="P21" s="452">
        <v>3</v>
      </c>
      <c r="Q21" s="457">
        <v>4.5</v>
      </c>
      <c r="R21" s="458">
        <v>1.5</v>
      </c>
    </row>
    <row r="22" spans="1:18" s="139" customFormat="1" x14ac:dyDescent="0.2">
      <c r="A22" s="452" t="s">
        <v>556</v>
      </c>
      <c r="B22" s="453" t="s">
        <v>71</v>
      </c>
      <c r="C22" s="454">
        <v>8</v>
      </c>
      <c r="D22" s="455">
        <v>0</v>
      </c>
      <c r="E22" s="455">
        <v>0</v>
      </c>
      <c r="F22" s="456">
        <v>0</v>
      </c>
      <c r="G22" s="454">
        <v>3</v>
      </c>
      <c r="H22" s="455">
        <v>0</v>
      </c>
      <c r="I22" s="456">
        <v>0</v>
      </c>
      <c r="J22" s="457">
        <v>8.6666659999999993</v>
      </c>
      <c r="K22" s="455">
        <v>2</v>
      </c>
      <c r="L22" s="455">
        <v>2</v>
      </c>
      <c r="M22" s="455">
        <v>1</v>
      </c>
      <c r="N22" s="455">
        <v>3</v>
      </c>
      <c r="O22" s="456">
        <v>5</v>
      </c>
      <c r="P22" s="452">
        <v>0</v>
      </c>
      <c r="Q22" s="457">
        <v>1.0385</v>
      </c>
      <c r="R22" s="458">
        <v>0.57689999999999997</v>
      </c>
    </row>
    <row r="23" spans="1:18" s="139" customFormat="1" x14ac:dyDescent="0.2">
      <c r="A23" s="452" t="s">
        <v>899</v>
      </c>
      <c r="B23" s="453" t="s">
        <v>74</v>
      </c>
      <c r="C23" s="454">
        <v>5</v>
      </c>
      <c r="D23" s="455">
        <v>2</v>
      </c>
      <c r="E23" s="455">
        <v>0</v>
      </c>
      <c r="F23" s="456">
        <v>0</v>
      </c>
      <c r="G23" s="454">
        <v>1</v>
      </c>
      <c r="H23" s="455">
        <v>0</v>
      </c>
      <c r="I23" s="456">
        <v>0</v>
      </c>
      <c r="J23" s="457">
        <v>13.333333</v>
      </c>
      <c r="K23" s="455">
        <v>10</v>
      </c>
      <c r="L23" s="455">
        <v>4</v>
      </c>
      <c r="M23" s="455">
        <v>3</v>
      </c>
      <c r="N23" s="455">
        <v>4</v>
      </c>
      <c r="O23" s="456">
        <v>10</v>
      </c>
      <c r="P23" s="452">
        <v>1</v>
      </c>
      <c r="Q23" s="457">
        <v>2.0249999999999999</v>
      </c>
      <c r="R23" s="458">
        <v>1.05</v>
      </c>
    </row>
    <row r="24" spans="1:18" s="139" customFormat="1" x14ac:dyDescent="0.2">
      <c r="A24" s="452" t="s">
        <v>870</v>
      </c>
      <c r="B24" s="453" t="s">
        <v>64</v>
      </c>
      <c r="C24" s="454">
        <v>1</v>
      </c>
      <c r="D24" s="455">
        <v>0</v>
      </c>
      <c r="E24" s="455">
        <v>0</v>
      </c>
      <c r="F24" s="456">
        <v>0</v>
      </c>
      <c r="G24" s="454">
        <v>0</v>
      </c>
      <c r="H24" s="455">
        <v>0</v>
      </c>
      <c r="I24" s="456">
        <v>0</v>
      </c>
      <c r="J24" s="457">
        <v>0.33333299999999999</v>
      </c>
      <c r="K24" s="455">
        <v>0</v>
      </c>
      <c r="L24" s="455">
        <v>0</v>
      </c>
      <c r="M24" s="455">
        <v>0</v>
      </c>
      <c r="N24" s="455">
        <v>1</v>
      </c>
      <c r="O24" s="456">
        <v>0</v>
      </c>
      <c r="P24" s="452">
        <v>0</v>
      </c>
      <c r="Q24" s="457">
        <v>0</v>
      </c>
      <c r="R24" s="458">
        <v>3</v>
      </c>
    </row>
    <row r="25" spans="1:18" s="139" customFormat="1" x14ac:dyDescent="0.2">
      <c r="A25" s="452" t="s">
        <v>471</v>
      </c>
      <c r="B25" s="453" t="s">
        <v>73</v>
      </c>
      <c r="C25" s="454">
        <v>6</v>
      </c>
      <c r="D25" s="455">
        <v>0</v>
      </c>
      <c r="E25" s="455">
        <v>0</v>
      </c>
      <c r="F25" s="456">
        <v>0</v>
      </c>
      <c r="G25" s="454">
        <v>0</v>
      </c>
      <c r="H25" s="455">
        <v>0</v>
      </c>
      <c r="I25" s="456">
        <v>0</v>
      </c>
      <c r="J25" s="457">
        <v>6.6666660000000002</v>
      </c>
      <c r="K25" s="455">
        <v>2</v>
      </c>
      <c r="L25" s="455">
        <v>1</v>
      </c>
      <c r="M25" s="455">
        <v>1</v>
      </c>
      <c r="N25" s="455">
        <v>6</v>
      </c>
      <c r="O25" s="456">
        <v>9</v>
      </c>
      <c r="P25" s="452">
        <v>0</v>
      </c>
      <c r="Q25" s="457">
        <v>1.35</v>
      </c>
      <c r="R25" s="458">
        <v>1.2</v>
      </c>
    </row>
    <row r="26" spans="1:18" s="139" customFormat="1" x14ac:dyDescent="0.2">
      <c r="A26" s="452" t="s">
        <v>432</v>
      </c>
      <c r="B26" s="453" t="s">
        <v>64</v>
      </c>
      <c r="C26" s="454">
        <v>4</v>
      </c>
      <c r="D26" s="455">
        <v>0</v>
      </c>
      <c r="E26" s="455">
        <v>0</v>
      </c>
      <c r="F26" s="456">
        <v>0</v>
      </c>
      <c r="G26" s="454">
        <v>1</v>
      </c>
      <c r="H26" s="455">
        <v>1</v>
      </c>
      <c r="I26" s="456">
        <v>0</v>
      </c>
      <c r="J26" s="457">
        <v>7</v>
      </c>
      <c r="K26" s="455">
        <v>5</v>
      </c>
      <c r="L26" s="455">
        <v>5</v>
      </c>
      <c r="M26" s="455">
        <v>5</v>
      </c>
      <c r="N26" s="455">
        <v>1</v>
      </c>
      <c r="O26" s="456">
        <v>7</v>
      </c>
      <c r="P26" s="452">
        <v>2</v>
      </c>
      <c r="Q26" s="457">
        <v>6.4286000000000003</v>
      </c>
      <c r="R26" s="458">
        <v>0.85709999999999997</v>
      </c>
    </row>
    <row r="27" spans="1:18" s="139" customFormat="1" x14ac:dyDescent="0.2">
      <c r="A27" s="452" t="s">
        <v>901</v>
      </c>
      <c r="B27" s="453" t="s">
        <v>74</v>
      </c>
      <c r="C27" s="454">
        <v>5</v>
      </c>
      <c r="D27" s="455">
        <v>0</v>
      </c>
      <c r="E27" s="455">
        <v>0</v>
      </c>
      <c r="F27" s="456">
        <v>0</v>
      </c>
      <c r="G27" s="454">
        <v>0</v>
      </c>
      <c r="H27" s="455">
        <v>0</v>
      </c>
      <c r="I27" s="456">
        <v>0</v>
      </c>
      <c r="J27" s="457">
        <v>5.6666660000000002</v>
      </c>
      <c r="K27" s="455">
        <v>7</v>
      </c>
      <c r="L27" s="455">
        <v>5</v>
      </c>
      <c r="M27" s="455">
        <v>5</v>
      </c>
      <c r="N27" s="455">
        <v>3</v>
      </c>
      <c r="O27" s="456">
        <v>3</v>
      </c>
      <c r="P27" s="452">
        <v>1</v>
      </c>
      <c r="Q27" s="457">
        <v>7.9412000000000003</v>
      </c>
      <c r="R27" s="458">
        <v>1.7646999999999999</v>
      </c>
    </row>
    <row r="28" spans="1:18" s="139" customFormat="1" x14ac:dyDescent="0.2">
      <c r="A28" s="452" t="s">
        <v>415</v>
      </c>
      <c r="B28" s="453" t="s">
        <v>73</v>
      </c>
      <c r="C28" s="454">
        <v>5</v>
      </c>
      <c r="D28" s="455">
        <v>0</v>
      </c>
      <c r="E28" s="455">
        <v>0</v>
      </c>
      <c r="F28" s="456">
        <v>0</v>
      </c>
      <c r="G28" s="454">
        <v>0</v>
      </c>
      <c r="H28" s="455">
        <v>1</v>
      </c>
      <c r="I28" s="456">
        <v>3</v>
      </c>
      <c r="J28" s="457">
        <v>8</v>
      </c>
      <c r="K28" s="455">
        <v>7</v>
      </c>
      <c r="L28" s="455">
        <v>4</v>
      </c>
      <c r="M28" s="455">
        <v>4</v>
      </c>
      <c r="N28" s="455">
        <v>4</v>
      </c>
      <c r="O28" s="456">
        <v>9</v>
      </c>
      <c r="P28" s="452">
        <v>2</v>
      </c>
      <c r="Q28" s="457">
        <v>4.5</v>
      </c>
      <c r="R28" s="458">
        <v>1.375</v>
      </c>
    </row>
    <row r="29" spans="1:18" s="139" customFormat="1" x14ac:dyDescent="0.2">
      <c r="A29" s="452" t="s">
        <v>776</v>
      </c>
      <c r="B29" s="453" t="s">
        <v>73</v>
      </c>
      <c r="C29" s="454">
        <v>6</v>
      </c>
      <c r="D29" s="455">
        <v>0</v>
      </c>
      <c r="E29" s="455">
        <v>0</v>
      </c>
      <c r="F29" s="456">
        <v>0</v>
      </c>
      <c r="G29" s="454">
        <v>0</v>
      </c>
      <c r="H29" s="455">
        <v>0</v>
      </c>
      <c r="I29" s="456">
        <v>0</v>
      </c>
      <c r="J29" s="457">
        <v>11.666667</v>
      </c>
      <c r="K29" s="455">
        <v>9</v>
      </c>
      <c r="L29" s="455">
        <v>4</v>
      </c>
      <c r="M29" s="455">
        <v>4</v>
      </c>
      <c r="N29" s="455">
        <v>1</v>
      </c>
      <c r="O29" s="456">
        <v>9</v>
      </c>
      <c r="P29" s="452">
        <v>1</v>
      </c>
      <c r="Q29" s="457">
        <v>3.0857000000000001</v>
      </c>
      <c r="R29" s="458">
        <v>0.85709999999999997</v>
      </c>
    </row>
    <row r="30" spans="1:18" s="139" customFormat="1" x14ac:dyDescent="0.2">
      <c r="A30" s="452" t="s">
        <v>578</v>
      </c>
      <c r="B30" s="453" t="s">
        <v>67</v>
      </c>
      <c r="C30" s="454">
        <v>2</v>
      </c>
      <c r="D30" s="455">
        <v>0</v>
      </c>
      <c r="E30" s="455">
        <v>0</v>
      </c>
      <c r="F30" s="456">
        <v>0</v>
      </c>
      <c r="G30" s="454">
        <v>0</v>
      </c>
      <c r="H30" s="455">
        <v>0</v>
      </c>
      <c r="I30" s="456">
        <v>0</v>
      </c>
      <c r="J30" s="457">
        <v>6</v>
      </c>
      <c r="K30" s="455">
        <v>4</v>
      </c>
      <c r="L30" s="455">
        <v>2</v>
      </c>
      <c r="M30" s="455">
        <v>2</v>
      </c>
      <c r="N30" s="455">
        <v>3</v>
      </c>
      <c r="O30" s="456">
        <v>2</v>
      </c>
      <c r="P30" s="452">
        <v>0</v>
      </c>
      <c r="Q30" s="457">
        <v>3</v>
      </c>
      <c r="R30" s="458">
        <v>1.1667000000000001</v>
      </c>
    </row>
    <row r="31" spans="1:18" s="139" customFormat="1" x14ac:dyDescent="0.2">
      <c r="A31" s="452" t="s">
        <v>457</v>
      </c>
      <c r="B31" s="453" t="s">
        <v>64</v>
      </c>
      <c r="C31" s="454">
        <v>4</v>
      </c>
      <c r="D31" s="455">
        <v>4</v>
      </c>
      <c r="E31" s="455">
        <v>1</v>
      </c>
      <c r="F31" s="456">
        <v>0</v>
      </c>
      <c r="G31" s="454">
        <v>1</v>
      </c>
      <c r="H31" s="455">
        <v>2</v>
      </c>
      <c r="I31" s="456">
        <v>0</v>
      </c>
      <c r="J31" s="457">
        <v>29</v>
      </c>
      <c r="K31" s="455">
        <v>19</v>
      </c>
      <c r="L31" s="455">
        <v>14</v>
      </c>
      <c r="M31" s="455">
        <v>12</v>
      </c>
      <c r="N31" s="455">
        <v>17</v>
      </c>
      <c r="O31" s="456">
        <v>37</v>
      </c>
      <c r="P31" s="452">
        <v>6</v>
      </c>
      <c r="Q31" s="457">
        <v>3.7241</v>
      </c>
      <c r="R31" s="458">
        <v>1.2414000000000001</v>
      </c>
    </row>
    <row r="32" spans="1:18" s="139" customFormat="1" x14ac:dyDescent="0.2">
      <c r="A32" s="452" t="s">
        <v>419</v>
      </c>
      <c r="B32" s="453" t="s">
        <v>73</v>
      </c>
      <c r="C32" s="454">
        <v>3</v>
      </c>
      <c r="D32" s="455">
        <v>3</v>
      </c>
      <c r="E32" s="455">
        <v>0</v>
      </c>
      <c r="F32" s="456">
        <v>0</v>
      </c>
      <c r="G32" s="454">
        <v>0</v>
      </c>
      <c r="H32" s="455">
        <v>1</v>
      </c>
      <c r="I32" s="456">
        <v>0</v>
      </c>
      <c r="J32" s="457">
        <v>9.3333329999999997</v>
      </c>
      <c r="K32" s="455">
        <v>9</v>
      </c>
      <c r="L32" s="455">
        <v>5</v>
      </c>
      <c r="M32" s="455">
        <v>4</v>
      </c>
      <c r="N32" s="455">
        <v>4</v>
      </c>
      <c r="O32" s="456">
        <v>11</v>
      </c>
      <c r="P32" s="452">
        <v>1</v>
      </c>
      <c r="Q32" s="457">
        <v>3.8571</v>
      </c>
      <c r="R32" s="458">
        <v>1.3929</v>
      </c>
    </row>
    <row r="33" spans="1:18" s="139" customFormat="1" x14ac:dyDescent="0.2">
      <c r="A33" s="452" t="s">
        <v>460</v>
      </c>
      <c r="B33" s="453" t="s">
        <v>74</v>
      </c>
      <c r="C33" s="454">
        <v>10</v>
      </c>
      <c r="D33" s="455">
        <v>0</v>
      </c>
      <c r="E33" s="455">
        <v>0</v>
      </c>
      <c r="F33" s="456">
        <v>0</v>
      </c>
      <c r="G33" s="454">
        <v>1</v>
      </c>
      <c r="H33" s="455">
        <v>0</v>
      </c>
      <c r="I33" s="456">
        <v>0</v>
      </c>
      <c r="J33" s="457">
        <v>8.3333340000000007</v>
      </c>
      <c r="K33" s="455">
        <v>9</v>
      </c>
      <c r="L33" s="455">
        <v>7</v>
      </c>
      <c r="M33" s="455">
        <v>6</v>
      </c>
      <c r="N33" s="455">
        <v>1</v>
      </c>
      <c r="O33" s="456">
        <v>12</v>
      </c>
      <c r="P33" s="452">
        <v>3</v>
      </c>
      <c r="Q33" s="457">
        <v>6.48</v>
      </c>
      <c r="R33" s="458">
        <v>1.2</v>
      </c>
    </row>
    <row r="34" spans="1:18" s="139" customFormat="1" x14ac:dyDescent="0.2">
      <c r="A34" s="452" t="s">
        <v>412</v>
      </c>
      <c r="B34" s="453" t="s">
        <v>71</v>
      </c>
      <c r="C34" s="454">
        <v>8</v>
      </c>
      <c r="D34" s="455">
        <v>0</v>
      </c>
      <c r="E34" s="455">
        <v>0</v>
      </c>
      <c r="F34" s="456">
        <v>0</v>
      </c>
      <c r="G34" s="454">
        <v>0</v>
      </c>
      <c r="H34" s="455">
        <v>2</v>
      </c>
      <c r="I34" s="456">
        <v>3</v>
      </c>
      <c r="J34" s="457">
        <v>18.666667</v>
      </c>
      <c r="K34" s="455">
        <v>16</v>
      </c>
      <c r="L34" s="455">
        <v>8</v>
      </c>
      <c r="M34" s="455">
        <v>8</v>
      </c>
      <c r="N34" s="455">
        <v>1</v>
      </c>
      <c r="O34" s="456">
        <v>11</v>
      </c>
      <c r="P34" s="452">
        <v>7</v>
      </c>
      <c r="Q34" s="457">
        <v>3.8571</v>
      </c>
      <c r="R34" s="458">
        <v>0.91069999999999995</v>
      </c>
    </row>
    <row r="35" spans="1:18" s="139" customFormat="1" x14ac:dyDescent="0.2">
      <c r="A35" s="452" t="s">
        <v>685</v>
      </c>
      <c r="B35" s="453" t="s">
        <v>64</v>
      </c>
      <c r="C35" s="454">
        <v>3</v>
      </c>
      <c r="D35" s="455">
        <v>3</v>
      </c>
      <c r="E35" s="455">
        <v>0</v>
      </c>
      <c r="F35" s="456">
        <v>0</v>
      </c>
      <c r="G35" s="454">
        <v>0</v>
      </c>
      <c r="H35" s="455">
        <v>1</v>
      </c>
      <c r="I35" s="456">
        <v>0</v>
      </c>
      <c r="J35" s="457">
        <v>17.333333</v>
      </c>
      <c r="K35" s="455">
        <v>17</v>
      </c>
      <c r="L35" s="455">
        <v>8</v>
      </c>
      <c r="M35" s="455">
        <v>7</v>
      </c>
      <c r="N35" s="455">
        <v>3</v>
      </c>
      <c r="O35" s="456">
        <v>20</v>
      </c>
      <c r="P35" s="452">
        <v>4</v>
      </c>
      <c r="Q35" s="457">
        <v>3.6345999999999998</v>
      </c>
      <c r="R35" s="458">
        <v>1.1537999999999999</v>
      </c>
    </row>
    <row r="36" spans="1:18" s="139" customFormat="1" x14ac:dyDescent="0.2">
      <c r="A36" s="452" t="s">
        <v>683</v>
      </c>
      <c r="B36" s="453" t="s">
        <v>64</v>
      </c>
      <c r="C36" s="454">
        <v>3</v>
      </c>
      <c r="D36" s="455">
        <v>0</v>
      </c>
      <c r="E36" s="455">
        <v>0</v>
      </c>
      <c r="F36" s="456">
        <v>0</v>
      </c>
      <c r="G36" s="454">
        <v>0</v>
      </c>
      <c r="H36" s="455">
        <v>0</v>
      </c>
      <c r="I36" s="456">
        <v>0</v>
      </c>
      <c r="J36" s="457">
        <v>6.3333329999999997</v>
      </c>
      <c r="K36" s="455">
        <v>4</v>
      </c>
      <c r="L36" s="455">
        <v>1</v>
      </c>
      <c r="M36" s="455">
        <v>1</v>
      </c>
      <c r="N36" s="455">
        <v>1</v>
      </c>
      <c r="O36" s="456">
        <v>3</v>
      </c>
      <c r="P36" s="452">
        <v>1</v>
      </c>
      <c r="Q36" s="457">
        <v>1.4211</v>
      </c>
      <c r="R36" s="458">
        <v>0.78949999999999998</v>
      </c>
    </row>
    <row r="37" spans="1:18" s="139" customFormat="1" x14ac:dyDescent="0.2">
      <c r="A37" s="452" t="s">
        <v>956</v>
      </c>
      <c r="B37" s="453" t="s">
        <v>146</v>
      </c>
      <c r="C37" s="454">
        <v>1</v>
      </c>
      <c r="D37" s="455">
        <v>0</v>
      </c>
      <c r="E37" s="455">
        <v>0</v>
      </c>
      <c r="F37" s="456">
        <v>0</v>
      </c>
      <c r="G37" s="454">
        <v>0</v>
      </c>
      <c r="H37" s="455">
        <v>0</v>
      </c>
      <c r="I37" s="456">
        <v>0</v>
      </c>
      <c r="J37" s="457">
        <v>1</v>
      </c>
      <c r="K37" s="455">
        <v>3</v>
      </c>
      <c r="L37" s="455">
        <v>2</v>
      </c>
      <c r="M37" s="455">
        <v>2</v>
      </c>
      <c r="N37" s="455">
        <v>0</v>
      </c>
      <c r="O37" s="456">
        <v>2</v>
      </c>
      <c r="P37" s="452">
        <v>0</v>
      </c>
      <c r="Q37" s="457">
        <v>18</v>
      </c>
      <c r="R37" s="458">
        <v>3</v>
      </c>
    </row>
    <row r="38" spans="1:18" s="139" customFormat="1" x14ac:dyDescent="0.2">
      <c r="A38" s="452" t="s">
        <v>479</v>
      </c>
      <c r="B38" s="453" t="s">
        <v>71</v>
      </c>
      <c r="C38" s="454">
        <v>3</v>
      </c>
      <c r="D38" s="455">
        <v>3</v>
      </c>
      <c r="E38" s="455">
        <v>0</v>
      </c>
      <c r="F38" s="456">
        <v>0</v>
      </c>
      <c r="G38" s="454">
        <v>0</v>
      </c>
      <c r="H38" s="455">
        <v>0</v>
      </c>
      <c r="I38" s="456">
        <v>0</v>
      </c>
      <c r="J38" s="457">
        <v>9.3333329999999997</v>
      </c>
      <c r="K38" s="455">
        <v>14</v>
      </c>
      <c r="L38" s="455">
        <v>3</v>
      </c>
      <c r="M38" s="455">
        <v>3</v>
      </c>
      <c r="N38" s="455">
        <v>4</v>
      </c>
      <c r="O38" s="456">
        <v>7</v>
      </c>
      <c r="P38" s="452">
        <v>0</v>
      </c>
      <c r="Q38" s="457">
        <v>2.8929</v>
      </c>
      <c r="R38" s="458">
        <v>1.9286000000000001</v>
      </c>
    </row>
    <row r="39" spans="1:18" s="139" customFormat="1" x14ac:dyDescent="0.2">
      <c r="A39" s="452" t="s">
        <v>404</v>
      </c>
      <c r="B39" s="453" t="s">
        <v>74</v>
      </c>
      <c r="C39" s="454">
        <v>4</v>
      </c>
      <c r="D39" s="455">
        <v>4</v>
      </c>
      <c r="E39" s="455">
        <v>0</v>
      </c>
      <c r="F39" s="456">
        <v>0</v>
      </c>
      <c r="G39" s="454">
        <v>1</v>
      </c>
      <c r="H39" s="455">
        <v>1</v>
      </c>
      <c r="I39" s="456">
        <v>0</v>
      </c>
      <c r="J39" s="457">
        <v>13</v>
      </c>
      <c r="K39" s="455">
        <v>14</v>
      </c>
      <c r="L39" s="455">
        <v>12</v>
      </c>
      <c r="M39" s="455">
        <v>12</v>
      </c>
      <c r="N39" s="455">
        <v>8</v>
      </c>
      <c r="O39" s="456">
        <v>15</v>
      </c>
      <c r="P39" s="452">
        <v>2</v>
      </c>
      <c r="Q39" s="457">
        <v>8.3077000000000005</v>
      </c>
      <c r="R39" s="458">
        <v>1.6922999999999999</v>
      </c>
    </row>
    <row r="40" spans="1:18" s="139" customFormat="1" x14ac:dyDescent="0.2">
      <c r="A40" s="452" t="s">
        <v>954</v>
      </c>
      <c r="B40" s="453" t="s">
        <v>146</v>
      </c>
      <c r="C40" s="454">
        <v>1</v>
      </c>
      <c r="D40" s="455">
        <v>0</v>
      </c>
      <c r="E40" s="455">
        <v>0</v>
      </c>
      <c r="F40" s="456">
        <v>0</v>
      </c>
      <c r="G40" s="454">
        <v>0</v>
      </c>
      <c r="H40" s="455">
        <v>0</v>
      </c>
      <c r="I40" s="456">
        <v>0</v>
      </c>
      <c r="J40" s="457">
        <v>3</v>
      </c>
      <c r="K40" s="455">
        <v>4</v>
      </c>
      <c r="L40" s="455">
        <v>3</v>
      </c>
      <c r="M40" s="455">
        <v>3</v>
      </c>
      <c r="N40" s="455">
        <v>1</v>
      </c>
      <c r="O40" s="456">
        <v>5</v>
      </c>
      <c r="P40" s="452">
        <v>0</v>
      </c>
      <c r="Q40" s="457">
        <v>9</v>
      </c>
      <c r="R40" s="458">
        <v>1.6667000000000001</v>
      </c>
    </row>
    <row r="41" spans="1:18" s="139" customFormat="1" x14ac:dyDescent="0.2">
      <c r="A41" s="463" t="s">
        <v>407</v>
      </c>
      <c r="B41" s="464" t="s">
        <v>73</v>
      </c>
      <c r="C41" s="465">
        <v>4</v>
      </c>
      <c r="D41" s="466">
        <v>4</v>
      </c>
      <c r="E41" s="466">
        <v>0</v>
      </c>
      <c r="F41" s="467">
        <v>0</v>
      </c>
      <c r="G41" s="465">
        <v>0</v>
      </c>
      <c r="H41" s="466">
        <v>0</v>
      </c>
      <c r="I41" s="467">
        <v>0</v>
      </c>
      <c r="J41" s="468">
        <v>14.333333</v>
      </c>
      <c r="K41" s="466">
        <v>14</v>
      </c>
      <c r="L41" s="466">
        <v>10</v>
      </c>
      <c r="M41" s="466">
        <v>10</v>
      </c>
      <c r="N41" s="466">
        <v>9</v>
      </c>
      <c r="O41" s="467">
        <v>13</v>
      </c>
      <c r="P41" s="463">
        <v>1</v>
      </c>
      <c r="Q41" s="468">
        <v>6.2790999999999997</v>
      </c>
      <c r="R41" s="469">
        <v>1.6047</v>
      </c>
    </row>
    <row r="42" spans="1:18" s="139" customFormat="1" x14ac:dyDescent="0.2">
      <c r="A42" s="452" t="s">
        <v>476</v>
      </c>
      <c r="B42" s="453" t="s">
        <v>67</v>
      </c>
      <c r="C42" s="454">
        <v>3</v>
      </c>
      <c r="D42" s="455">
        <v>0</v>
      </c>
      <c r="E42" s="455">
        <v>0</v>
      </c>
      <c r="F42" s="456">
        <v>0</v>
      </c>
      <c r="G42" s="454">
        <v>0</v>
      </c>
      <c r="H42" s="455">
        <v>1</v>
      </c>
      <c r="I42" s="456">
        <v>0</v>
      </c>
      <c r="J42" s="457">
        <v>6.6666670000000003</v>
      </c>
      <c r="K42" s="455">
        <v>3</v>
      </c>
      <c r="L42" s="455">
        <v>4</v>
      </c>
      <c r="M42" s="455">
        <v>3</v>
      </c>
      <c r="N42" s="455">
        <v>2</v>
      </c>
      <c r="O42" s="456">
        <v>8</v>
      </c>
      <c r="P42" s="452">
        <v>2</v>
      </c>
      <c r="Q42" s="457">
        <v>4.05</v>
      </c>
      <c r="R42" s="458">
        <v>0.75</v>
      </c>
    </row>
    <row r="43" spans="1:18" s="139" customFormat="1" x14ac:dyDescent="0.2">
      <c r="A43" s="452" t="s">
        <v>424</v>
      </c>
      <c r="B43" s="453" t="s">
        <v>64</v>
      </c>
      <c r="C43" s="454">
        <v>1</v>
      </c>
      <c r="D43" s="455">
        <v>0</v>
      </c>
      <c r="E43" s="455">
        <v>0</v>
      </c>
      <c r="F43" s="456">
        <v>0</v>
      </c>
      <c r="G43" s="454">
        <v>0</v>
      </c>
      <c r="H43" s="455">
        <v>0</v>
      </c>
      <c r="I43" s="456">
        <v>0</v>
      </c>
      <c r="J43" s="457">
        <v>0.66666700000000001</v>
      </c>
      <c r="K43" s="455">
        <v>0</v>
      </c>
      <c r="L43" s="455">
        <v>0</v>
      </c>
      <c r="M43" s="455">
        <v>0</v>
      </c>
      <c r="N43" s="455">
        <v>0</v>
      </c>
      <c r="O43" s="456">
        <v>0</v>
      </c>
      <c r="P43" s="452">
        <v>0</v>
      </c>
      <c r="Q43" s="457">
        <v>0</v>
      </c>
      <c r="R43" s="458">
        <v>0</v>
      </c>
    </row>
    <row r="44" spans="1:18" s="139" customFormat="1" x14ac:dyDescent="0.2">
      <c r="A44" s="452" t="s">
        <v>465</v>
      </c>
      <c r="B44" s="453" t="s">
        <v>71</v>
      </c>
      <c r="C44" s="454">
        <v>6</v>
      </c>
      <c r="D44" s="455">
        <v>0</v>
      </c>
      <c r="E44" s="455">
        <v>0</v>
      </c>
      <c r="F44" s="456">
        <v>0</v>
      </c>
      <c r="G44" s="454">
        <v>0</v>
      </c>
      <c r="H44" s="455">
        <v>0</v>
      </c>
      <c r="I44" s="456">
        <v>0</v>
      </c>
      <c r="J44" s="457">
        <v>5.6666660000000002</v>
      </c>
      <c r="K44" s="455">
        <v>2</v>
      </c>
      <c r="L44" s="455">
        <v>0</v>
      </c>
      <c r="M44" s="455">
        <v>0</v>
      </c>
      <c r="N44" s="455">
        <v>0</v>
      </c>
      <c r="O44" s="456">
        <v>4</v>
      </c>
      <c r="P44" s="452">
        <v>0</v>
      </c>
      <c r="Q44" s="457">
        <v>0</v>
      </c>
      <c r="R44" s="458">
        <v>0.35289999999999999</v>
      </c>
    </row>
    <row r="45" spans="1:18" s="139" customFormat="1" x14ac:dyDescent="0.2">
      <c r="A45" s="452" t="s">
        <v>464</v>
      </c>
      <c r="B45" s="453" t="s">
        <v>73</v>
      </c>
      <c r="C45" s="454">
        <v>7</v>
      </c>
      <c r="D45" s="455">
        <v>0</v>
      </c>
      <c r="E45" s="455">
        <v>0</v>
      </c>
      <c r="F45" s="456">
        <v>0</v>
      </c>
      <c r="G45" s="454">
        <v>3</v>
      </c>
      <c r="H45" s="455">
        <v>0</v>
      </c>
      <c r="I45" s="456">
        <v>0</v>
      </c>
      <c r="J45" s="457">
        <v>13.333333</v>
      </c>
      <c r="K45" s="455">
        <v>13</v>
      </c>
      <c r="L45" s="455">
        <v>6</v>
      </c>
      <c r="M45" s="455">
        <v>5</v>
      </c>
      <c r="N45" s="455">
        <v>4</v>
      </c>
      <c r="O45" s="456">
        <v>10</v>
      </c>
      <c r="P45" s="452">
        <v>3</v>
      </c>
      <c r="Q45" s="457">
        <v>3.375</v>
      </c>
      <c r="R45" s="458">
        <v>1.2749999999999999</v>
      </c>
    </row>
    <row r="46" spans="1:18" s="139" customFormat="1" x14ac:dyDescent="0.2">
      <c r="A46" s="452" t="s">
        <v>961</v>
      </c>
      <c r="B46" s="453" t="s">
        <v>146</v>
      </c>
      <c r="C46" s="454">
        <v>1</v>
      </c>
      <c r="D46" s="455">
        <v>0</v>
      </c>
      <c r="E46" s="455">
        <v>0</v>
      </c>
      <c r="F46" s="456">
        <v>0</v>
      </c>
      <c r="G46" s="454">
        <v>0</v>
      </c>
      <c r="H46" s="455">
        <v>0</v>
      </c>
      <c r="I46" s="456">
        <v>0</v>
      </c>
      <c r="J46" s="457">
        <v>1.3333330000000001</v>
      </c>
      <c r="K46" s="455">
        <v>1</v>
      </c>
      <c r="L46" s="455">
        <v>0</v>
      </c>
      <c r="M46" s="455">
        <v>0</v>
      </c>
      <c r="N46" s="455">
        <v>0</v>
      </c>
      <c r="O46" s="456">
        <v>1</v>
      </c>
      <c r="P46" s="452">
        <v>0</v>
      </c>
      <c r="Q46" s="457">
        <v>0</v>
      </c>
      <c r="R46" s="458">
        <v>0.75</v>
      </c>
    </row>
    <row r="47" spans="1:18" s="139" customFormat="1" x14ac:dyDescent="0.2">
      <c r="A47" s="452" t="s">
        <v>469</v>
      </c>
      <c r="B47" s="453" t="s">
        <v>67</v>
      </c>
      <c r="C47" s="454">
        <v>3</v>
      </c>
      <c r="D47" s="455">
        <v>0</v>
      </c>
      <c r="E47" s="455">
        <v>0</v>
      </c>
      <c r="F47" s="456">
        <v>0</v>
      </c>
      <c r="G47" s="454">
        <v>0</v>
      </c>
      <c r="H47" s="455">
        <v>0</v>
      </c>
      <c r="I47" s="456">
        <v>0</v>
      </c>
      <c r="J47" s="457">
        <v>3.3333330000000001</v>
      </c>
      <c r="K47" s="455">
        <v>1</v>
      </c>
      <c r="L47" s="455">
        <v>0</v>
      </c>
      <c r="M47" s="455">
        <v>0</v>
      </c>
      <c r="N47" s="455">
        <v>4</v>
      </c>
      <c r="O47" s="456">
        <v>5</v>
      </c>
      <c r="P47" s="452">
        <v>0</v>
      </c>
      <c r="Q47" s="457">
        <v>0</v>
      </c>
      <c r="R47" s="458">
        <v>1.5</v>
      </c>
    </row>
    <row r="48" spans="1:18" s="139" customFormat="1" x14ac:dyDescent="0.2">
      <c r="A48" s="452" t="s">
        <v>955</v>
      </c>
      <c r="B48" s="453" t="s">
        <v>146</v>
      </c>
      <c r="C48" s="454">
        <v>3</v>
      </c>
      <c r="D48" s="455">
        <v>0</v>
      </c>
      <c r="E48" s="455">
        <v>0</v>
      </c>
      <c r="F48" s="456">
        <v>0</v>
      </c>
      <c r="G48" s="454">
        <v>0</v>
      </c>
      <c r="H48" s="455">
        <v>1</v>
      </c>
      <c r="I48" s="456">
        <v>0</v>
      </c>
      <c r="J48" s="457">
        <v>2.6666660000000002</v>
      </c>
      <c r="K48" s="455">
        <v>2</v>
      </c>
      <c r="L48" s="455">
        <v>1</v>
      </c>
      <c r="M48" s="455">
        <v>1</v>
      </c>
      <c r="N48" s="455">
        <v>1</v>
      </c>
      <c r="O48" s="456">
        <v>4</v>
      </c>
      <c r="P48" s="452">
        <v>1</v>
      </c>
      <c r="Q48" s="457">
        <v>3.375</v>
      </c>
      <c r="R48" s="458">
        <v>1.125</v>
      </c>
    </row>
    <row r="49" spans="1:18" x14ac:dyDescent="0.2">
      <c r="A49" s="452" t="s">
        <v>581</v>
      </c>
      <c r="B49" s="453" t="s">
        <v>67</v>
      </c>
      <c r="C49" s="454">
        <v>3</v>
      </c>
      <c r="D49" s="455">
        <v>3</v>
      </c>
      <c r="E49" s="455">
        <v>2</v>
      </c>
      <c r="F49" s="456">
        <v>0</v>
      </c>
      <c r="G49" s="454">
        <v>1</v>
      </c>
      <c r="H49" s="455">
        <v>2</v>
      </c>
      <c r="I49" s="456">
        <v>0</v>
      </c>
      <c r="J49" s="457">
        <v>24.333333</v>
      </c>
      <c r="K49" s="455">
        <v>21</v>
      </c>
      <c r="L49" s="455">
        <v>10</v>
      </c>
      <c r="M49" s="455">
        <v>10</v>
      </c>
      <c r="N49" s="455">
        <v>4</v>
      </c>
      <c r="O49" s="456">
        <v>28</v>
      </c>
      <c r="P49" s="452">
        <v>3</v>
      </c>
      <c r="Q49" s="457">
        <v>3.6985999999999999</v>
      </c>
      <c r="R49" s="458">
        <v>1.0274000000000001</v>
      </c>
    </row>
    <row r="50" spans="1:18" x14ac:dyDescent="0.2">
      <c r="A50" s="452" t="s">
        <v>783</v>
      </c>
      <c r="B50" s="453" t="s">
        <v>73</v>
      </c>
      <c r="C50" s="454">
        <v>3</v>
      </c>
      <c r="D50" s="455">
        <v>3</v>
      </c>
      <c r="E50" s="455">
        <v>0</v>
      </c>
      <c r="F50" s="456">
        <v>0</v>
      </c>
      <c r="G50" s="454">
        <v>1</v>
      </c>
      <c r="H50" s="455">
        <v>0</v>
      </c>
      <c r="I50" s="456">
        <v>0</v>
      </c>
      <c r="J50" s="457">
        <v>9.6666670000000003</v>
      </c>
      <c r="K50" s="455">
        <v>14</v>
      </c>
      <c r="L50" s="455">
        <v>13</v>
      </c>
      <c r="M50" s="455">
        <v>13</v>
      </c>
      <c r="N50" s="455">
        <v>5</v>
      </c>
      <c r="O50" s="456">
        <v>7</v>
      </c>
      <c r="P50" s="452">
        <v>5</v>
      </c>
      <c r="Q50" s="457">
        <v>12.103400000000001</v>
      </c>
      <c r="R50" s="458">
        <v>1.9655</v>
      </c>
    </row>
    <row r="51" spans="1:18" x14ac:dyDescent="0.2">
      <c r="A51" s="452" t="s">
        <v>549</v>
      </c>
      <c r="B51" s="453" t="s">
        <v>71</v>
      </c>
      <c r="C51" s="454">
        <v>5</v>
      </c>
      <c r="D51" s="455">
        <v>5</v>
      </c>
      <c r="E51" s="455">
        <v>0</v>
      </c>
      <c r="F51" s="456">
        <v>0</v>
      </c>
      <c r="G51" s="454">
        <v>0</v>
      </c>
      <c r="H51" s="455">
        <v>0</v>
      </c>
      <c r="I51" s="456">
        <v>0</v>
      </c>
      <c r="J51" s="457">
        <v>13</v>
      </c>
      <c r="K51" s="455">
        <v>14</v>
      </c>
      <c r="L51" s="455">
        <v>7</v>
      </c>
      <c r="M51" s="455">
        <v>7</v>
      </c>
      <c r="N51" s="455">
        <v>4</v>
      </c>
      <c r="O51" s="456">
        <v>10</v>
      </c>
      <c r="P51" s="452">
        <v>2</v>
      </c>
      <c r="Q51" s="457">
        <v>4.8461999999999996</v>
      </c>
      <c r="R51" s="458">
        <v>1.3846000000000001</v>
      </c>
    </row>
    <row r="52" spans="1:18" x14ac:dyDescent="0.2">
      <c r="A52" s="452" t="s">
        <v>483</v>
      </c>
      <c r="B52" s="453" t="s">
        <v>71</v>
      </c>
      <c r="C52" s="454">
        <v>10</v>
      </c>
      <c r="D52" s="455">
        <v>0</v>
      </c>
      <c r="E52" s="455">
        <v>0</v>
      </c>
      <c r="F52" s="456">
        <v>0</v>
      </c>
      <c r="G52" s="454">
        <v>2</v>
      </c>
      <c r="H52" s="455">
        <v>0</v>
      </c>
      <c r="I52" s="456">
        <v>0</v>
      </c>
      <c r="J52" s="457">
        <v>8.3333340000000007</v>
      </c>
      <c r="K52" s="455">
        <v>0</v>
      </c>
      <c r="L52" s="455">
        <v>0</v>
      </c>
      <c r="M52" s="455">
        <v>0</v>
      </c>
      <c r="N52" s="455">
        <v>1</v>
      </c>
      <c r="O52" s="456">
        <v>8</v>
      </c>
      <c r="P52" s="452">
        <v>0</v>
      </c>
      <c r="Q52" s="457">
        <v>0</v>
      </c>
      <c r="R52" s="458">
        <v>0.12</v>
      </c>
    </row>
    <row r="53" spans="1:18" x14ac:dyDescent="0.2">
      <c r="A53" s="463" t="s">
        <v>779</v>
      </c>
      <c r="B53" s="464" t="s">
        <v>73</v>
      </c>
      <c r="C53" s="465">
        <v>3</v>
      </c>
      <c r="D53" s="466">
        <v>0</v>
      </c>
      <c r="E53" s="466">
        <v>0</v>
      </c>
      <c r="F53" s="467">
        <v>0</v>
      </c>
      <c r="G53" s="465">
        <v>1</v>
      </c>
      <c r="H53" s="466">
        <v>0</v>
      </c>
      <c r="I53" s="467">
        <v>0</v>
      </c>
      <c r="J53" s="468">
        <v>6</v>
      </c>
      <c r="K53" s="466">
        <v>4</v>
      </c>
      <c r="L53" s="466">
        <v>3</v>
      </c>
      <c r="M53" s="466">
        <v>3</v>
      </c>
      <c r="N53" s="466">
        <v>2</v>
      </c>
      <c r="O53" s="467">
        <v>3</v>
      </c>
      <c r="P53" s="463">
        <v>1</v>
      </c>
      <c r="Q53" s="468">
        <v>4.5</v>
      </c>
      <c r="R53" s="469">
        <v>1</v>
      </c>
    </row>
    <row r="54" spans="1:18" x14ac:dyDescent="0.2">
      <c r="A54" s="463" t="s">
        <v>957</v>
      </c>
      <c r="B54" s="464" t="s">
        <v>146</v>
      </c>
      <c r="C54" s="465">
        <v>1</v>
      </c>
      <c r="D54" s="466">
        <v>1</v>
      </c>
      <c r="E54" s="466">
        <v>0</v>
      </c>
      <c r="F54" s="467">
        <v>0</v>
      </c>
      <c r="G54" s="465">
        <v>0</v>
      </c>
      <c r="H54" s="466">
        <v>1</v>
      </c>
      <c r="I54" s="467">
        <v>0</v>
      </c>
      <c r="J54" s="468">
        <v>1.6666669999999999</v>
      </c>
      <c r="K54" s="466">
        <v>7</v>
      </c>
      <c r="L54" s="466">
        <v>6</v>
      </c>
      <c r="M54" s="466">
        <v>4</v>
      </c>
      <c r="N54" s="466">
        <v>0</v>
      </c>
      <c r="O54" s="467">
        <v>0</v>
      </c>
      <c r="P54" s="463">
        <v>1</v>
      </c>
      <c r="Q54" s="468">
        <v>21.6</v>
      </c>
      <c r="R54" s="469">
        <v>4.2</v>
      </c>
    </row>
    <row r="55" spans="1:18" x14ac:dyDescent="0.2">
      <c r="A55" s="463" t="s">
        <v>480</v>
      </c>
      <c r="B55" s="464" t="s">
        <v>146</v>
      </c>
      <c r="C55" s="465">
        <v>1</v>
      </c>
      <c r="D55" s="466">
        <v>0</v>
      </c>
      <c r="E55" s="466">
        <v>0</v>
      </c>
      <c r="F55" s="467">
        <v>0</v>
      </c>
      <c r="G55" s="465">
        <v>0</v>
      </c>
      <c r="H55" s="466">
        <v>1</v>
      </c>
      <c r="I55" s="467">
        <v>0</v>
      </c>
      <c r="J55" s="468">
        <v>0.66666700000000001</v>
      </c>
      <c r="K55" s="466">
        <v>1</v>
      </c>
      <c r="L55" s="466">
        <v>1</v>
      </c>
      <c r="M55" s="466">
        <v>1</v>
      </c>
      <c r="N55" s="466">
        <v>0</v>
      </c>
      <c r="O55" s="467">
        <v>0</v>
      </c>
      <c r="P55" s="463">
        <v>0</v>
      </c>
      <c r="Q55" s="468">
        <v>13.5</v>
      </c>
      <c r="R55" s="469">
        <v>1.5</v>
      </c>
    </row>
    <row r="56" spans="1:18" x14ac:dyDescent="0.2">
      <c r="A56" s="463" t="s">
        <v>550</v>
      </c>
      <c r="B56" s="464" t="s">
        <v>71</v>
      </c>
      <c r="C56" s="465">
        <v>6</v>
      </c>
      <c r="D56" s="466">
        <v>0</v>
      </c>
      <c r="E56" s="466">
        <v>0</v>
      </c>
      <c r="F56" s="467">
        <v>0</v>
      </c>
      <c r="G56" s="465">
        <v>1</v>
      </c>
      <c r="H56" s="466">
        <v>0</v>
      </c>
      <c r="I56" s="467">
        <v>1</v>
      </c>
      <c r="J56" s="468">
        <v>3.3333330000000001</v>
      </c>
      <c r="K56" s="466">
        <v>2</v>
      </c>
      <c r="L56" s="466">
        <v>0</v>
      </c>
      <c r="M56" s="466">
        <v>0</v>
      </c>
      <c r="N56" s="466">
        <v>1</v>
      </c>
      <c r="O56" s="467">
        <v>3</v>
      </c>
      <c r="P56" s="463">
        <v>0</v>
      </c>
      <c r="Q56" s="468">
        <v>0</v>
      </c>
      <c r="R56" s="469">
        <v>0.9</v>
      </c>
    </row>
    <row r="57" spans="1:18" x14ac:dyDescent="0.2">
      <c r="A57" s="463" t="s">
        <v>799</v>
      </c>
      <c r="B57" s="464" t="s">
        <v>74</v>
      </c>
      <c r="C57" s="465">
        <v>8</v>
      </c>
      <c r="D57" s="466">
        <v>0</v>
      </c>
      <c r="E57" s="466">
        <v>0</v>
      </c>
      <c r="F57" s="467">
        <v>0</v>
      </c>
      <c r="G57" s="465">
        <v>0</v>
      </c>
      <c r="H57" s="466">
        <v>0</v>
      </c>
      <c r="I57" s="467">
        <v>2</v>
      </c>
      <c r="J57" s="468">
        <v>5.3333339999999998</v>
      </c>
      <c r="K57" s="466">
        <v>5</v>
      </c>
      <c r="L57" s="466">
        <v>2</v>
      </c>
      <c r="M57" s="466">
        <v>2</v>
      </c>
      <c r="N57" s="466">
        <v>4</v>
      </c>
      <c r="O57" s="467">
        <v>3</v>
      </c>
      <c r="P57" s="463">
        <v>2</v>
      </c>
      <c r="Q57" s="468">
        <v>3.375</v>
      </c>
      <c r="R57" s="469">
        <v>1.6875</v>
      </c>
    </row>
    <row r="58" spans="1:18" x14ac:dyDescent="0.2">
      <c r="A58" s="463" t="s">
        <v>478</v>
      </c>
      <c r="B58" s="464" t="s">
        <v>67</v>
      </c>
      <c r="C58" s="465">
        <v>3</v>
      </c>
      <c r="D58" s="466">
        <v>0</v>
      </c>
      <c r="E58" s="466">
        <v>0</v>
      </c>
      <c r="F58" s="467">
        <v>0</v>
      </c>
      <c r="G58" s="465">
        <v>2</v>
      </c>
      <c r="H58" s="466">
        <v>1</v>
      </c>
      <c r="I58" s="467">
        <v>0</v>
      </c>
      <c r="J58" s="468">
        <v>6.3333329999999997</v>
      </c>
      <c r="K58" s="466">
        <v>3</v>
      </c>
      <c r="L58" s="466">
        <v>1</v>
      </c>
      <c r="M58" s="466">
        <v>1</v>
      </c>
      <c r="N58" s="466">
        <v>1</v>
      </c>
      <c r="O58" s="467">
        <v>7</v>
      </c>
      <c r="P58" s="463">
        <v>0</v>
      </c>
      <c r="Q58" s="468">
        <v>1.4211</v>
      </c>
      <c r="R58" s="469">
        <v>0.63160000000000005</v>
      </c>
    </row>
    <row r="59" spans="1:18" x14ac:dyDescent="0.2">
      <c r="A59" s="463" t="s">
        <v>481</v>
      </c>
      <c r="B59" s="464" t="s">
        <v>74</v>
      </c>
      <c r="C59" s="465">
        <v>4</v>
      </c>
      <c r="D59" s="466">
        <v>4</v>
      </c>
      <c r="E59" s="466">
        <v>1</v>
      </c>
      <c r="F59" s="467">
        <v>0</v>
      </c>
      <c r="G59" s="465">
        <v>2</v>
      </c>
      <c r="H59" s="466">
        <v>2</v>
      </c>
      <c r="I59" s="467">
        <v>0</v>
      </c>
      <c r="J59" s="468">
        <v>28</v>
      </c>
      <c r="K59" s="466">
        <v>23</v>
      </c>
      <c r="L59" s="466">
        <v>17</v>
      </c>
      <c r="M59" s="466">
        <v>16</v>
      </c>
      <c r="N59" s="466">
        <v>12</v>
      </c>
      <c r="O59" s="467">
        <v>22</v>
      </c>
      <c r="P59" s="463">
        <v>6</v>
      </c>
      <c r="Q59" s="468">
        <v>5.1429</v>
      </c>
      <c r="R59" s="469">
        <v>1.25</v>
      </c>
    </row>
    <row r="60" spans="1:18" x14ac:dyDescent="0.2">
      <c r="A60" s="463" t="s">
        <v>682</v>
      </c>
      <c r="B60" s="464" t="s">
        <v>64</v>
      </c>
      <c r="C60" s="465">
        <v>4</v>
      </c>
      <c r="D60" s="466">
        <v>4</v>
      </c>
      <c r="E60" s="466">
        <v>4</v>
      </c>
      <c r="F60" s="467">
        <v>1</v>
      </c>
      <c r="G60" s="465">
        <v>2</v>
      </c>
      <c r="H60" s="466">
        <v>2</v>
      </c>
      <c r="I60" s="467">
        <v>0</v>
      </c>
      <c r="J60" s="468">
        <v>35</v>
      </c>
      <c r="K60" s="466">
        <v>18</v>
      </c>
      <c r="L60" s="466">
        <v>7</v>
      </c>
      <c r="M60" s="466">
        <v>7</v>
      </c>
      <c r="N60" s="466">
        <v>6</v>
      </c>
      <c r="O60" s="467">
        <v>27</v>
      </c>
      <c r="P60" s="463">
        <v>2</v>
      </c>
      <c r="Q60" s="468">
        <v>1.8</v>
      </c>
      <c r="R60" s="469">
        <v>0.68569999999999998</v>
      </c>
    </row>
    <row r="61" spans="1:18" x14ac:dyDescent="0.2">
      <c r="A61" s="463" t="s">
        <v>474</v>
      </c>
      <c r="B61" s="464" t="s">
        <v>71</v>
      </c>
      <c r="C61" s="465">
        <v>3</v>
      </c>
      <c r="D61" s="466">
        <v>3</v>
      </c>
      <c r="E61" s="466">
        <v>0</v>
      </c>
      <c r="F61" s="467">
        <v>0</v>
      </c>
      <c r="G61" s="465">
        <v>0</v>
      </c>
      <c r="H61" s="466">
        <v>2</v>
      </c>
      <c r="I61" s="467">
        <v>0</v>
      </c>
      <c r="J61" s="468">
        <v>13.333333</v>
      </c>
      <c r="K61" s="466">
        <v>11</v>
      </c>
      <c r="L61" s="466">
        <v>4</v>
      </c>
      <c r="M61" s="466">
        <v>4</v>
      </c>
      <c r="N61" s="466">
        <v>0</v>
      </c>
      <c r="O61" s="467">
        <v>15</v>
      </c>
      <c r="P61" s="463">
        <v>2</v>
      </c>
      <c r="Q61" s="468">
        <v>2.7</v>
      </c>
      <c r="R61" s="469">
        <v>0.82499999999999996</v>
      </c>
    </row>
    <row r="62" spans="1:18" ht="13.5" thickBot="1" x14ac:dyDescent="0.25">
      <c r="A62" s="471" t="s">
        <v>547</v>
      </c>
      <c r="B62" s="472" t="s">
        <v>71</v>
      </c>
      <c r="C62" s="473">
        <v>7</v>
      </c>
      <c r="D62" s="474">
        <v>0</v>
      </c>
      <c r="E62" s="474">
        <v>0</v>
      </c>
      <c r="F62" s="475">
        <v>0</v>
      </c>
      <c r="G62" s="473">
        <v>0</v>
      </c>
      <c r="H62" s="474">
        <v>0</v>
      </c>
      <c r="I62" s="475">
        <v>0</v>
      </c>
      <c r="J62" s="476">
        <v>3.6666660000000002</v>
      </c>
      <c r="K62" s="474">
        <v>3</v>
      </c>
      <c r="L62" s="474">
        <v>1</v>
      </c>
      <c r="M62" s="474">
        <v>1</v>
      </c>
      <c r="N62" s="474">
        <v>4</v>
      </c>
      <c r="O62" s="475">
        <v>2</v>
      </c>
      <c r="P62" s="471">
        <v>1</v>
      </c>
      <c r="Q62" s="476">
        <v>2.4544999999999999</v>
      </c>
      <c r="R62" s="477">
        <v>1.9091</v>
      </c>
    </row>
  </sheetData>
  <mergeCells count="1">
    <mergeCell ref="A1:R1"/>
  </mergeCells>
  <printOptions horizontalCentered="1"/>
  <pageMargins left="0.5" right="0.5" top="0.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BB20"/>
  <sheetViews>
    <sheetView showGridLines="0" zoomScale="90" workbookViewId="0"/>
  </sheetViews>
  <sheetFormatPr defaultColWidth="8.85546875" defaultRowHeight="12.75" x14ac:dyDescent="0.2"/>
  <cols>
    <col min="1" max="1" width="5.85546875" style="13" bestFit="1" customWidth="1"/>
    <col min="2" max="2" width="3.28515625" style="12" bestFit="1" customWidth="1"/>
    <col min="3" max="3" width="3.7109375" style="14" bestFit="1" customWidth="1"/>
    <col min="4" max="4" width="3.28515625" style="12" bestFit="1" customWidth="1"/>
    <col min="5" max="5" width="3.7109375" style="14" bestFit="1" customWidth="1"/>
    <col min="6" max="6" width="3" style="12" bestFit="1" customWidth="1"/>
    <col min="7" max="7" width="4" style="14" bestFit="1" customWidth="1"/>
    <col min="8" max="8" width="3" style="12" bestFit="1" customWidth="1"/>
    <col min="9" max="9" width="3.7109375" style="14" bestFit="1" customWidth="1"/>
    <col min="10" max="10" width="3.28515625" style="12" bestFit="1" customWidth="1"/>
    <col min="11" max="11" width="3.7109375" style="14" bestFit="1" customWidth="1"/>
    <col min="12" max="12" width="3" style="12" bestFit="1" customWidth="1"/>
    <col min="13" max="13" width="4" style="14" bestFit="1" customWidth="1"/>
    <col min="14" max="14" width="3.28515625" style="12" bestFit="1" customWidth="1"/>
    <col min="15" max="15" width="4" style="14" bestFit="1" customWidth="1"/>
    <col min="16" max="16" width="3.28515625" style="12" bestFit="1" customWidth="1"/>
    <col min="17" max="17" width="3.7109375" style="14" bestFit="1" customWidth="1"/>
    <col min="18" max="18" width="3.28515625" style="12" bestFit="1" customWidth="1"/>
    <col min="19" max="19" width="3.7109375" style="14" bestFit="1" customWidth="1"/>
    <col min="20" max="20" width="3.28515625" style="12" bestFit="1" customWidth="1"/>
    <col min="21" max="21" width="3.7109375" style="14" bestFit="1" customWidth="1"/>
    <col min="22" max="22" width="3.28515625" style="12" bestFit="1" customWidth="1"/>
    <col min="23" max="23" width="4" style="14" bestFit="1" customWidth="1"/>
    <col min="24" max="24" width="3" style="12" bestFit="1" customWidth="1"/>
    <col min="25" max="25" width="4" style="14" bestFit="1" customWidth="1"/>
    <col min="26" max="26" width="3.28515625" style="12" bestFit="1" customWidth="1"/>
    <col min="27" max="27" width="3.7109375" style="12" bestFit="1" customWidth="1"/>
    <col min="28" max="28" width="3" style="12" bestFit="1" customWidth="1"/>
    <col min="29" max="29" width="3.7109375" style="12" bestFit="1" customWidth="1"/>
    <col min="30" max="30" width="3.28515625" style="12" bestFit="1" customWidth="1"/>
    <col min="31" max="31" width="4" style="12" bestFit="1" customWidth="1"/>
    <col min="32" max="32" width="3.28515625" style="12" bestFit="1" customWidth="1"/>
    <col min="33" max="33" width="3.7109375" style="12" bestFit="1" customWidth="1"/>
    <col min="34" max="34" width="3" style="12" customWidth="1"/>
    <col min="35" max="35" width="3.7109375" style="12" bestFit="1" customWidth="1"/>
    <col min="36" max="36" width="8.85546875" style="12" customWidth="1"/>
    <col min="37" max="37" width="7.7109375" style="12" bestFit="1" customWidth="1"/>
    <col min="38" max="53" width="6.140625" style="12" customWidth="1"/>
    <col min="54" max="54" width="5.85546875" style="12" customWidth="1"/>
    <col min="55" max="16384" width="8.85546875" style="12"/>
  </cols>
  <sheetData>
    <row r="1" spans="1:54" ht="13.5" thickBot="1" x14ac:dyDescent="0.25">
      <c r="A1" s="83" t="s">
        <v>77</v>
      </c>
      <c r="B1" s="649" t="s">
        <v>65</v>
      </c>
      <c r="C1" s="651"/>
      <c r="D1" s="651" t="s">
        <v>71</v>
      </c>
      <c r="E1" s="651"/>
      <c r="F1" s="651" t="s">
        <v>69</v>
      </c>
      <c r="G1" s="651"/>
      <c r="H1" s="651" t="s">
        <v>67</v>
      </c>
      <c r="I1" s="650"/>
      <c r="J1" s="649" t="s">
        <v>66</v>
      </c>
      <c r="K1" s="651"/>
      <c r="L1" s="651" t="s">
        <v>68</v>
      </c>
      <c r="M1" s="651"/>
      <c r="N1" s="651" t="s">
        <v>64</v>
      </c>
      <c r="O1" s="651"/>
      <c r="P1" s="651" t="s">
        <v>70</v>
      </c>
      <c r="Q1" s="650"/>
      <c r="R1" s="649" t="s">
        <v>147</v>
      </c>
      <c r="S1" s="651"/>
      <c r="T1" s="651" t="s">
        <v>73</v>
      </c>
      <c r="U1" s="651"/>
      <c r="V1" s="651" t="s">
        <v>75</v>
      </c>
      <c r="W1" s="651"/>
      <c r="X1" s="651" t="s">
        <v>76</v>
      </c>
      <c r="Y1" s="650"/>
      <c r="Z1" s="649" t="s">
        <v>74</v>
      </c>
      <c r="AA1" s="651"/>
      <c r="AB1" s="651" t="s">
        <v>146</v>
      </c>
      <c r="AC1" s="651"/>
      <c r="AD1" s="651" t="s">
        <v>166</v>
      </c>
      <c r="AE1" s="651"/>
      <c r="AF1" s="651" t="s">
        <v>72</v>
      </c>
      <c r="AG1" s="650"/>
      <c r="AH1" s="649" t="s">
        <v>63</v>
      </c>
      <c r="AI1" s="650"/>
      <c r="AJ1" s="84"/>
      <c r="AK1" s="83" t="s">
        <v>77</v>
      </c>
      <c r="AL1" s="64" t="s">
        <v>65</v>
      </c>
      <c r="AM1" s="65" t="s">
        <v>71</v>
      </c>
      <c r="AN1" s="65" t="s">
        <v>69</v>
      </c>
      <c r="AO1" s="66" t="s">
        <v>67</v>
      </c>
      <c r="AP1" s="64" t="s">
        <v>66</v>
      </c>
      <c r="AQ1" s="65" t="s">
        <v>68</v>
      </c>
      <c r="AR1" s="65" t="s">
        <v>64</v>
      </c>
      <c r="AS1" s="66" t="s">
        <v>70</v>
      </c>
      <c r="AT1" s="64" t="s">
        <v>147</v>
      </c>
      <c r="AU1" s="65" t="s">
        <v>73</v>
      </c>
      <c r="AV1" s="65" t="s">
        <v>75</v>
      </c>
      <c r="AW1" s="66" t="s">
        <v>76</v>
      </c>
      <c r="AX1" s="64" t="s">
        <v>74</v>
      </c>
      <c r="AY1" s="65" t="s">
        <v>146</v>
      </c>
      <c r="AZ1" s="65" t="s">
        <v>166</v>
      </c>
      <c r="BA1" s="66" t="s">
        <v>72</v>
      </c>
      <c r="BB1" s="18" t="s">
        <v>78</v>
      </c>
    </row>
    <row r="2" spans="1:54" x14ac:dyDescent="0.2">
      <c r="A2" s="62" t="s">
        <v>65</v>
      </c>
      <c r="B2" s="85"/>
      <c r="C2" s="86"/>
      <c r="D2" s="68">
        <v>8</v>
      </c>
      <c r="E2" s="87">
        <v>-3</v>
      </c>
      <c r="F2" s="68">
        <v>6</v>
      </c>
      <c r="G2" s="87">
        <v>-5</v>
      </c>
      <c r="H2" s="68">
        <v>5</v>
      </c>
      <c r="I2" s="88">
        <v>-6</v>
      </c>
      <c r="J2" s="68">
        <v>5</v>
      </c>
      <c r="K2" s="80">
        <v>-1</v>
      </c>
      <c r="L2" s="68">
        <v>3</v>
      </c>
      <c r="M2" s="87">
        <v>-3</v>
      </c>
      <c r="N2" s="68">
        <v>2</v>
      </c>
      <c r="O2" s="80">
        <v>-4</v>
      </c>
      <c r="P2" s="68">
        <v>4</v>
      </c>
      <c r="Q2" s="80">
        <v>-2</v>
      </c>
      <c r="R2" s="89">
        <v>2</v>
      </c>
      <c r="S2" s="80">
        <v>-1</v>
      </c>
      <c r="T2" s="68">
        <v>2</v>
      </c>
      <c r="U2" s="80">
        <v>-1</v>
      </c>
      <c r="V2" s="68">
        <v>1</v>
      </c>
      <c r="W2" s="80">
        <v>-2</v>
      </c>
      <c r="X2" s="68">
        <v>2</v>
      </c>
      <c r="Y2" s="90">
        <v>-1</v>
      </c>
      <c r="Z2" s="68">
        <v>1</v>
      </c>
      <c r="AA2" s="80">
        <v>-2</v>
      </c>
      <c r="AB2" s="68">
        <v>2</v>
      </c>
      <c r="AC2" s="80">
        <v>-1</v>
      </c>
      <c r="AD2" s="68">
        <v>1</v>
      </c>
      <c r="AE2" s="80">
        <v>-2</v>
      </c>
      <c r="AF2" s="68">
        <v>1</v>
      </c>
      <c r="AG2" s="80">
        <v>-2</v>
      </c>
      <c r="AH2" s="91">
        <f>SUM(B2,D2,F2,H2,J2,L2,N2,P2,R2,T2,V2,X2,Z2,AB2,AD2,AF2)</f>
        <v>45</v>
      </c>
      <c r="AI2" s="88">
        <f>SUM(C2,E2,G2,I2,K2,M2,O2,Q2,S2,U2,W2,Y2,AA2,AC2,AE2,AG2)</f>
        <v>-36</v>
      </c>
      <c r="AJ2" s="84"/>
      <c r="AK2" s="67" t="s">
        <v>65</v>
      </c>
      <c r="AL2" s="21"/>
      <c r="AM2" s="28">
        <f>D2-C3</f>
        <v>13</v>
      </c>
      <c r="AN2" s="28">
        <f>F2-C4</f>
        <v>12</v>
      </c>
      <c r="AO2" s="29">
        <f>H2-C5</f>
        <v>12</v>
      </c>
      <c r="AP2" s="28">
        <f>J2-C6</f>
        <v>8</v>
      </c>
      <c r="AQ2" s="28">
        <f>L2-C7</f>
        <v>7</v>
      </c>
      <c r="AR2" s="28">
        <f>N2-C8</f>
        <v>7</v>
      </c>
      <c r="AS2" s="28">
        <f>P2-C9</f>
        <v>6</v>
      </c>
      <c r="AT2" s="30">
        <f>R2-C10</f>
        <v>2</v>
      </c>
      <c r="AU2" s="28">
        <f>T2-C11</f>
        <v>3</v>
      </c>
      <c r="AV2" s="28">
        <f>V2-C12</f>
        <v>2</v>
      </c>
      <c r="AW2" s="28">
        <f>X2-C13</f>
        <v>2</v>
      </c>
      <c r="AX2" s="30">
        <f>Z2-C14</f>
        <v>2</v>
      </c>
      <c r="AY2" s="28">
        <f>AB2-C15</f>
        <v>2</v>
      </c>
      <c r="AZ2" s="28">
        <f>AD2-C16</f>
        <v>3</v>
      </c>
      <c r="BA2" s="28">
        <f>AF2-C17</f>
        <v>1</v>
      </c>
      <c r="BB2" s="20">
        <f t="shared" ref="BB2:BB17" si="0">SUM(AL2:BA2)</f>
        <v>82</v>
      </c>
    </row>
    <row r="3" spans="1:54" x14ac:dyDescent="0.2">
      <c r="A3" s="62" t="s">
        <v>71</v>
      </c>
      <c r="B3" s="92">
        <v>6</v>
      </c>
      <c r="C3" s="77">
        <v>-5</v>
      </c>
      <c r="D3" s="93"/>
      <c r="E3" s="94"/>
      <c r="F3" s="59">
        <v>8</v>
      </c>
      <c r="G3" s="77">
        <v>-3</v>
      </c>
      <c r="H3" s="59">
        <v>5</v>
      </c>
      <c r="I3" s="95">
        <v>-6</v>
      </c>
      <c r="J3" s="59">
        <v>6</v>
      </c>
      <c r="K3" s="54" t="s">
        <v>241</v>
      </c>
      <c r="L3" s="59">
        <v>2</v>
      </c>
      <c r="M3" s="77">
        <v>-4</v>
      </c>
      <c r="N3" s="59">
        <v>4</v>
      </c>
      <c r="O3" s="54">
        <v>-2</v>
      </c>
      <c r="P3" s="59">
        <v>6</v>
      </c>
      <c r="Q3" s="54" t="s">
        <v>241</v>
      </c>
      <c r="R3" s="96">
        <v>3</v>
      </c>
      <c r="S3" s="54" t="s">
        <v>241</v>
      </c>
      <c r="T3" s="59">
        <v>3</v>
      </c>
      <c r="U3" s="54" t="s">
        <v>241</v>
      </c>
      <c r="V3" s="59">
        <v>3</v>
      </c>
      <c r="W3" s="54" t="s">
        <v>241</v>
      </c>
      <c r="X3" s="59">
        <v>3</v>
      </c>
      <c r="Y3" s="75" t="s">
        <v>241</v>
      </c>
      <c r="Z3" s="59">
        <v>2</v>
      </c>
      <c r="AA3" s="77">
        <v>-1</v>
      </c>
      <c r="AB3" s="59">
        <v>2</v>
      </c>
      <c r="AC3" s="54">
        <v>-1</v>
      </c>
      <c r="AD3" s="59">
        <v>2</v>
      </c>
      <c r="AE3" s="54">
        <v>-1</v>
      </c>
      <c r="AF3" s="59">
        <v>3</v>
      </c>
      <c r="AG3" s="54" t="s">
        <v>241</v>
      </c>
      <c r="AH3" s="92">
        <f t="shared" ref="AH3:AH17" si="1">SUM(B3,D3,F3,H3,J3,L3,N3,P3,R3,T3,V3,X3,Z3,AB3,AD3,AF3)</f>
        <v>58</v>
      </c>
      <c r="AI3" s="95">
        <f t="shared" ref="AI3:AI17" si="2">SUM(C3,E3,G3,I3,K3,M3,O3,Q3,S3,U3,W3,Y3,AA3,AC3,AE3,AG3)</f>
        <v>-23</v>
      </c>
      <c r="AJ3" s="84"/>
      <c r="AK3" s="67" t="s">
        <v>71</v>
      </c>
      <c r="AL3" s="28">
        <f>B3-E2</f>
        <v>9</v>
      </c>
      <c r="AM3" s="21"/>
      <c r="AN3" s="28">
        <f>F3-E4</f>
        <v>12</v>
      </c>
      <c r="AO3" s="29">
        <f>H3-E5</f>
        <v>11</v>
      </c>
      <c r="AP3" s="28">
        <f>J3-E6</f>
        <v>11</v>
      </c>
      <c r="AQ3" s="28">
        <f>L3-E7</f>
        <v>4</v>
      </c>
      <c r="AR3" s="28">
        <f>N3-E8</f>
        <v>7</v>
      </c>
      <c r="AS3" s="28">
        <f>P3-E9</f>
        <v>8</v>
      </c>
      <c r="AT3" s="30">
        <f>R3-E10</f>
        <v>4</v>
      </c>
      <c r="AU3" s="28">
        <f>T3-E11</f>
        <v>5</v>
      </c>
      <c r="AV3" s="28">
        <f>V3-E12</f>
        <v>4</v>
      </c>
      <c r="AW3" s="31">
        <f>X3-E13</f>
        <v>4</v>
      </c>
      <c r="AX3" s="28">
        <f>Z3-E14</f>
        <v>3</v>
      </c>
      <c r="AY3" s="28">
        <f>AB3-E15</f>
        <v>3</v>
      </c>
      <c r="AZ3" s="28">
        <f>AD3-E16</f>
        <v>4</v>
      </c>
      <c r="BA3" s="28">
        <f>AF3-E17</f>
        <v>5</v>
      </c>
      <c r="BB3" s="22">
        <f t="shared" si="0"/>
        <v>94</v>
      </c>
    </row>
    <row r="4" spans="1:54" x14ac:dyDescent="0.2">
      <c r="A4" s="62" t="s">
        <v>69</v>
      </c>
      <c r="B4" s="92">
        <v>5</v>
      </c>
      <c r="C4" s="77">
        <v>-6</v>
      </c>
      <c r="D4" s="59">
        <v>7</v>
      </c>
      <c r="E4" s="77">
        <v>-4</v>
      </c>
      <c r="F4" s="93"/>
      <c r="G4" s="94"/>
      <c r="H4" s="59">
        <v>3</v>
      </c>
      <c r="I4" s="95">
        <v>-8</v>
      </c>
      <c r="J4" s="59">
        <v>2</v>
      </c>
      <c r="K4" s="77">
        <v>-4</v>
      </c>
      <c r="L4" s="59">
        <v>3</v>
      </c>
      <c r="M4" s="54">
        <v>-3</v>
      </c>
      <c r="N4" s="59">
        <v>2</v>
      </c>
      <c r="O4" s="77">
        <v>-4</v>
      </c>
      <c r="P4" s="59">
        <v>3</v>
      </c>
      <c r="Q4" s="54">
        <v>-3</v>
      </c>
      <c r="R4" s="96">
        <v>1</v>
      </c>
      <c r="S4" s="54">
        <v>-2</v>
      </c>
      <c r="T4" s="59">
        <v>2</v>
      </c>
      <c r="U4" s="54">
        <v>-1</v>
      </c>
      <c r="V4" s="59">
        <v>2</v>
      </c>
      <c r="W4" s="54">
        <v>-1</v>
      </c>
      <c r="X4" s="59">
        <v>2</v>
      </c>
      <c r="Y4" s="75">
        <v>-1</v>
      </c>
      <c r="Z4" s="59">
        <v>0</v>
      </c>
      <c r="AA4" s="54">
        <v>-3</v>
      </c>
      <c r="AB4" s="59">
        <v>1</v>
      </c>
      <c r="AC4" s="54">
        <v>-2</v>
      </c>
      <c r="AD4" s="59">
        <v>2</v>
      </c>
      <c r="AE4" s="54">
        <v>-1</v>
      </c>
      <c r="AF4" s="59">
        <v>2</v>
      </c>
      <c r="AG4" s="54">
        <v>-1</v>
      </c>
      <c r="AH4" s="92">
        <f t="shared" si="1"/>
        <v>37</v>
      </c>
      <c r="AI4" s="95">
        <f t="shared" si="2"/>
        <v>-44</v>
      </c>
      <c r="AJ4" s="84"/>
      <c r="AK4" s="67" t="s">
        <v>69</v>
      </c>
      <c r="AL4" s="28">
        <f>B4-G2</f>
        <v>10</v>
      </c>
      <c r="AM4" s="28">
        <f>D4-G3</f>
        <v>10</v>
      </c>
      <c r="AN4" s="21"/>
      <c r="AO4" s="29">
        <f>H4-G5</f>
        <v>6</v>
      </c>
      <c r="AP4" s="28">
        <f>J4-G6</f>
        <v>6</v>
      </c>
      <c r="AQ4" s="28">
        <f>L4-G7</f>
        <v>6</v>
      </c>
      <c r="AR4" s="28">
        <f>N4-G8</f>
        <v>6</v>
      </c>
      <c r="AS4" s="28">
        <f>P4-G9</f>
        <v>5</v>
      </c>
      <c r="AT4" s="30">
        <f>R4-G10</f>
        <v>3</v>
      </c>
      <c r="AU4" s="28">
        <f>T4-G11</f>
        <v>4</v>
      </c>
      <c r="AV4" s="28">
        <f>V4-G12</f>
        <v>4</v>
      </c>
      <c r="AW4" s="31">
        <f>X4-G13</f>
        <v>4</v>
      </c>
      <c r="AX4" s="28">
        <f>Z4-G14</f>
        <v>1</v>
      </c>
      <c r="AY4" s="28">
        <f>AB4-G15</f>
        <v>2</v>
      </c>
      <c r="AZ4" s="28">
        <f>AD4-G16</f>
        <v>4</v>
      </c>
      <c r="BA4" s="28">
        <f>AF4-G17</f>
        <v>2</v>
      </c>
      <c r="BB4" s="22">
        <f t="shared" si="0"/>
        <v>73</v>
      </c>
    </row>
    <row r="5" spans="1:54" ht="13.5" thickBot="1" x14ac:dyDescent="0.25">
      <c r="A5" s="63" t="s">
        <v>67</v>
      </c>
      <c r="B5" s="97">
        <v>4</v>
      </c>
      <c r="C5" s="98">
        <v>-7</v>
      </c>
      <c r="D5" s="99">
        <v>5</v>
      </c>
      <c r="E5" s="98">
        <v>-6</v>
      </c>
      <c r="F5" s="99">
        <v>8</v>
      </c>
      <c r="G5" s="98">
        <v>-3</v>
      </c>
      <c r="H5" s="100"/>
      <c r="I5" s="101"/>
      <c r="J5" s="59">
        <v>6</v>
      </c>
      <c r="K5" s="54" t="s">
        <v>241</v>
      </c>
      <c r="L5" s="59">
        <v>2</v>
      </c>
      <c r="M5" s="54">
        <v>-4</v>
      </c>
      <c r="N5" s="59">
        <v>1</v>
      </c>
      <c r="O5" s="54">
        <v>-5</v>
      </c>
      <c r="P5" s="59">
        <v>1</v>
      </c>
      <c r="Q5" s="77">
        <v>-5</v>
      </c>
      <c r="R5" s="102">
        <v>0</v>
      </c>
      <c r="S5" s="69">
        <v>-3</v>
      </c>
      <c r="T5" s="103">
        <v>2</v>
      </c>
      <c r="U5" s="69">
        <v>-1</v>
      </c>
      <c r="V5" s="103">
        <v>3</v>
      </c>
      <c r="W5" s="69" t="s">
        <v>241</v>
      </c>
      <c r="X5" s="103">
        <v>3</v>
      </c>
      <c r="Y5" s="79" t="s">
        <v>241</v>
      </c>
      <c r="Z5" s="59">
        <v>2</v>
      </c>
      <c r="AA5" s="54">
        <v>-1</v>
      </c>
      <c r="AB5" s="59">
        <v>1</v>
      </c>
      <c r="AC5" s="54">
        <v>-2</v>
      </c>
      <c r="AD5" s="59">
        <v>2</v>
      </c>
      <c r="AE5" s="54">
        <v>-1</v>
      </c>
      <c r="AF5" s="59">
        <v>2</v>
      </c>
      <c r="AG5" s="54">
        <v>-1</v>
      </c>
      <c r="AH5" s="97">
        <f t="shared" si="1"/>
        <v>42</v>
      </c>
      <c r="AI5" s="104">
        <f t="shared" si="2"/>
        <v>-39</v>
      </c>
      <c r="AJ5" s="84"/>
      <c r="AK5" s="105" t="s">
        <v>67</v>
      </c>
      <c r="AL5" s="35">
        <f>B5-I2</f>
        <v>10</v>
      </c>
      <c r="AM5" s="35">
        <f>D5-I3</f>
        <v>11</v>
      </c>
      <c r="AN5" s="35">
        <f>F5-I4</f>
        <v>16</v>
      </c>
      <c r="AO5" s="23"/>
      <c r="AP5" s="28">
        <f>J5-I6</f>
        <v>11</v>
      </c>
      <c r="AQ5" s="28">
        <f>L5-I7</f>
        <v>6</v>
      </c>
      <c r="AR5" s="28">
        <f>N5-I8</f>
        <v>5</v>
      </c>
      <c r="AS5" s="28">
        <f>P5-I9</f>
        <v>2</v>
      </c>
      <c r="AT5" s="36">
        <f>R5-I10</f>
        <v>2</v>
      </c>
      <c r="AU5" s="34">
        <f>T5-I11</f>
        <v>3</v>
      </c>
      <c r="AV5" s="34">
        <f>V5-I12</f>
        <v>6</v>
      </c>
      <c r="AW5" s="37">
        <f>X5-I13</f>
        <v>4</v>
      </c>
      <c r="AX5" s="28">
        <f>Z5-I14</f>
        <v>3</v>
      </c>
      <c r="AY5" s="28">
        <f>AB5-I15</f>
        <v>2</v>
      </c>
      <c r="AZ5" s="28">
        <f>AD5-I16</f>
        <v>3</v>
      </c>
      <c r="BA5" s="28">
        <f>AF5-I17</f>
        <v>3</v>
      </c>
      <c r="BB5" s="24">
        <f t="shared" si="0"/>
        <v>87</v>
      </c>
    </row>
    <row r="6" spans="1:54" x14ac:dyDescent="0.2">
      <c r="A6" s="62" t="s">
        <v>66</v>
      </c>
      <c r="B6" s="91">
        <v>3</v>
      </c>
      <c r="C6" s="77">
        <v>-3</v>
      </c>
      <c r="D6" s="59">
        <v>1</v>
      </c>
      <c r="E6" s="54">
        <v>-5</v>
      </c>
      <c r="F6" s="59">
        <v>2</v>
      </c>
      <c r="G6" s="77">
        <v>-4</v>
      </c>
      <c r="H6" s="59">
        <v>1</v>
      </c>
      <c r="I6" s="54">
        <v>-5</v>
      </c>
      <c r="J6" s="85"/>
      <c r="K6" s="86"/>
      <c r="L6" s="68">
        <v>4</v>
      </c>
      <c r="M6" s="87">
        <v>-7</v>
      </c>
      <c r="N6" s="68">
        <v>1</v>
      </c>
      <c r="O6" s="87">
        <v>-10</v>
      </c>
      <c r="P6" s="68">
        <v>5</v>
      </c>
      <c r="Q6" s="88">
        <v>-6</v>
      </c>
      <c r="R6" s="59">
        <v>2</v>
      </c>
      <c r="S6" s="77">
        <v>-1</v>
      </c>
      <c r="T6" s="59">
        <v>1</v>
      </c>
      <c r="U6" s="54">
        <v>-2</v>
      </c>
      <c r="V6" s="59">
        <v>3</v>
      </c>
      <c r="W6" s="54" t="s">
        <v>241</v>
      </c>
      <c r="X6" s="59">
        <v>2</v>
      </c>
      <c r="Y6" s="54">
        <v>-1</v>
      </c>
      <c r="Z6" s="106">
        <v>2</v>
      </c>
      <c r="AA6" s="78">
        <v>-1</v>
      </c>
      <c r="AB6" s="107">
        <v>1</v>
      </c>
      <c r="AC6" s="78">
        <v>-2</v>
      </c>
      <c r="AD6" s="107">
        <v>2</v>
      </c>
      <c r="AE6" s="78">
        <v>-1</v>
      </c>
      <c r="AF6" s="107">
        <v>1</v>
      </c>
      <c r="AG6" s="78">
        <v>-2</v>
      </c>
      <c r="AH6" s="91">
        <f t="shared" si="1"/>
        <v>31</v>
      </c>
      <c r="AI6" s="88">
        <f t="shared" si="2"/>
        <v>-50</v>
      </c>
      <c r="AJ6" s="84"/>
      <c r="AK6" s="67" t="s">
        <v>66</v>
      </c>
      <c r="AL6" s="28">
        <f>B6-K2</f>
        <v>4</v>
      </c>
      <c r="AM6" s="28">
        <f>D6-K3</f>
        <v>1</v>
      </c>
      <c r="AN6" s="28">
        <f>F6-K4</f>
        <v>6</v>
      </c>
      <c r="AO6" s="28">
        <f>H6-K5</f>
        <v>1</v>
      </c>
      <c r="AP6" s="19"/>
      <c r="AQ6" s="25">
        <f>L6-K7</f>
        <v>7</v>
      </c>
      <c r="AR6" s="25">
        <f>N6-K8</f>
        <v>3</v>
      </c>
      <c r="AS6" s="26">
        <f>P6-K9</f>
        <v>8</v>
      </c>
      <c r="AT6" s="28">
        <f>R6-K10</f>
        <v>4</v>
      </c>
      <c r="AU6" s="28">
        <f>T6-K11</f>
        <v>2</v>
      </c>
      <c r="AV6" s="28">
        <f>V6-K12</f>
        <v>5</v>
      </c>
      <c r="AW6" s="28">
        <f>X6-K13</f>
        <v>3</v>
      </c>
      <c r="AX6" s="39">
        <f>Z6-K14</f>
        <v>4</v>
      </c>
      <c r="AY6" s="33">
        <f>AB6-K15</f>
        <v>2</v>
      </c>
      <c r="AZ6" s="33">
        <f>AD6-K16</f>
        <v>2</v>
      </c>
      <c r="BA6" s="33">
        <f>AF6-K17</f>
        <v>2</v>
      </c>
      <c r="BB6" s="20">
        <f t="shared" si="0"/>
        <v>54</v>
      </c>
    </row>
    <row r="7" spans="1:54" x14ac:dyDescent="0.2">
      <c r="A7" s="62" t="s">
        <v>68</v>
      </c>
      <c r="B7" s="92">
        <v>2</v>
      </c>
      <c r="C7" s="77">
        <v>-4</v>
      </c>
      <c r="D7" s="59">
        <v>4</v>
      </c>
      <c r="E7" s="54">
        <v>-2</v>
      </c>
      <c r="F7" s="59">
        <v>3</v>
      </c>
      <c r="G7" s="54">
        <v>-3</v>
      </c>
      <c r="H7" s="59">
        <v>2</v>
      </c>
      <c r="I7" s="77">
        <v>-4</v>
      </c>
      <c r="J7" s="92">
        <v>8</v>
      </c>
      <c r="K7" s="77">
        <v>-3</v>
      </c>
      <c r="L7" s="93"/>
      <c r="M7" s="94"/>
      <c r="N7" s="59">
        <v>4</v>
      </c>
      <c r="O7" s="77">
        <v>-7</v>
      </c>
      <c r="P7" s="59">
        <v>7</v>
      </c>
      <c r="Q7" s="108">
        <v>-4</v>
      </c>
      <c r="R7" s="59">
        <v>2</v>
      </c>
      <c r="S7" s="54">
        <v>-1</v>
      </c>
      <c r="T7" s="59">
        <v>1</v>
      </c>
      <c r="U7" s="54">
        <v>-2</v>
      </c>
      <c r="V7" s="59">
        <v>1</v>
      </c>
      <c r="W7" s="54">
        <v>-2</v>
      </c>
      <c r="X7" s="59">
        <v>2</v>
      </c>
      <c r="Y7" s="54">
        <v>-1</v>
      </c>
      <c r="Z7" s="96">
        <v>1</v>
      </c>
      <c r="AA7" s="54">
        <v>-2</v>
      </c>
      <c r="AB7" s="59">
        <v>2</v>
      </c>
      <c r="AC7" s="54">
        <v>-1</v>
      </c>
      <c r="AD7" s="59">
        <v>2</v>
      </c>
      <c r="AE7" s="54">
        <v>-1</v>
      </c>
      <c r="AF7" s="59">
        <v>1</v>
      </c>
      <c r="AG7" s="54">
        <v>-2</v>
      </c>
      <c r="AH7" s="92">
        <f t="shared" si="1"/>
        <v>42</v>
      </c>
      <c r="AI7" s="95">
        <f t="shared" si="2"/>
        <v>-39</v>
      </c>
      <c r="AJ7" s="84"/>
      <c r="AK7" s="67" t="s">
        <v>68</v>
      </c>
      <c r="AL7" s="28">
        <f>B7-M2</f>
        <v>5</v>
      </c>
      <c r="AM7" s="28">
        <f>D7-M3</f>
        <v>8</v>
      </c>
      <c r="AN7" s="28">
        <f>F7-M4</f>
        <v>6</v>
      </c>
      <c r="AO7" s="28">
        <f>H7-M5</f>
        <v>6</v>
      </c>
      <c r="AP7" s="27">
        <f>J7-M6</f>
        <v>15</v>
      </c>
      <c r="AQ7" s="21"/>
      <c r="AR7" s="28">
        <f>N7-M8</f>
        <v>7</v>
      </c>
      <c r="AS7" s="29">
        <f>P7-M9</f>
        <v>11</v>
      </c>
      <c r="AT7" s="28">
        <f>R7-M10</f>
        <v>5</v>
      </c>
      <c r="AU7" s="28">
        <f>T7-M11</f>
        <v>3</v>
      </c>
      <c r="AV7" s="28">
        <f>V7-M12</f>
        <v>2</v>
      </c>
      <c r="AW7" s="28">
        <f>X7-M13</f>
        <v>3</v>
      </c>
      <c r="AX7" s="30">
        <f>Z7-M14</f>
        <v>3</v>
      </c>
      <c r="AY7" s="28">
        <f>AB7-M15</f>
        <v>4</v>
      </c>
      <c r="AZ7" s="28">
        <f>AD7-M16</f>
        <v>4</v>
      </c>
      <c r="BA7" s="28">
        <f>AF7-M17</f>
        <v>3</v>
      </c>
      <c r="BB7" s="22">
        <f t="shared" si="0"/>
        <v>85</v>
      </c>
    </row>
    <row r="8" spans="1:54" x14ac:dyDescent="0.2">
      <c r="A8" s="62" t="s">
        <v>64</v>
      </c>
      <c r="B8" s="92">
        <v>1</v>
      </c>
      <c r="C8" s="54">
        <v>-5</v>
      </c>
      <c r="D8" s="59">
        <v>3</v>
      </c>
      <c r="E8" s="54">
        <v>-3</v>
      </c>
      <c r="F8" s="59">
        <v>2</v>
      </c>
      <c r="G8" s="54">
        <v>-4</v>
      </c>
      <c r="H8" s="59">
        <v>2</v>
      </c>
      <c r="I8" s="77">
        <v>-4</v>
      </c>
      <c r="J8" s="92">
        <v>9</v>
      </c>
      <c r="K8" s="77">
        <v>-2</v>
      </c>
      <c r="L8" s="59">
        <v>8</v>
      </c>
      <c r="M8" s="77">
        <v>-3</v>
      </c>
      <c r="N8" s="93"/>
      <c r="O8" s="94"/>
      <c r="P8" s="59">
        <v>6</v>
      </c>
      <c r="Q8" s="95">
        <v>-5</v>
      </c>
      <c r="R8" s="59">
        <v>1</v>
      </c>
      <c r="S8" s="54">
        <v>-2</v>
      </c>
      <c r="T8" s="59">
        <v>1</v>
      </c>
      <c r="U8" s="54">
        <v>-2</v>
      </c>
      <c r="V8" s="59">
        <v>3</v>
      </c>
      <c r="W8" s="54" t="s">
        <v>241</v>
      </c>
      <c r="X8" s="59">
        <v>3</v>
      </c>
      <c r="Y8" s="54" t="s">
        <v>241</v>
      </c>
      <c r="Z8" s="96">
        <v>0</v>
      </c>
      <c r="AA8" s="54">
        <v>-3</v>
      </c>
      <c r="AB8" s="59">
        <v>1</v>
      </c>
      <c r="AC8" s="54">
        <v>-2</v>
      </c>
      <c r="AD8" s="59">
        <v>2</v>
      </c>
      <c r="AE8" s="54">
        <v>-1</v>
      </c>
      <c r="AF8" s="59">
        <v>1</v>
      </c>
      <c r="AG8" s="54">
        <v>-2</v>
      </c>
      <c r="AH8" s="92">
        <f t="shared" si="1"/>
        <v>43</v>
      </c>
      <c r="AI8" s="95">
        <f t="shared" si="2"/>
        <v>-38</v>
      </c>
      <c r="AJ8" s="84"/>
      <c r="AK8" s="67" t="s">
        <v>64</v>
      </c>
      <c r="AL8" s="28">
        <f>B8-O2</f>
        <v>5</v>
      </c>
      <c r="AM8" s="28">
        <f>D8-O3</f>
        <v>5</v>
      </c>
      <c r="AN8" s="28">
        <f>F8-O4</f>
        <v>6</v>
      </c>
      <c r="AO8" s="28">
        <f>H8-O5</f>
        <v>7</v>
      </c>
      <c r="AP8" s="27">
        <f>J8-O6</f>
        <v>19</v>
      </c>
      <c r="AQ8" s="28">
        <f>L8-O7</f>
        <v>15</v>
      </c>
      <c r="AR8" s="21"/>
      <c r="AS8" s="29">
        <f>P8-O9</f>
        <v>13</v>
      </c>
      <c r="AT8" s="28">
        <f>R8-O10</f>
        <v>2</v>
      </c>
      <c r="AU8" s="28">
        <f>T8-O11</f>
        <v>2</v>
      </c>
      <c r="AV8" s="28">
        <f>V8-O12</f>
        <v>6</v>
      </c>
      <c r="AW8" s="28">
        <f>X8-O13</f>
        <v>4</v>
      </c>
      <c r="AX8" s="30">
        <f>Z8-O14</f>
        <v>1</v>
      </c>
      <c r="AY8" s="28">
        <f>AB8-O15</f>
        <v>2</v>
      </c>
      <c r="AZ8" s="28">
        <f>AD8-O16</f>
        <v>5</v>
      </c>
      <c r="BA8" s="28">
        <f>AF8-O17</f>
        <v>2</v>
      </c>
      <c r="BB8" s="22">
        <f t="shared" si="0"/>
        <v>94</v>
      </c>
    </row>
    <row r="9" spans="1:54" ht="13.5" thickBot="1" x14ac:dyDescent="0.25">
      <c r="A9" s="63" t="s">
        <v>70</v>
      </c>
      <c r="B9" s="92">
        <v>4</v>
      </c>
      <c r="C9" s="54">
        <v>-2</v>
      </c>
      <c r="D9" s="59">
        <v>4</v>
      </c>
      <c r="E9" s="77">
        <v>-2</v>
      </c>
      <c r="F9" s="59">
        <v>4</v>
      </c>
      <c r="G9" s="77">
        <v>-2</v>
      </c>
      <c r="H9" s="59">
        <v>5</v>
      </c>
      <c r="I9" s="77">
        <v>-1</v>
      </c>
      <c r="J9" s="97">
        <v>8</v>
      </c>
      <c r="K9" s="98">
        <v>-3</v>
      </c>
      <c r="L9" s="99">
        <v>7</v>
      </c>
      <c r="M9" s="98">
        <v>-4</v>
      </c>
      <c r="N9" s="99">
        <v>4</v>
      </c>
      <c r="O9" s="98">
        <v>-7</v>
      </c>
      <c r="P9" s="100"/>
      <c r="Q9" s="101"/>
      <c r="R9" s="59">
        <v>2</v>
      </c>
      <c r="S9" s="54">
        <v>-1</v>
      </c>
      <c r="T9" s="59">
        <v>1</v>
      </c>
      <c r="U9" s="54">
        <v>-2</v>
      </c>
      <c r="V9" s="59">
        <v>1</v>
      </c>
      <c r="W9" s="54">
        <v>-2</v>
      </c>
      <c r="X9" s="59">
        <v>2</v>
      </c>
      <c r="Y9" s="54">
        <v>-1</v>
      </c>
      <c r="Z9" s="102">
        <v>2</v>
      </c>
      <c r="AA9" s="69">
        <v>-1</v>
      </c>
      <c r="AB9" s="103">
        <v>2</v>
      </c>
      <c r="AC9" s="69">
        <v>-1</v>
      </c>
      <c r="AD9" s="103">
        <v>3</v>
      </c>
      <c r="AE9" s="69" t="s">
        <v>241</v>
      </c>
      <c r="AF9" s="103">
        <v>1</v>
      </c>
      <c r="AG9" s="69">
        <v>-2</v>
      </c>
      <c r="AH9" s="97">
        <f t="shared" si="1"/>
        <v>50</v>
      </c>
      <c r="AI9" s="104">
        <f t="shared" si="2"/>
        <v>-31</v>
      </c>
      <c r="AJ9" s="84"/>
      <c r="AK9" s="105" t="s">
        <v>70</v>
      </c>
      <c r="AL9" s="28">
        <f>B9-Q2</f>
        <v>6</v>
      </c>
      <c r="AM9" s="28">
        <f>D9-Q3</f>
        <v>4</v>
      </c>
      <c r="AN9" s="28">
        <f>F9-Q4</f>
        <v>7</v>
      </c>
      <c r="AO9" s="28">
        <f>H9-Q5</f>
        <v>10</v>
      </c>
      <c r="AP9" s="32">
        <f>J9-Q6</f>
        <v>14</v>
      </c>
      <c r="AQ9" s="35">
        <f>L9-Q7</f>
        <v>11</v>
      </c>
      <c r="AR9" s="35">
        <f>N9-Q8</f>
        <v>9</v>
      </c>
      <c r="AS9" s="23"/>
      <c r="AT9" s="28">
        <f>R9-Q10</f>
        <v>4</v>
      </c>
      <c r="AU9" s="28">
        <f>T9-Q11</f>
        <v>2</v>
      </c>
      <c r="AV9" s="28">
        <f>V9-Q12</f>
        <v>2</v>
      </c>
      <c r="AW9" s="28">
        <f>X9-Q13</f>
        <v>3</v>
      </c>
      <c r="AX9" s="36">
        <f>Z9-Q14</f>
        <v>3</v>
      </c>
      <c r="AY9" s="34">
        <f>AB9-Q15</f>
        <v>2</v>
      </c>
      <c r="AZ9" s="34">
        <f>AD9-Q16</f>
        <v>4</v>
      </c>
      <c r="BA9" s="34">
        <f>AF9-Q17</f>
        <v>2</v>
      </c>
      <c r="BB9" s="24">
        <f t="shared" si="0"/>
        <v>83</v>
      </c>
    </row>
    <row r="10" spans="1:54" x14ac:dyDescent="0.2">
      <c r="A10" s="62" t="s">
        <v>147</v>
      </c>
      <c r="B10" s="109">
        <v>3</v>
      </c>
      <c r="C10" s="78" t="s">
        <v>241</v>
      </c>
      <c r="D10" s="107">
        <v>2</v>
      </c>
      <c r="E10" s="78">
        <v>-1</v>
      </c>
      <c r="F10" s="107">
        <v>1</v>
      </c>
      <c r="G10" s="78">
        <v>-2</v>
      </c>
      <c r="H10" s="107">
        <v>1</v>
      </c>
      <c r="I10" s="70">
        <v>-2</v>
      </c>
      <c r="J10" s="59">
        <v>1</v>
      </c>
      <c r="K10" s="54">
        <v>-2</v>
      </c>
      <c r="L10" s="59">
        <v>0</v>
      </c>
      <c r="M10" s="54">
        <v>-3</v>
      </c>
      <c r="N10" s="59">
        <v>2</v>
      </c>
      <c r="O10" s="54">
        <v>-1</v>
      </c>
      <c r="P10" s="59">
        <v>1</v>
      </c>
      <c r="Q10" s="54">
        <v>-2</v>
      </c>
      <c r="R10" s="85"/>
      <c r="S10" s="86"/>
      <c r="T10" s="68">
        <v>2</v>
      </c>
      <c r="U10" s="87">
        <v>-9</v>
      </c>
      <c r="V10" s="68">
        <v>4</v>
      </c>
      <c r="W10" s="87">
        <v>-7</v>
      </c>
      <c r="X10" s="68">
        <v>5</v>
      </c>
      <c r="Y10" s="88">
        <v>-6</v>
      </c>
      <c r="Z10" s="59">
        <v>4</v>
      </c>
      <c r="AA10" s="54">
        <v>-2</v>
      </c>
      <c r="AB10" s="59">
        <v>2</v>
      </c>
      <c r="AC10" s="54">
        <v>-4</v>
      </c>
      <c r="AD10" s="59">
        <v>4</v>
      </c>
      <c r="AE10" s="54">
        <v>-2</v>
      </c>
      <c r="AF10" s="59">
        <v>0</v>
      </c>
      <c r="AG10" s="54">
        <v>-6</v>
      </c>
      <c r="AH10" s="91">
        <f t="shared" si="1"/>
        <v>32</v>
      </c>
      <c r="AI10" s="88">
        <f t="shared" si="2"/>
        <v>-49</v>
      </c>
      <c r="AJ10" s="84"/>
      <c r="AK10" s="67" t="s">
        <v>147</v>
      </c>
      <c r="AL10" s="33">
        <f>B10-S2</f>
        <v>4</v>
      </c>
      <c r="AM10" s="33">
        <f>D10-S3</f>
        <v>2</v>
      </c>
      <c r="AN10" s="33">
        <f>F10-S4</f>
        <v>3</v>
      </c>
      <c r="AO10" s="38">
        <f>H10-S5</f>
        <v>4</v>
      </c>
      <c r="AP10" s="28">
        <f>J10-S6</f>
        <v>2</v>
      </c>
      <c r="AQ10" s="28">
        <f>L10-S7</f>
        <v>1</v>
      </c>
      <c r="AR10" s="28">
        <f>N10-S8</f>
        <v>4</v>
      </c>
      <c r="AS10" s="28">
        <f>P10-S9</f>
        <v>2</v>
      </c>
      <c r="AT10" s="19"/>
      <c r="AU10" s="25">
        <f>T10-S11</f>
        <v>9</v>
      </c>
      <c r="AV10" s="25">
        <f>V10-S12</f>
        <v>12</v>
      </c>
      <c r="AW10" s="26">
        <f>X10-S13</f>
        <v>7</v>
      </c>
      <c r="AX10" s="28">
        <f>Z10-S14</f>
        <v>5</v>
      </c>
      <c r="AY10" s="28">
        <f>AB10-S15</f>
        <v>4</v>
      </c>
      <c r="AZ10" s="28">
        <f>AD10-S16</f>
        <v>6</v>
      </c>
      <c r="BA10" s="28">
        <f>AF10-S17</f>
        <v>5</v>
      </c>
      <c r="BB10" s="20">
        <f t="shared" si="0"/>
        <v>70</v>
      </c>
    </row>
    <row r="11" spans="1:54" x14ac:dyDescent="0.2">
      <c r="A11" s="62" t="s">
        <v>73</v>
      </c>
      <c r="B11" s="92">
        <v>2</v>
      </c>
      <c r="C11" s="54">
        <v>-1</v>
      </c>
      <c r="D11" s="59">
        <v>1</v>
      </c>
      <c r="E11" s="54">
        <v>-2</v>
      </c>
      <c r="F11" s="59">
        <v>1</v>
      </c>
      <c r="G11" s="54">
        <v>-2</v>
      </c>
      <c r="H11" s="59">
        <v>2</v>
      </c>
      <c r="I11" s="110">
        <v>-1</v>
      </c>
      <c r="J11" s="59">
        <v>2</v>
      </c>
      <c r="K11" s="54">
        <v>-1</v>
      </c>
      <c r="L11" s="59">
        <v>1</v>
      </c>
      <c r="M11" s="54">
        <v>-2</v>
      </c>
      <c r="N11" s="59">
        <v>2</v>
      </c>
      <c r="O11" s="54">
        <v>-1</v>
      </c>
      <c r="P11" s="59">
        <v>2</v>
      </c>
      <c r="Q11" s="54">
        <v>-1</v>
      </c>
      <c r="R11" s="92">
        <v>4</v>
      </c>
      <c r="S11" s="54">
        <v>-7</v>
      </c>
      <c r="T11" s="93"/>
      <c r="U11" s="94"/>
      <c r="V11" s="59">
        <v>9</v>
      </c>
      <c r="W11" s="77">
        <v>-2</v>
      </c>
      <c r="X11" s="59">
        <v>7</v>
      </c>
      <c r="Y11" s="95">
        <v>-4</v>
      </c>
      <c r="Z11" s="59">
        <v>1</v>
      </c>
      <c r="AA11" s="54">
        <v>-5</v>
      </c>
      <c r="AB11" s="59">
        <v>3</v>
      </c>
      <c r="AC11" s="77">
        <v>-3</v>
      </c>
      <c r="AD11" s="59">
        <v>3</v>
      </c>
      <c r="AE11" s="54">
        <v>-3</v>
      </c>
      <c r="AF11" s="59">
        <v>3</v>
      </c>
      <c r="AG11" s="54">
        <v>-3</v>
      </c>
      <c r="AH11" s="92">
        <f t="shared" si="1"/>
        <v>43</v>
      </c>
      <c r="AI11" s="95">
        <f t="shared" si="2"/>
        <v>-38</v>
      </c>
      <c r="AJ11" s="84"/>
      <c r="AK11" s="67" t="s">
        <v>73</v>
      </c>
      <c r="AL11" s="28">
        <f>B11-U2</f>
        <v>3</v>
      </c>
      <c r="AM11" s="28">
        <f>D11-U3</f>
        <v>1</v>
      </c>
      <c r="AN11" s="28">
        <f>F11-U4</f>
        <v>2</v>
      </c>
      <c r="AO11" s="31">
        <f>H11-U5</f>
        <v>3</v>
      </c>
      <c r="AP11" s="28">
        <f>J11-U6</f>
        <v>4</v>
      </c>
      <c r="AQ11" s="28">
        <f>L11-U7</f>
        <v>3</v>
      </c>
      <c r="AR11" s="28">
        <f>N11-U8</f>
        <v>4</v>
      </c>
      <c r="AS11" s="28">
        <f>P11-U9</f>
        <v>4</v>
      </c>
      <c r="AT11" s="27">
        <f>R11-U10</f>
        <v>13</v>
      </c>
      <c r="AU11" s="21"/>
      <c r="AV11" s="28">
        <f>V11-U12</f>
        <v>13</v>
      </c>
      <c r="AW11" s="29">
        <f>X11-U13</f>
        <v>14</v>
      </c>
      <c r="AX11" s="28">
        <f>Z11-U14</f>
        <v>3</v>
      </c>
      <c r="AY11" s="28">
        <f>AB11-U15</f>
        <v>6</v>
      </c>
      <c r="AZ11" s="28">
        <f>AD11-U16</f>
        <v>6</v>
      </c>
      <c r="BA11" s="28">
        <f>AF11-U17</f>
        <v>5</v>
      </c>
      <c r="BB11" s="22">
        <f t="shared" si="0"/>
        <v>84</v>
      </c>
    </row>
    <row r="12" spans="1:54" x14ac:dyDescent="0.2">
      <c r="A12" s="62" t="s">
        <v>75</v>
      </c>
      <c r="B12" s="92">
        <v>2</v>
      </c>
      <c r="C12" s="54">
        <v>-1</v>
      </c>
      <c r="D12" s="59">
        <v>2</v>
      </c>
      <c r="E12" s="54">
        <v>-1</v>
      </c>
      <c r="F12" s="59">
        <v>1</v>
      </c>
      <c r="G12" s="54">
        <v>-2</v>
      </c>
      <c r="H12" s="59">
        <v>0</v>
      </c>
      <c r="I12" s="75">
        <v>-3</v>
      </c>
      <c r="J12" s="59">
        <v>1</v>
      </c>
      <c r="K12" s="54">
        <v>-2</v>
      </c>
      <c r="L12" s="59">
        <v>2</v>
      </c>
      <c r="M12" s="54">
        <v>-1</v>
      </c>
      <c r="N12" s="59">
        <v>0</v>
      </c>
      <c r="O12" s="54">
        <v>-3</v>
      </c>
      <c r="P12" s="59">
        <v>2</v>
      </c>
      <c r="Q12" s="54">
        <v>-1</v>
      </c>
      <c r="R12" s="92">
        <v>3</v>
      </c>
      <c r="S12" s="77">
        <v>-8</v>
      </c>
      <c r="T12" s="59">
        <v>7</v>
      </c>
      <c r="U12" s="77">
        <v>-4</v>
      </c>
      <c r="V12" s="93"/>
      <c r="W12" s="94"/>
      <c r="X12" s="59">
        <v>4</v>
      </c>
      <c r="Y12" s="108">
        <v>-7</v>
      </c>
      <c r="Z12" s="59">
        <v>3</v>
      </c>
      <c r="AA12" s="54">
        <v>-3</v>
      </c>
      <c r="AB12" s="59">
        <v>2</v>
      </c>
      <c r="AC12" s="54">
        <v>-4</v>
      </c>
      <c r="AD12" s="59">
        <v>6</v>
      </c>
      <c r="AE12" s="54" t="s">
        <v>241</v>
      </c>
      <c r="AF12" s="59">
        <v>2</v>
      </c>
      <c r="AG12" s="77">
        <v>-4</v>
      </c>
      <c r="AH12" s="92">
        <f t="shared" si="1"/>
        <v>37</v>
      </c>
      <c r="AI12" s="95">
        <f t="shared" si="2"/>
        <v>-44</v>
      </c>
      <c r="AJ12" s="84"/>
      <c r="AK12" s="67" t="s">
        <v>75</v>
      </c>
      <c r="AL12" s="28">
        <f>B12-W2</f>
        <v>4</v>
      </c>
      <c r="AM12" s="28">
        <f>D12-W3</f>
        <v>2</v>
      </c>
      <c r="AN12" s="28">
        <f>F12-W4</f>
        <v>2</v>
      </c>
      <c r="AO12" s="31">
        <f>H12-W5</f>
        <v>0</v>
      </c>
      <c r="AP12" s="28">
        <f>J12-W6</f>
        <v>1</v>
      </c>
      <c r="AQ12" s="28">
        <f>L12-W7</f>
        <v>4</v>
      </c>
      <c r="AR12" s="28">
        <f>N12-W8</f>
        <v>0</v>
      </c>
      <c r="AS12" s="28">
        <f>P12-W9</f>
        <v>4</v>
      </c>
      <c r="AT12" s="27">
        <f>R12-W10</f>
        <v>10</v>
      </c>
      <c r="AU12" s="28">
        <f>T12-W11</f>
        <v>9</v>
      </c>
      <c r="AV12" s="21"/>
      <c r="AW12" s="29">
        <f>X12-W13</f>
        <v>10</v>
      </c>
      <c r="AX12" s="28">
        <f>Z12-W14</f>
        <v>3</v>
      </c>
      <c r="AY12" s="28">
        <f>AB12-W15</f>
        <v>5</v>
      </c>
      <c r="AZ12" s="28">
        <f>AD12-W16</f>
        <v>8</v>
      </c>
      <c r="BA12" s="28">
        <f>AF12-W17</f>
        <v>4</v>
      </c>
      <c r="BB12" s="22">
        <f t="shared" si="0"/>
        <v>66</v>
      </c>
    </row>
    <row r="13" spans="1:54" ht="13.5" thickBot="1" x14ac:dyDescent="0.25">
      <c r="A13" s="63" t="s">
        <v>76</v>
      </c>
      <c r="B13" s="111">
        <v>3</v>
      </c>
      <c r="C13" s="69" t="s">
        <v>241</v>
      </c>
      <c r="D13" s="103">
        <v>2</v>
      </c>
      <c r="E13" s="69">
        <v>-1</v>
      </c>
      <c r="F13" s="103">
        <v>1</v>
      </c>
      <c r="G13" s="69">
        <v>-2</v>
      </c>
      <c r="H13" s="103">
        <v>2</v>
      </c>
      <c r="I13" s="79">
        <v>-1</v>
      </c>
      <c r="J13" s="59">
        <v>2</v>
      </c>
      <c r="K13" s="54">
        <v>-1</v>
      </c>
      <c r="L13" s="59">
        <v>2</v>
      </c>
      <c r="M13" s="54">
        <v>-1</v>
      </c>
      <c r="N13" s="59">
        <v>2</v>
      </c>
      <c r="O13" s="54">
        <v>-1</v>
      </c>
      <c r="P13" s="59">
        <v>2</v>
      </c>
      <c r="Q13" s="54">
        <v>-1</v>
      </c>
      <c r="R13" s="97">
        <v>9</v>
      </c>
      <c r="S13" s="98">
        <v>-2</v>
      </c>
      <c r="T13" s="99">
        <v>4</v>
      </c>
      <c r="U13" s="60">
        <v>-7</v>
      </c>
      <c r="V13" s="99">
        <v>5</v>
      </c>
      <c r="W13" s="98">
        <v>-6</v>
      </c>
      <c r="X13" s="100"/>
      <c r="Y13" s="101"/>
      <c r="Z13" s="59">
        <v>2</v>
      </c>
      <c r="AA13" s="54">
        <v>-4</v>
      </c>
      <c r="AB13" s="59">
        <v>1</v>
      </c>
      <c r="AC13" s="54">
        <v>-5</v>
      </c>
      <c r="AD13" s="59">
        <v>5</v>
      </c>
      <c r="AE13" s="77">
        <v>-1</v>
      </c>
      <c r="AF13" s="59">
        <v>0</v>
      </c>
      <c r="AG13" s="77">
        <v>-6</v>
      </c>
      <c r="AH13" s="97">
        <f t="shared" si="1"/>
        <v>42</v>
      </c>
      <c r="AI13" s="104">
        <f t="shared" si="2"/>
        <v>-39</v>
      </c>
      <c r="AJ13" s="84"/>
      <c r="AK13" s="105" t="s">
        <v>76</v>
      </c>
      <c r="AL13" s="34">
        <f>B13-Y2</f>
        <v>4</v>
      </c>
      <c r="AM13" s="34">
        <f>D13-Y3</f>
        <v>2</v>
      </c>
      <c r="AN13" s="34">
        <f>F13-Y4</f>
        <v>2</v>
      </c>
      <c r="AO13" s="37">
        <f>H13-Y5</f>
        <v>2</v>
      </c>
      <c r="AP13" s="28">
        <f>J13-Y6</f>
        <v>3</v>
      </c>
      <c r="AQ13" s="28">
        <f>L13-Y7</f>
        <v>3</v>
      </c>
      <c r="AR13" s="28">
        <f>N13-Y8</f>
        <v>2</v>
      </c>
      <c r="AS13" s="28">
        <f>P13-Y9</f>
        <v>3</v>
      </c>
      <c r="AT13" s="32">
        <f>R13-Y10</f>
        <v>15</v>
      </c>
      <c r="AU13" s="35">
        <f>T13-Y11</f>
        <v>8</v>
      </c>
      <c r="AV13" s="35">
        <f>V13-Y12</f>
        <v>12</v>
      </c>
      <c r="AW13" s="23"/>
      <c r="AX13" s="28">
        <f>Z13-Y14</f>
        <v>4</v>
      </c>
      <c r="AY13" s="28">
        <f>AB13-Y15</f>
        <v>2</v>
      </c>
      <c r="AZ13" s="28">
        <f>AD13-Y16</f>
        <v>8</v>
      </c>
      <c r="BA13" s="28">
        <f>AF13-Y17</f>
        <v>3</v>
      </c>
      <c r="BB13" s="24">
        <f t="shared" si="0"/>
        <v>73</v>
      </c>
    </row>
    <row r="14" spans="1:54" x14ac:dyDescent="0.2">
      <c r="A14" s="62" t="s">
        <v>74</v>
      </c>
      <c r="B14" s="92">
        <v>2</v>
      </c>
      <c r="C14" s="54">
        <v>-1</v>
      </c>
      <c r="D14" s="59">
        <v>2</v>
      </c>
      <c r="E14" s="54">
        <v>-1</v>
      </c>
      <c r="F14" s="59">
        <v>2</v>
      </c>
      <c r="G14" s="54">
        <v>-1</v>
      </c>
      <c r="H14" s="59">
        <v>2</v>
      </c>
      <c r="I14" s="54">
        <v>-1</v>
      </c>
      <c r="J14" s="106">
        <v>1</v>
      </c>
      <c r="K14" s="76">
        <v>-2</v>
      </c>
      <c r="L14" s="107">
        <v>1</v>
      </c>
      <c r="M14" s="78">
        <v>-2</v>
      </c>
      <c r="N14" s="107">
        <v>2</v>
      </c>
      <c r="O14" s="78">
        <v>-1</v>
      </c>
      <c r="P14" s="107">
        <v>2</v>
      </c>
      <c r="Q14" s="70">
        <v>-1</v>
      </c>
      <c r="R14" s="59">
        <v>5</v>
      </c>
      <c r="S14" s="54">
        <v>-1</v>
      </c>
      <c r="T14" s="59">
        <v>4</v>
      </c>
      <c r="U14" s="77">
        <v>-2</v>
      </c>
      <c r="V14" s="59">
        <v>6</v>
      </c>
      <c r="W14" s="54" t="s">
        <v>241</v>
      </c>
      <c r="X14" s="59">
        <v>4</v>
      </c>
      <c r="Y14" s="77">
        <v>-2</v>
      </c>
      <c r="Z14" s="85"/>
      <c r="AA14" s="86"/>
      <c r="AB14" s="68">
        <v>6</v>
      </c>
      <c r="AC14" s="87">
        <v>-5</v>
      </c>
      <c r="AD14" s="68">
        <v>4</v>
      </c>
      <c r="AE14" s="87">
        <v>-7</v>
      </c>
      <c r="AF14" s="68">
        <v>7</v>
      </c>
      <c r="AG14" s="87">
        <v>-4</v>
      </c>
      <c r="AH14" s="91">
        <f t="shared" si="1"/>
        <v>50</v>
      </c>
      <c r="AI14" s="88">
        <f t="shared" si="2"/>
        <v>-31</v>
      </c>
      <c r="AJ14" s="84"/>
      <c r="AK14" s="67" t="s">
        <v>74</v>
      </c>
      <c r="AL14" s="28">
        <f>B14-AA2</f>
        <v>4</v>
      </c>
      <c r="AM14" s="28">
        <f>D14-AA3</f>
        <v>3</v>
      </c>
      <c r="AN14" s="28">
        <f>F14-AA4</f>
        <v>5</v>
      </c>
      <c r="AO14" s="28">
        <f>H14-AA5</f>
        <v>3</v>
      </c>
      <c r="AP14" s="39">
        <f>J14-AA6</f>
        <v>2</v>
      </c>
      <c r="AQ14" s="33">
        <f>L14-AA7</f>
        <v>3</v>
      </c>
      <c r="AR14" s="33">
        <f>N14-AA8</f>
        <v>5</v>
      </c>
      <c r="AS14" s="38">
        <f>P14-AA9</f>
        <v>3</v>
      </c>
      <c r="AT14" s="28">
        <f>R14-AA10</f>
        <v>7</v>
      </c>
      <c r="AU14" s="28">
        <f>T14-AA11</f>
        <v>9</v>
      </c>
      <c r="AV14" s="28">
        <f>V14-AA12</f>
        <v>9</v>
      </c>
      <c r="AW14" s="28">
        <f>X14-AA13</f>
        <v>8</v>
      </c>
      <c r="AX14" s="19"/>
      <c r="AY14" s="25">
        <f>AB14-AA15</f>
        <v>10</v>
      </c>
      <c r="AZ14" s="25">
        <f>AD14-AA16</f>
        <v>12</v>
      </c>
      <c r="BA14" s="26">
        <f>AF14-AA17</f>
        <v>14</v>
      </c>
      <c r="BB14" s="20">
        <f t="shared" si="0"/>
        <v>97</v>
      </c>
    </row>
    <row r="15" spans="1:54" x14ac:dyDescent="0.2">
      <c r="A15" s="62" t="s">
        <v>146</v>
      </c>
      <c r="B15" s="92">
        <v>3</v>
      </c>
      <c r="C15" s="54" t="s">
        <v>241</v>
      </c>
      <c r="D15" s="59">
        <v>2</v>
      </c>
      <c r="E15" s="54">
        <v>-1</v>
      </c>
      <c r="F15" s="59">
        <v>2</v>
      </c>
      <c r="G15" s="54">
        <v>-1</v>
      </c>
      <c r="H15" s="59">
        <v>2</v>
      </c>
      <c r="I15" s="54">
        <v>-1</v>
      </c>
      <c r="J15" s="96">
        <v>2</v>
      </c>
      <c r="K15" s="54">
        <v>-1</v>
      </c>
      <c r="L15" s="59">
        <v>1</v>
      </c>
      <c r="M15" s="54">
        <v>-2</v>
      </c>
      <c r="N15" s="59">
        <v>2</v>
      </c>
      <c r="O15" s="54">
        <v>-1</v>
      </c>
      <c r="P15" s="59">
        <v>3</v>
      </c>
      <c r="Q15" s="75" t="s">
        <v>241</v>
      </c>
      <c r="R15" s="59">
        <v>4</v>
      </c>
      <c r="S15" s="77">
        <v>-2</v>
      </c>
      <c r="T15" s="59">
        <v>3</v>
      </c>
      <c r="U15" s="54">
        <v>-3</v>
      </c>
      <c r="V15" s="59">
        <v>3</v>
      </c>
      <c r="W15" s="77">
        <v>-3</v>
      </c>
      <c r="X15" s="59">
        <v>5</v>
      </c>
      <c r="Y15" s="54">
        <v>-1</v>
      </c>
      <c r="Z15" s="92">
        <v>7</v>
      </c>
      <c r="AA15" s="77">
        <v>-4</v>
      </c>
      <c r="AB15" s="93"/>
      <c r="AC15" s="94"/>
      <c r="AD15" s="59">
        <v>7</v>
      </c>
      <c r="AE15" s="77">
        <v>-4</v>
      </c>
      <c r="AF15" s="59">
        <v>8</v>
      </c>
      <c r="AG15" s="77">
        <v>-3</v>
      </c>
      <c r="AH15" s="92">
        <f t="shared" si="1"/>
        <v>54</v>
      </c>
      <c r="AI15" s="95">
        <f t="shared" si="2"/>
        <v>-27</v>
      </c>
      <c r="AJ15" s="84"/>
      <c r="AK15" s="67" t="s">
        <v>146</v>
      </c>
      <c r="AL15" s="28">
        <f>B15-AC2</f>
        <v>4</v>
      </c>
      <c r="AM15" s="28">
        <f>D15-AC3</f>
        <v>3</v>
      </c>
      <c r="AN15" s="28">
        <f>F15-AC4</f>
        <v>4</v>
      </c>
      <c r="AO15" s="28">
        <f>H15-AC5</f>
        <v>4</v>
      </c>
      <c r="AP15" s="30">
        <f>J15-AC6</f>
        <v>4</v>
      </c>
      <c r="AQ15" s="28">
        <f>L15-AC7</f>
        <v>2</v>
      </c>
      <c r="AR15" s="28">
        <f>N15-AC8</f>
        <v>4</v>
      </c>
      <c r="AS15" s="31">
        <f>P15-AC9</f>
        <v>4</v>
      </c>
      <c r="AT15" s="28">
        <f>R15-AC10</f>
        <v>8</v>
      </c>
      <c r="AU15" s="28">
        <f>T15-AC11</f>
        <v>6</v>
      </c>
      <c r="AV15" s="28">
        <f>V15-AC12</f>
        <v>7</v>
      </c>
      <c r="AW15" s="28">
        <f>X15-AC13</f>
        <v>10</v>
      </c>
      <c r="AX15" s="27">
        <f>Z15-AC14</f>
        <v>12</v>
      </c>
      <c r="AY15" s="21"/>
      <c r="AZ15" s="28">
        <f>AD15-AC16</f>
        <v>8</v>
      </c>
      <c r="BA15" s="29">
        <f>AF15-AC17</f>
        <v>13</v>
      </c>
      <c r="BB15" s="22">
        <f t="shared" si="0"/>
        <v>93</v>
      </c>
    </row>
    <row r="16" spans="1:54" x14ac:dyDescent="0.2">
      <c r="A16" s="62" t="s">
        <v>166</v>
      </c>
      <c r="B16" s="92">
        <v>1</v>
      </c>
      <c r="C16" s="54">
        <v>-2</v>
      </c>
      <c r="D16" s="59">
        <v>1</v>
      </c>
      <c r="E16" s="54">
        <v>-2</v>
      </c>
      <c r="F16" s="59">
        <v>1</v>
      </c>
      <c r="G16" s="54">
        <v>-2</v>
      </c>
      <c r="H16" s="59">
        <v>2</v>
      </c>
      <c r="I16" s="54">
        <v>-1</v>
      </c>
      <c r="J16" s="96">
        <v>3</v>
      </c>
      <c r="K16" s="54" t="s">
        <v>241</v>
      </c>
      <c r="L16" s="59">
        <v>1</v>
      </c>
      <c r="M16" s="54">
        <v>-2</v>
      </c>
      <c r="N16" s="59">
        <v>0</v>
      </c>
      <c r="O16" s="54">
        <v>-3</v>
      </c>
      <c r="P16" s="59">
        <v>2</v>
      </c>
      <c r="Q16" s="75">
        <v>-1</v>
      </c>
      <c r="R16" s="59">
        <v>4</v>
      </c>
      <c r="S16" s="77">
        <v>-2</v>
      </c>
      <c r="T16" s="59">
        <v>3</v>
      </c>
      <c r="U16" s="77">
        <v>-3</v>
      </c>
      <c r="V16" s="59">
        <v>4</v>
      </c>
      <c r="W16" s="54">
        <v>-2</v>
      </c>
      <c r="X16" s="59">
        <v>3</v>
      </c>
      <c r="Y16" s="54">
        <v>-3</v>
      </c>
      <c r="Z16" s="92">
        <v>3</v>
      </c>
      <c r="AA16" s="77">
        <v>-8</v>
      </c>
      <c r="AB16" s="59">
        <v>10</v>
      </c>
      <c r="AC16" s="77">
        <v>-1</v>
      </c>
      <c r="AD16" s="93"/>
      <c r="AE16" s="94"/>
      <c r="AF16" s="59">
        <v>2</v>
      </c>
      <c r="AG16" s="77">
        <v>-9</v>
      </c>
      <c r="AH16" s="92">
        <f t="shared" si="1"/>
        <v>40</v>
      </c>
      <c r="AI16" s="95">
        <f t="shared" si="2"/>
        <v>-41</v>
      </c>
      <c r="AJ16" s="84"/>
      <c r="AK16" s="67" t="s">
        <v>166</v>
      </c>
      <c r="AL16" s="28">
        <f>B16-AE2</f>
        <v>3</v>
      </c>
      <c r="AM16" s="28">
        <f>D16-AE3</f>
        <v>2</v>
      </c>
      <c r="AN16" s="28">
        <f>F16-AE4</f>
        <v>2</v>
      </c>
      <c r="AO16" s="28">
        <f>H16-AE5</f>
        <v>3</v>
      </c>
      <c r="AP16" s="30">
        <f>J16-AE6</f>
        <v>4</v>
      </c>
      <c r="AQ16" s="28">
        <f>L16-AE7</f>
        <v>2</v>
      </c>
      <c r="AR16" s="28">
        <f>N16-AE8</f>
        <v>1</v>
      </c>
      <c r="AS16" s="31">
        <f>P16-AE9</f>
        <v>2</v>
      </c>
      <c r="AT16" s="28">
        <f>R16-AE10</f>
        <v>6</v>
      </c>
      <c r="AU16" s="28">
        <f>T16-AE11</f>
        <v>6</v>
      </c>
      <c r="AV16" s="28">
        <f>V16-AE12</f>
        <v>4</v>
      </c>
      <c r="AW16" s="28">
        <f>X16-AE13</f>
        <v>4</v>
      </c>
      <c r="AX16" s="27">
        <f>Z16-AE14</f>
        <v>10</v>
      </c>
      <c r="AY16" s="28">
        <f>AB16-AE15</f>
        <v>14</v>
      </c>
      <c r="AZ16" s="21"/>
      <c r="BA16" s="29">
        <f>AF16-AE17</f>
        <v>7</v>
      </c>
      <c r="BB16" s="22">
        <f t="shared" si="0"/>
        <v>70</v>
      </c>
    </row>
    <row r="17" spans="1:54" ht="13.5" thickBot="1" x14ac:dyDescent="0.25">
      <c r="A17" s="63" t="s">
        <v>72</v>
      </c>
      <c r="B17" s="97">
        <v>3</v>
      </c>
      <c r="C17" s="60" t="s">
        <v>241</v>
      </c>
      <c r="D17" s="99">
        <v>1</v>
      </c>
      <c r="E17" s="60">
        <v>-2</v>
      </c>
      <c r="F17" s="99">
        <v>3</v>
      </c>
      <c r="G17" s="60" t="s">
        <v>241</v>
      </c>
      <c r="H17" s="99">
        <v>2</v>
      </c>
      <c r="I17" s="60">
        <v>-1</v>
      </c>
      <c r="J17" s="112">
        <v>2</v>
      </c>
      <c r="K17" s="60">
        <v>-1</v>
      </c>
      <c r="L17" s="99">
        <v>1</v>
      </c>
      <c r="M17" s="60">
        <v>-2</v>
      </c>
      <c r="N17" s="99">
        <v>2</v>
      </c>
      <c r="O17" s="60">
        <v>-1</v>
      </c>
      <c r="P17" s="99">
        <v>2</v>
      </c>
      <c r="Q17" s="81">
        <v>-1</v>
      </c>
      <c r="R17" s="99">
        <v>1</v>
      </c>
      <c r="S17" s="60">
        <v>-5</v>
      </c>
      <c r="T17" s="99">
        <v>4</v>
      </c>
      <c r="U17" s="60">
        <v>-2</v>
      </c>
      <c r="V17" s="99">
        <v>4</v>
      </c>
      <c r="W17" s="60">
        <v>-2</v>
      </c>
      <c r="X17" s="99">
        <v>3</v>
      </c>
      <c r="Y17" s="60">
        <v>-3</v>
      </c>
      <c r="Z17" s="97">
        <v>4</v>
      </c>
      <c r="AA17" s="98">
        <v>-7</v>
      </c>
      <c r="AB17" s="99">
        <v>7</v>
      </c>
      <c r="AC17" s="60">
        <v>-5</v>
      </c>
      <c r="AD17" s="99">
        <v>6</v>
      </c>
      <c r="AE17" s="98">
        <v>-5</v>
      </c>
      <c r="AF17" s="100"/>
      <c r="AG17" s="113"/>
      <c r="AH17" s="97">
        <f t="shared" si="1"/>
        <v>45</v>
      </c>
      <c r="AI17" s="104">
        <f t="shared" si="2"/>
        <v>-37</v>
      </c>
      <c r="AJ17" s="84"/>
      <c r="AK17" s="105" t="s">
        <v>72</v>
      </c>
      <c r="AL17" s="28">
        <f>B17-AG2</f>
        <v>5</v>
      </c>
      <c r="AM17" s="28">
        <f>D17-AG3</f>
        <v>1</v>
      </c>
      <c r="AN17" s="28">
        <f>F17-AG4</f>
        <v>4</v>
      </c>
      <c r="AO17" s="28">
        <f>H17-AG5</f>
        <v>3</v>
      </c>
      <c r="AP17" s="30">
        <f>J17-AG6</f>
        <v>4</v>
      </c>
      <c r="AQ17" s="28">
        <f>L17-AG7</f>
        <v>3</v>
      </c>
      <c r="AR17" s="28">
        <f>N17-AG8</f>
        <v>4</v>
      </c>
      <c r="AS17" s="31">
        <f>P17-AG9</f>
        <v>4</v>
      </c>
      <c r="AT17" s="28">
        <f>R17-AG10</f>
        <v>7</v>
      </c>
      <c r="AU17" s="28">
        <f>T17-AG11</f>
        <v>7</v>
      </c>
      <c r="AV17" s="28">
        <f>V17-AG12</f>
        <v>8</v>
      </c>
      <c r="AW17" s="28">
        <f>X17-AG13</f>
        <v>9</v>
      </c>
      <c r="AX17" s="32">
        <f>Z17-AG14</f>
        <v>8</v>
      </c>
      <c r="AY17" s="35">
        <f>AB17-AG15</f>
        <v>10</v>
      </c>
      <c r="AZ17" s="35">
        <f>AD17-AG16</f>
        <v>15</v>
      </c>
      <c r="BA17" s="23"/>
      <c r="BB17" s="24">
        <f t="shared" si="0"/>
        <v>92</v>
      </c>
    </row>
    <row r="18" spans="1:54" ht="13.5" thickBot="1" x14ac:dyDescent="0.25">
      <c r="A18" s="114" t="s">
        <v>62</v>
      </c>
      <c r="B18" s="115">
        <f>-SUM(C2:C17)</f>
        <v>37</v>
      </c>
      <c r="C18" s="116">
        <f>-SUM(B2:B17)</f>
        <v>-44</v>
      </c>
      <c r="D18" s="117">
        <f>-SUM(E2:E17)</f>
        <v>36</v>
      </c>
      <c r="E18" s="116">
        <f>-SUM(D2:D17)</f>
        <v>-45</v>
      </c>
      <c r="F18" s="117">
        <f>-SUM(G2:G17)</f>
        <v>36</v>
      </c>
      <c r="G18" s="116">
        <f>-SUM(F2:F17)</f>
        <v>-45</v>
      </c>
      <c r="H18" s="117">
        <f>-SUM(I2:I17)</f>
        <v>45</v>
      </c>
      <c r="I18" s="118">
        <f>-SUM(H2:H17)</f>
        <v>-36</v>
      </c>
      <c r="J18" s="115">
        <f>-SUM(K2:K17)</f>
        <v>23</v>
      </c>
      <c r="K18" s="116">
        <f>-SUM(J2:J17)</f>
        <v>-58</v>
      </c>
      <c r="L18" s="117">
        <f>-SUM(M2:M17)</f>
        <v>43</v>
      </c>
      <c r="M18" s="116">
        <f>-SUM(L2:L17)</f>
        <v>-38</v>
      </c>
      <c r="N18" s="117">
        <f>-SUM(O2:O17)</f>
        <v>51</v>
      </c>
      <c r="O18" s="116">
        <f>-SUM(N2:N17)</f>
        <v>-30</v>
      </c>
      <c r="P18" s="117">
        <f>-SUM(Q2:Q17)</f>
        <v>33</v>
      </c>
      <c r="Q18" s="118">
        <f>-SUM(P2:P17)</f>
        <v>-48</v>
      </c>
      <c r="R18" s="115">
        <f>-SUM(S2:S17)</f>
        <v>38</v>
      </c>
      <c r="S18" s="116">
        <f>-SUM(R2:R17)</f>
        <v>-43</v>
      </c>
      <c r="T18" s="117">
        <f>-SUM(U2:U17)</f>
        <v>41</v>
      </c>
      <c r="U18" s="116">
        <f>-SUM(T2:T17)</f>
        <v>-40</v>
      </c>
      <c r="V18" s="117">
        <f>-SUM(W2:W17)</f>
        <v>29</v>
      </c>
      <c r="W18" s="116">
        <f>-SUM(V2:V17)</f>
        <v>-52</v>
      </c>
      <c r="X18" s="117">
        <f>-SUM(Y2:Y17)</f>
        <v>31</v>
      </c>
      <c r="Y18" s="118">
        <f>-SUM(X2:X17)</f>
        <v>-50</v>
      </c>
      <c r="Z18" s="115">
        <f>-SUM(AA2:AA17)</f>
        <v>47</v>
      </c>
      <c r="AA18" s="116">
        <f>-SUM(Z2:Z17)</f>
        <v>-34</v>
      </c>
      <c r="AB18" s="117">
        <f>-SUM(AC2:AC17)</f>
        <v>39</v>
      </c>
      <c r="AC18" s="116">
        <f>-SUM(AB2:AB17)</f>
        <v>-43</v>
      </c>
      <c r="AD18" s="117">
        <f>-SUM(AE2:AE17)</f>
        <v>30</v>
      </c>
      <c r="AE18" s="116">
        <f>-SUM(AD2:AD17)</f>
        <v>-51</v>
      </c>
      <c r="AF18" s="117">
        <f>-SUM(AG2:AG17)</f>
        <v>47</v>
      </c>
      <c r="AG18" s="118">
        <f>-SUM(AF2:AF17)</f>
        <v>-34</v>
      </c>
      <c r="AH18" s="84"/>
      <c r="AI18" s="84"/>
      <c r="AJ18" s="84"/>
      <c r="AK18" s="114" t="s">
        <v>79</v>
      </c>
      <c r="AL18" s="17">
        <f t="shared" ref="AL18:BA18" si="3">SUM(AL2:AL17)</f>
        <v>80</v>
      </c>
      <c r="AM18" s="17">
        <f t="shared" si="3"/>
        <v>68</v>
      </c>
      <c r="AN18" s="17">
        <f t="shared" si="3"/>
        <v>89</v>
      </c>
      <c r="AO18" s="18">
        <f t="shared" si="3"/>
        <v>75</v>
      </c>
      <c r="AP18" s="16">
        <f t="shared" si="3"/>
        <v>108</v>
      </c>
      <c r="AQ18" s="17">
        <f t="shared" si="3"/>
        <v>77</v>
      </c>
      <c r="AR18" s="17">
        <f t="shared" si="3"/>
        <v>68</v>
      </c>
      <c r="AS18" s="18">
        <f t="shared" si="3"/>
        <v>79</v>
      </c>
      <c r="AT18" s="16">
        <f t="shared" si="3"/>
        <v>92</v>
      </c>
      <c r="AU18" s="17">
        <f t="shared" si="3"/>
        <v>78</v>
      </c>
      <c r="AV18" s="17">
        <f t="shared" si="3"/>
        <v>96</v>
      </c>
      <c r="AW18" s="18">
        <f t="shared" si="3"/>
        <v>89</v>
      </c>
      <c r="AX18" s="16">
        <f t="shared" si="3"/>
        <v>65</v>
      </c>
      <c r="AY18" s="17">
        <f t="shared" si="3"/>
        <v>70</v>
      </c>
      <c r="AZ18" s="17">
        <f t="shared" si="3"/>
        <v>92</v>
      </c>
      <c r="BA18" s="18">
        <f t="shared" si="3"/>
        <v>71</v>
      </c>
      <c r="BB18" s="1"/>
    </row>
    <row r="20" spans="1:54" x14ac:dyDescent="0.2">
      <c r="A20" s="84" t="s">
        <v>80</v>
      </c>
      <c r="B20" s="84"/>
      <c r="C20" s="119"/>
      <c r="D20" s="84"/>
      <c r="E20" s="119"/>
      <c r="F20" s="84"/>
      <c r="G20" s="119"/>
      <c r="H20" s="84"/>
      <c r="I20" s="119"/>
      <c r="J20" s="84"/>
      <c r="K20" s="119"/>
      <c r="L20" s="84"/>
      <c r="M20" s="119"/>
      <c r="N20" s="84"/>
      <c r="O20" s="119"/>
      <c r="P20" s="84"/>
      <c r="Q20" s="119"/>
      <c r="R20" s="84"/>
      <c r="S20" s="119"/>
      <c r="T20" s="84"/>
      <c r="U20" s="119"/>
      <c r="V20" s="84"/>
      <c r="W20" s="119"/>
      <c r="X20" s="84"/>
      <c r="Y20" s="119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</row>
  </sheetData>
  <mergeCells count="17">
    <mergeCell ref="B1:C1"/>
    <mergeCell ref="D1:E1"/>
    <mergeCell ref="F1:G1"/>
    <mergeCell ref="H1:I1"/>
    <mergeCell ref="AH1:AI1"/>
    <mergeCell ref="J1:K1"/>
    <mergeCell ref="L1:M1"/>
    <mergeCell ref="N1:O1"/>
    <mergeCell ref="P1:Q1"/>
    <mergeCell ref="AD1:AE1"/>
    <mergeCell ref="AF1:AG1"/>
    <mergeCell ref="R1:S1"/>
    <mergeCell ref="T1:U1"/>
    <mergeCell ref="V1:W1"/>
    <mergeCell ref="X1:Y1"/>
    <mergeCell ref="Z1:AA1"/>
    <mergeCell ref="AB1:AC1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>
    <oddHeader>&amp;C&amp;"Arial,Bold Italic"&amp;12Head-to-Head Records</oddHeader>
  </headerFooter>
  <ignoredErrors>
    <ignoredError sqref="C18 E18 G18 I18 K18 M18 O18 Q18 S18 U18 W18 Y18 AA18 AC18 AE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4">
    <pageSetUpPr fitToPage="1"/>
  </sheetPr>
  <dimension ref="A1:X137"/>
  <sheetViews>
    <sheetView showGridLines="0" tabSelected="1" zoomScaleNormal="100" workbookViewId="0">
      <selection sqref="A1:T1"/>
    </sheetView>
  </sheetViews>
  <sheetFormatPr defaultColWidth="10.7109375" defaultRowHeight="12.75" x14ac:dyDescent="0.2"/>
  <cols>
    <col min="1" max="1" width="4.42578125" style="5" bestFit="1" customWidth="1"/>
    <col min="2" max="2" width="26.85546875" style="2" bestFit="1" customWidth="1"/>
    <col min="3" max="4" width="6" style="2" bestFit="1" customWidth="1"/>
    <col min="5" max="5" width="6" style="10" bestFit="1" customWidth="1"/>
    <col min="6" max="6" width="6" style="11" bestFit="1" customWidth="1"/>
    <col min="7" max="7" width="5" style="3" bestFit="1" customWidth="1"/>
    <col min="8" max="8" width="4" style="4" bestFit="1" customWidth="1"/>
    <col min="9" max="9" width="5" style="3" customWidth="1"/>
    <col min="10" max="10" width="5" style="4" customWidth="1"/>
    <col min="11" max="11" width="6" style="3" bestFit="1" customWidth="1"/>
    <col min="12" max="12" width="6" style="4" bestFit="1" customWidth="1"/>
    <col min="13" max="13" width="6" style="2" bestFit="1" customWidth="1"/>
    <col min="14" max="14" width="5" style="3" customWidth="1"/>
    <col min="15" max="15" width="6" style="4" bestFit="1" customWidth="1"/>
    <col min="16" max="16" width="5" style="2" bestFit="1" customWidth="1"/>
    <col min="17" max="17" width="4.7109375" style="2" customWidth="1"/>
    <col min="18" max="18" width="6" style="2" bestFit="1" customWidth="1"/>
    <col min="19" max="19" width="5" style="2" bestFit="1" customWidth="1"/>
    <col min="20" max="20" width="5" style="15" customWidth="1"/>
    <col min="21" max="24" width="10.7109375" style="15"/>
    <col min="25" max="16384" width="10.7109375" style="2"/>
  </cols>
  <sheetData>
    <row r="1" spans="1:24" ht="20.25" x14ac:dyDescent="0.3">
      <c r="A1" s="653" t="s">
        <v>143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55"/>
      <c r="V1" s="55"/>
      <c r="W1" s="55"/>
      <c r="X1" s="55"/>
    </row>
    <row r="2" spans="1:24" x14ac:dyDescent="0.2">
      <c r="A2" s="652" t="s">
        <v>81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55"/>
      <c r="V2" s="55"/>
      <c r="W2" s="55"/>
      <c r="X2" s="55"/>
    </row>
    <row r="3" spans="1:24" s="6" customFormat="1" ht="12.75" customHeight="1" x14ac:dyDescent="0.2">
      <c r="A3" s="5" t="s">
        <v>82</v>
      </c>
      <c r="B3" s="5" t="s">
        <v>25</v>
      </c>
      <c r="C3" s="6" t="s">
        <v>83</v>
      </c>
      <c r="D3" s="6" t="s">
        <v>84</v>
      </c>
      <c r="E3" s="7" t="s">
        <v>85</v>
      </c>
      <c r="F3" s="8" t="s">
        <v>86</v>
      </c>
      <c r="G3" s="9" t="s">
        <v>63</v>
      </c>
      <c r="H3" s="9"/>
      <c r="I3" s="9" t="s">
        <v>62</v>
      </c>
      <c r="J3" s="9"/>
      <c r="K3" s="9" t="s">
        <v>87</v>
      </c>
      <c r="L3" s="9"/>
      <c r="M3" s="6" t="s">
        <v>88</v>
      </c>
      <c r="N3" s="9" t="s">
        <v>89</v>
      </c>
      <c r="O3" s="9"/>
      <c r="P3" s="6" t="s">
        <v>90</v>
      </c>
      <c r="Q3" s="5" t="s">
        <v>1846</v>
      </c>
      <c r="R3" s="5" t="s">
        <v>1847</v>
      </c>
      <c r="S3" s="9" t="s">
        <v>150</v>
      </c>
      <c r="T3" s="9"/>
      <c r="U3" s="5"/>
      <c r="V3" s="5"/>
    </row>
    <row r="4" spans="1:24" x14ac:dyDescent="0.2">
      <c r="A4" s="55">
        <v>2</v>
      </c>
      <c r="B4" s="55" t="s">
        <v>1978</v>
      </c>
      <c r="C4" s="120">
        <f>G4+I4</f>
        <v>94</v>
      </c>
      <c r="D4" s="120">
        <f>-(H4+J4)</f>
        <v>68</v>
      </c>
      <c r="E4" s="121">
        <f>IF(C4=0,0,IF(D4=0,1,C4/(C4+D4)))</f>
        <v>0.58024691358024694</v>
      </c>
      <c r="F4" s="122" t="str">
        <f>IF((($C$4-$D$4)-(C4-D4))/2=0, "--",(($C$4-$D$4)-(C4-D4))/2)</f>
        <v>--</v>
      </c>
      <c r="G4" s="123">
        <f>vs.!AH3</f>
        <v>58</v>
      </c>
      <c r="H4" s="124">
        <f>vs.!AI3</f>
        <v>-23</v>
      </c>
      <c r="I4" s="123">
        <f>vs.!D18</f>
        <v>36</v>
      </c>
      <c r="J4" s="124">
        <f>vs.!E18</f>
        <v>-45</v>
      </c>
      <c r="K4" s="123">
        <f>vs.!B3+vs.!F3+vs.!H3-vs.!E2-vs.!E4-vs.!E5</f>
        <v>32</v>
      </c>
      <c r="L4" s="124">
        <f>vs.!C3+vs.!G3+vs.!I3-vs.!D2-vs.!D4-vs.!D5</f>
        <v>-34</v>
      </c>
      <c r="M4" s="57" t="s">
        <v>1983</v>
      </c>
      <c r="N4" s="58" t="s">
        <v>242</v>
      </c>
      <c r="O4" s="56" t="s">
        <v>248</v>
      </c>
      <c r="P4" s="120">
        <v>150</v>
      </c>
      <c r="Q4" s="614">
        <f>NW!D$36</f>
        <v>753</v>
      </c>
      <c r="R4" s="613">
        <f>-NW!L$66</f>
        <v>-644</v>
      </c>
      <c r="S4" s="61" t="s">
        <v>156</v>
      </c>
      <c r="T4" s="61"/>
      <c r="U4" s="55"/>
      <c r="V4" s="55"/>
      <c r="W4" s="2"/>
      <c r="X4" s="2"/>
    </row>
    <row r="5" spans="1:24" x14ac:dyDescent="0.2">
      <c r="A5" s="55">
        <v>6</v>
      </c>
      <c r="B5" s="55" t="s">
        <v>1968</v>
      </c>
      <c r="C5" s="120">
        <f>G5+I5</f>
        <v>87</v>
      </c>
      <c r="D5" s="120">
        <f>-(H5+J5)</f>
        <v>75</v>
      </c>
      <c r="E5" s="121">
        <f>IF(C5=0,0,IF(D5=0,1,C5/(C5+D5)))</f>
        <v>0.53703703703703709</v>
      </c>
      <c r="F5" s="122">
        <f>IF((($C$4-$D$4)-(C5-D5))/2=0, "--",(($C$4-$D$4)-(C5-D5))/2)</f>
        <v>7</v>
      </c>
      <c r="G5" s="123">
        <f>vs.!AH5</f>
        <v>42</v>
      </c>
      <c r="H5" s="124">
        <f>vs.!AI5</f>
        <v>-39</v>
      </c>
      <c r="I5" s="123">
        <f>vs.!H18</f>
        <v>45</v>
      </c>
      <c r="J5" s="124">
        <f>vs.!I18</f>
        <v>-36</v>
      </c>
      <c r="K5" s="123">
        <f>vs.!B5+vs.!D5+vs.!F5-vs.!I2-vs.!I3-vs.!I4</f>
        <v>37</v>
      </c>
      <c r="L5" s="124">
        <f>vs.!C5+vs.!E5+vs.!G5-vs.!H2-vs.!H3-vs.!H4</f>
        <v>-29</v>
      </c>
      <c r="M5" s="57" t="s">
        <v>83</v>
      </c>
      <c r="N5" s="58" t="s">
        <v>245</v>
      </c>
      <c r="O5" s="56" t="s">
        <v>1807</v>
      </c>
      <c r="P5" s="120">
        <v>37</v>
      </c>
      <c r="Q5" s="614">
        <f>Van!D$36</f>
        <v>701</v>
      </c>
      <c r="R5" s="613">
        <f>-Van!L$66</f>
        <v>-674</v>
      </c>
      <c r="S5" s="61" t="s">
        <v>160</v>
      </c>
      <c r="T5" s="61"/>
      <c r="U5" s="55"/>
      <c r="V5" s="55"/>
      <c r="W5" s="2"/>
      <c r="X5" s="2"/>
    </row>
    <row r="6" spans="1:24" x14ac:dyDescent="0.2">
      <c r="A6" s="55">
        <v>10</v>
      </c>
      <c r="B6" s="55" t="s">
        <v>93</v>
      </c>
      <c r="C6" s="120">
        <f>G6+I6</f>
        <v>82</v>
      </c>
      <c r="D6" s="120">
        <f>-(H6+J6)</f>
        <v>80</v>
      </c>
      <c r="E6" s="121">
        <f>IF(C6=0,0,IF(D6=0,1,C6/(C6+D6)))</f>
        <v>0.50617283950617287</v>
      </c>
      <c r="F6" s="122">
        <f>IF((($C$4-$D$4)-(C6-D6))/2=0, "--",(($C$4-$D$4)-(C6-D6))/2)</f>
        <v>12</v>
      </c>
      <c r="G6" s="123">
        <f>vs.!AH2</f>
        <v>45</v>
      </c>
      <c r="H6" s="124">
        <f>vs.!AI2</f>
        <v>-36</v>
      </c>
      <c r="I6" s="123">
        <f>vs.!B18</f>
        <v>37</v>
      </c>
      <c r="J6" s="124">
        <f>vs.!C18</f>
        <v>-44</v>
      </c>
      <c r="K6" s="123">
        <f>vs.!D2+vs.!F2+vs.!H2-vs.!C3-vs.!C4-vs.!C5</f>
        <v>37</v>
      </c>
      <c r="L6" s="124">
        <f>vs.!E2+vs.!G2+vs.!I2-vs.!B3-vs.!B4-vs.!B5</f>
        <v>-29</v>
      </c>
      <c r="M6" s="57" t="s">
        <v>1806</v>
      </c>
      <c r="N6" s="58" t="s">
        <v>243</v>
      </c>
      <c r="O6" s="56" t="s">
        <v>255</v>
      </c>
      <c r="P6" s="120">
        <v>1</v>
      </c>
      <c r="Q6" s="614">
        <f>App!D$36</f>
        <v>645</v>
      </c>
      <c r="R6" s="613">
        <f>-App!L$66</f>
        <v>-607</v>
      </c>
      <c r="S6" s="61" t="s">
        <v>159</v>
      </c>
      <c r="T6" s="61"/>
      <c r="U6" s="55"/>
      <c r="V6" s="55"/>
      <c r="W6" s="2"/>
      <c r="X6" s="2"/>
    </row>
    <row r="7" spans="1:24" x14ac:dyDescent="0.2">
      <c r="A7" s="55">
        <v>11</v>
      </c>
      <c r="B7" s="55" t="s">
        <v>94</v>
      </c>
      <c r="C7" s="120">
        <f>G7+I7</f>
        <v>73</v>
      </c>
      <c r="D7" s="120">
        <f>-(H7+J7)</f>
        <v>89</v>
      </c>
      <c r="E7" s="121">
        <f>IF(C7=0,0,IF(D7=0,1,C7/(C7+D7)))</f>
        <v>0.45061728395061729</v>
      </c>
      <c r="F7" s="122">
        <f>IF((($C$4-$D$4)-(C7-D7))/2=0, "--",(($C$4-$D$4)-(C7-D7))/2)</f>
        <v>21</v>
      </c>
      <c r="G7" s="123">
        <f>vs.!AH4</f>
        <v>37</v>
      </c>
      <c r="H7" s="124">
        <f>vs.!AI4</f>
        <v>-44</v>
      </c>
      <c r="I7" s="123">
        <f>vs.!F18</f>
        <v>36</v>
      </c>
      <c r="J7" s="124">
        <f>vs.!G18</f>
        <v>-45</v>
      </c>
      <c r="K7" s="123">
        <f>vs.!B4+vs.!D4+vs.!H4-vs.!G2-vs.!G3-vs.!G5</f>
        <v>26</v>
      </c>
      <c r="L7" s="124">
        <f>vs.!C4+vs.!E4+vs.!I4-vs.!F2-vs.!F3-vs.!F5</f>
        <v>-40</v>
      </c>
      <c r="M7" s="57" t="s">
        <v>84</v>
      </c>
      <c r="N7" s="58" t="s">
        <v>249</v>
      </c>
      <c r="O7" s="56" t="s">
        <v>254</v>
      </c>
      <c r="P7" s="120">
        <v>34</v>
      </c>
      <c r="Q7" s="614">
        <f>Sur!D$36</f>
        <v>622</v>
      </c>
      <c r="R7" s="613">
        <f>-Sur!L$66</f>
        <v>-730</v>
      </c>
      <c r="S7" s="61" t="s">
        <v>161</v>
      </c>
      <c r="T7" s="61"/>
      <c r="U7" s="55"/>
      <c r="V7" s="55"/>
      <c r="W7" s="2"/>
      <c r="X7" s="2"/>
    </row>
    <row r="8" spans="1:24" s="6" customFormat="1" x14ac:dyDescent="0.2">
      <c r="A8" s="5" t="s">
        <v>82</v>
      </c>
      <c r="B8" s="5" t="s">
        <v>2</v>
      </c>
      <c r="C8" s="6" t="s">
        <v>83</v>
      </c>
      <c r="D8" s="6" t="s">
        <v>84</v>
      </c>
      <c r="E8" s="7" t="s">
        <v>85</v>
      </c>
      <c r="F8" s="8" t="s">
        <v>86</v>
      </c>
      <c r="G8" s="9" t="s">
        <v>63</v>
      </c>
      <c r="H8" s="9"/>
      <c r="I8" s="9" t="s">
        <v>62</v>
      </c>
      <c r="J8" s="9"/>
      <c r="K8" s="9" t="s">
        <v>87</v>
      </c>
      <c r="L8" s="9"/>
      <c r="M8" s="6" t="s">
        <v>88</v>
      </c>
      <c r="N8" s="9" t="s">
        <v>89</v>
      </c>
      <c r="O8" s="9"/>
      <c r="P8" s="6" t="s">
        <v>90</v>
      </c>
      <c r="Q8" s="5" t="s">
        <v>1846</v>
      </c>
      <c r="R8" s="5" t="s">
        <v>1847</v>
      </c>
      <c r="S8" s="9" t="s">
        <v>150</v>
      </c>
      <c r="T8" s="9"/>
      <c r="U8" s="5"/>
      <c r="V8" s="5"/>
    </row>
    <row r="9" spans="1:24" x14ac:dyDescent="0.2">
      <c r="A9" s="55">
        <v>3</v>
      </c>
      <c r="B9" s="55" t="s">
        <v>1940</v>
      </c>
      <c r="C9" s="120">
        <f>G9+I9</f>
        <v>94</v>
      </c>
      <c r="D9" s="120">
        <f>-(H9+J9)</f>
        <v>68</v>
      </c>
      <c r="E9" s="121">
        <f>IF(C9=0,0,IF(D9=0,1,C9/(C9+D9)))</f>
        <v>0.58024691358024694</v>
      </c>
      <c r="F9" s="122" t="str">
        <f>IF((($C$9-$D$9)-(C9-D9))/2=0, "--",(($C$9-$D$9)-(C9-D9))/2)</f>
        <v>--</v>
      </c>
      <c r="G9" s="123">
        <f>vs.!AH8</f>
        <v>43</v>
      </c>
      <c r="H9" s="124">
        <f>vs.!AI8</f>
        <v>-38</v>
      </c>
      <c r="I9" s="123">
        <f>vs.!N18</f>
        <v>51</v>
      </c>
      <c r="J9" s="124">
        <f>vs.!O18</f>
        <v>-30</v>
      </c>
      <c r="K9" s="123">
        <f>vs.!J8+vs.!L8+vs.!P8-vs.!O6-vs.!O7-vs.!O9</f>
        <v>47</v>
      </c>
      <c r="L9" s="124">
        <f>vs.!K8+vs.!M8+vs.!Q8-vs.!N6-vs.!N7-vs.!N9</f>
        <v>-19</v>
      </c>
      <c r="M9" s="57" t="s">
        <v>243</v>
      </c>
      <c r="N9" s="58" t="s">
        <v>243</v>
      </c>
      <c r="O9" s="56" t="s">
        <v>255</v>
      </c>
      <c r="P9" s="120">
        <v>121</v>
      </c>
      <c r="Q9" s="614">
        <f>Dem!D$36</f>
        <v>741</v>
      </c>
      <c r="R9" s="613">
        <f>-Dem!L$66</f>
        <v>-651</v>
      </c>
      <c r="S9" s="61" t="s">
        <v>119</v>
      </c>
      <c r="T9" s="61"/>
      <c r="U9" s="55"/>
      <c r="V9" s="55"/>
      <c r="W9" s="2"/>
      <c r="X9" s="2"/>
    </row>
    <row r="10" spans="1:24" x14ac:dyDescent="0.2">
      <c r="A10" s="55">
        <v>7</v>
      </c>
      <c r="B10" s="55" t="s">
        <v>95</v>
      </c>
      <c r="C10" s="120">
        <f>G10+I10</f>
        <v>85</v>
      </c>
      <c r="D10" s="120">
        <f>-(H10+J10)</f>
        <v>77</v>
      </c>
      <c r="E10" s="121">
        <f>IF(C10=0,0,IF(D10=0,1,C10/(C10+D10)))</f>
        <v>0.52469135802469136</v>
      </c>
      <c r="F10" s="122">
        <f>IF((($C$9-$D$9)-(C10-D10))/2=0, "--",(($C$9-$D$9)-(C10-D10))/2)</f>
        <v>9</v>
      </c>
      <c r="G10" s="123">
        <f>vs.!AH7</f>
        <v>42</v>
      </c>
      <c r="H10" s="124">
        <f>vs.!AI7</f>
        <v>-39</v>
      </c>
      <c r="I10" s="123">
        <f>vs.!L18</f>
        <v>43</v>
      </c>
      <c r="J10" s="124">
        <f>vs.!M18</f>
        <v>-38</v>
      </c>
      <c r="K10" s="123">
        <f>vs.!J7+vs.!N7+vs.!P7-vs.!M6-vs.!M8-vs.!M9</f>
        <v>33</v>
      </c>
      <c r="L10" s="124">
        <f>vs.!K7+vs.!O7+vs.!Q7-vs.!L6-vs.!L8-vs.!L9</f>
        <v>-33</v>
      </c>
      <c r="M10" s="57" t="s">
        <v>1985</v>
      </c>
      <c r="N10" s="58" t="s">
        <v>249</v>
      </c>
      <c r="O10" s="56" t="s">
        <v>254</v>
      </c>
      <c r="P10" s="120">
        <v>94</v>
      </c>
      <c r="Q10" s="614">
        <f>Bon!D$36</f>
        <v>783</v>
      </c>
      <c r="R10" s="613">
        <f>-Bon!L$66</f>
        <v>-735</v>
      </c>
      <c r="S10" s="61" t="s">
        <v>118</v>
      </c>
      <c r="T10" s="61"/>
      <c r="U10" s="55"/>
      <c r="V10" s="55"/>
      <c r="W10" s="2"/>
      <c r="X10" s="2"/>
    </row>
    <row r="11" spans="1:24" x14ac:dyDescent="0.2">
      <c r="A11" s="55">
        <v>9</v>
      </c>
      <c r="B11" s="55" t="s">
        <v>98</v>
      </c>
      <c r="C11" s="120">
        <f>G11+I11</f>
        <v>83</v>
      </c>
      <c r="D11" s="120">
        <f>-(H11+J11)</f>
        <v>79</v>
      </c>
      <c r="E11" s="121">
        <f>IF(C11=0,0,IF(D11=0,1,C11/(C11+D11)))</f>
        <v>0.51234567901234573</v>
      </c>
      <c r="F11" s="122">
        <f>IF((($C$9-$D$9)-(C11-D11))/2=0, "--",(($C$9-$D$9)-(C11-D11))/2)</f>
        <v>11</v>
      </c>
      <c r="G11" s="123">
        <f>vs.!AH9</f>
        <v>50</v>
      </c>
      <c r="H11" s="124">
        <f>vs.!AI9</f>
        <v>-31</v>
      </c>
      <c r="I11" s="123">
        <f>vs.!P18</f>
        <v>33</v>
      </c>
      <c r="J11" s="124">
        <f>vs.!Q18</f>
        <v>-48</v>
      </c>
      <c r="K11" s="123">
        <f>vs.!J9+vs.!L9+vs.!N9-vs.!Q6-vs.!Q7-vs.!Q8</f>
        <v>34</v>
      </c>
      <c r="L11" s="124">
        <f>vs.!K9+vs.!M9+vs.!O9-vs.!P6-vs.!P7-vs.!P8</f>
        <v>-32</v>
      </c>
      <c r="M11" s="57" t="s">
        <v>1986</v>
      </c>
      <c r="N11" s="58" t="s">
        <v>245</v>
      </c>
      <c r="O11" s="56" t="s">
        <v>244</v>
      </c>
      <c r="P11" s="120">
        <v>13</v>
      </c>
      <c r="Q11" s="614">
        <f>Pug!D$36</f>
        <v>664</v>
      </c>
      <c r="R11" s="613">
        <f>-Pug!L$66</f>
        <v>-717</v>
      </c>
      <c r="S11" s="61" t="s">
        <v>162</v>
      </c>
      <c r="T11" s="61"/>
      <c r="U11" s="55"/>
      <c r="V11" s="55"/>
      <c r="W11" s="2"/>
      <c r="X11" s="2"/>
    </row>
    <row r="12" spans="1:24" x14ac:dyDescent="0.2">
      <c r="A12" s="55">
        <v>16</v>
      </c>
      <c r="B12" s="55" t="s">
        <v>96</v>
      </c>
      <c r="C12" s="120">
        <f>G12+I12</f>
        <v>54</v>
      </c>
      <c r="D12" s="120">
        <f>-(H12+J12)</f>
        <v>108</v>
      </c>
      <c r="E12" s="121">
        <f>IF(C12=0,0,IF(D12=0,1,C12/(C12+D12)))</f>
        <v>0.33333333333333331</v>
      </c>
      <c r="F12" s="122">
        <f>IF((($C$9-$D$9)-(C12-D12))/2=0, "--",(($C$9-$D$9)-(C12-D12))/2)</f>
        <v>40</v>
      </c>
      <c r="G12" s="123">
        <f>vs.!AH6</f>
        <v>31</v>
      </c>
      <c r="H12" s="124">
        <f>vs.!AI6</f>
        <v>-50</v>
      </c>
      <c r="I12" s="123">
        <f>vs.!J18</f>
        <v>23</v>
      </c>
      <c r="J12" s="124">
        <f>vs.!K18</f>
        <v>-58</v>
      </c>
      <c r="K12" s="123">
        <f>vs.!L6+vs.!N6+vs.!P6-vs.!K7-vs.!K8-vs.!K9</f>
        <v>18</v>
      </c>
      <c r="L12" s="124">
        <f>vs.!M6+vs.!O6+vs.!Q6-vs.!J7-vs.!J8-vs.!J9</f>
        <v>-48</v>
      </c>
      <c r="M12" s="57" t="s">
        <v>1984</v>
      </c>
      <c r="N12" s="58" t="s">
        <v>249</v>
      </c>
      <c r="O12" s="56" t="s">
        <v>255</v>
      </c>
      <c r="P12" s="120">
        <v>0</v>
      </c>
      <c r="Q12" s="614">
        <f>Abd!D$36</f>
        <v>570</v>
      </c>
      <c r="R12" s="613">
        <f>-Abd!L$66</f>
        <v>-771</v>
      </c>
      <c r="S12" s="61" t="s">
        <v>163</v>
      </c>
      <c r="T12" s="61"/>
      <c r="U12" s="55"/>
      <c r="V12" s="55"/>
      <c r="W12" s="2"/>
      <c r="X12" s="2"/>
    </row>
    <row r="13" spans="1:24" x14ac:dyDescent="0.2">
      <c r="A13" s="652" t="s">
        <v>99</v>
      </c>
      <c r="B13" s="652"/>
      <c r="C13" s="652"/>
      <c r="D13" s="652"/>
      <c r="E13" s="652"/>
      <c r="F13" s="652"/>
      <c r="G13" s="652"/>
      <c r="H13" s="652"/>
      <c r="I13" s="652"/>
      <c r="J13" s="652"/>
      <c r="K13" s="652"/>
      <c r="L13" s="652"/>
      <c r="M13" s="652"/>
      <c r="N13" s="652"/>
      <c r="O13" s="652"/>
      <c r="P13" s="652"/>
      <c r="Q13" s="652"/>
      <c r="R13" s="652"/>
      <c r="S13" s="652"/>
      <c r="T13" s="652"/>
      <c r="U13" s="55"/>
      <c r="V13" s="55"/>
      <c r="W13" s="2"/>
      <c r="X13" s="2"/>
    </row>
    <row r="14" spans="1:24" s="6" customFormat="1" x14ac:dyDescent="0.2">
      <c r="A14" s="5" t="s">
        <v>82</v>
      </c>
      <c r="B14" s="6" t="s">
        <v>4</v>
      </c>
      <c r="C14" s="6" t="s">
        <v>83</v>
      </c>
      <c r="D14" s="6" t="s">
        <v>84</v>
      </c>
      <c r="E14" s="7" t="s">
        <v>85</v>
      </c>
      <c r="F14" s="8" t="s">
        <v>86</v>
      </c>
      <c r="G14" s="9" t="s">
        <v>63</v>
      </c>
      <c r="H14" s="9"/>
      <c r="I14" s="9" t="s">
        <v>62</v>
      </c>
      <c r="J14" s="9"/>
      <c r="K14" s="9" t="s">
        <v>87</v>
      </c>
      <c r="L14" s="9"/>
      <c r="M14" s="6" t="s">
        <v>88</v>
      </c>
      <c r="N14" s="9" t="s">
        <v>89</v>
      </c>
      <c r="O14" s="9"/>
      <c r="P14" s="6" t="s">
        <v>90</v>
      </c>
      <c r="Q14" s="5" t="s">
        <v>1846</v>
      </c>
      <c r="R14" s="5" t="s">
        <v>1847</v>
      </c>
      <c r="S14" s="9" t="s">
        <v>150</v>
      </c>
      <c r="T14" s="9"/>
      <c r="U14" s="5"/>
      <c r="V14" s="5"/>
    </row>
    <row r="15" spans="1:24" x14ac:dyDescent="0.2">
      <c r="A15" s="55">
        <v>8</v>
      </c>
      <c r="B15" s="57" t="s">
        <v>1941</v>
      </c>
      <c r="C15" s="120">
        <f>G15+I15</f>
        <v>84</v>
      </c>
      <c r="D15" s="120">
        <f>-(H15+J15)</f>
        <v>78</v>
      </c>
      <c r="E15" s="121">
        <f>IF(C15=0,0,IF(D15=0,1,C15/(C15+D15)))</f>
        <v>0.51851851851851849</v>
      </c>
      <c r="F15" s="122" t="str">
        <f>IF((($C$15-$D$15)-(C15-D15))/2=0, "--",(($C$15-$D$15)-(C15-D15))/2)</f>
        <v>--</v>
      </c>
      <c r="G15" s="123">
        <f>vs.!AH11</f>
        <v>43</v>
      </c>
      <c r="H15" s="124">
        <f>vs.!AI11</f>
        <v>-38</v>
      </c>
      <c r="I15" s="123">
        <f>vs.!T18</f>
        <v>41</v>
      </c>
      <c r="J15" s="124">
        <f>vs.!U18</f>
        <v>-40</v>
      </c>
      <c r="K15" s="123">
        <f>vs.!R11+vs.!V11+vs.!X11-vs.!U10-vs.!U12-vs.!U13</f>
        <v>40</v>
      </c>
      <c r="L15" s="124">
        <f>vs.!S11+vs.!W11+vs.!Y11-vs.!T10-vs.!T12-vs.!T13</f>
        <v>-26</v>
      </c>
      <c r="M15" s="57" t="s">
        <v>1806</v>
      </c>
      <c r="N15" s="58" t="s">
        <v>245</v>
      </c>
      <c r="O15" s="56" t="s">
        <v>250</v>
      </c>
      <c r="P15" s="120">
        <v>152</v>
      </c>
      <c r="Q15" s="614">
        <f>Sin!D$36</f>
        <v>738</v>
      </c>
      <c r="R15" s="613">
        <f>-Sin!L$66</f>
        <v>-769</v>
      </c>
      <c r="S15" s="61" t="s">
        <v>155</v>
      </c>
      <c r="T15" s="61"/>
      <c r="U15" s="55"/>
      <c r="V15" s="55"/>
      <c r="W15" s="2"/>
      <c r="X15" s="2"/>
    </row>
    <row r="16" spans="1:24" x14ac:dyDescent="0.2">
      <c r="A16" s="55">
        <v>12</v>
      </c>
      <c r="B16" s="57" t="s">
        <v>101</v>
      </c>
      <c r="C16" s="120">
        <f>G16+I16</f>
        <v>73</v>
      </c>
      <c r="D16" s="120">
        <f>-(H16+J16)</f>
        <v>89</v>
      </c>
      <c r="E16" s="121">
        <f>IF(C16=0,0,IF(D16=0,1,C16/(C16+D16)))</f>
        <v>0.45061728395061729</v>
      </c>
      <c r="F16" s="122">
        <f>IF((($C$15-$D$15)-(C16-D16))/2=0, "--",(($C$15-$D$15)-(C16-D16))/2)</f>
        <v>11</v>
      </c>
      <c r="G16" s="123">
        <f>vs.!AH13</f>
        <v>42</v>
      </c>
      <c r="H16" s="124">
        <f>vs.!AI13</f>
        <v>-39</v>
      </c>
      <c r="I16" s="123">
        <f>vs.!X18</f>
        <v>31</v>
      </c>
      <c r="J16" s="124">
        <f>vs.!Y18</f>
        <v>-50</v>
      </c>
      <c r="K16" s="123">
        <f>vs.!R13+vs.!T13+vs.!V13-vs.!Y10-vs.!Y11-vs.!Y12</f>
        <v>35</v>
      </c>
      <c r="L16" s="124">
        <f>vs.!S13+vs.!U13+vs.!W13-vs.!X10-vs.!X11-vs.!X12</f>
        <v>-31</v>
      </c>
      <c r="M16" s="57" t="s">
        <v>1806</v>
      </c>
      <c r="N16" s="58" t="s">
        <v>243</v>
      </c>
      <c r="O16" s="56" t="s">
        <v>250</v>
      </c>
      <c r="P16" s="120">
        <v>4</v>
      </c>
      <c r="Q16" s="614">
        <f>Woo!D$36</f>
        <v>667</v>
      </c>
      <c r="R16" s="613">
        <f>-Woo!L$66</f>
        <v>-740</v>
      </c>
      <c r="S16" s="61" t="s">
        <v>158</v>
      </c>
      <c r="T16" s="61"/>
      <c r="U16" s="55"/>
      <c r="V16" s="55"/>
      <c r="W16" s="2"/>
      <c r="X16" s="2"/>
    </row>
    <row r="17" spans="1:24" x14ac:dyDescent="0.2">
      <c r="A17" s="55" t="s">
        <v>1981</v>
      </c>
      <c r="B17" s="57" t="s">
        <v>145</v>
      </c>
      <c r="C17" s="120">
        <f>G17+I17</f>
        <v>70</v>
      </c>
      <c r="D17" s="120">
        <f>-(H17+J17)</f>
        <v>92</v>
      </c>
      <c r="E17" s="121">
        <f>IF(C17=0,0,IF(D17=0,1,C17/(C17+D17)))</f>
        <v>0.43209876543209874</v>
      </c>
      <c r="F17" s="122">
        <f>IF((($C$15-$D$15)-(C17-D17))/2=0, "--",(($C$15-$D$15)-(C17-D17))/2)</f>
        <v>14</v>
      </c>
      <c r="G17" s="123">
        <f>vs.!AH10</f>
        <v>32</v>
      </c>
      <c r="H17" s="124">
        <f>vs.!AI10</f>
        <v>-49</v>
      </c>
      <c r="I17" s="123">
        <f>vs.!R18</f>
        <v>38</v>
      </c>
      <c r="J17" s="124">
        <f>vs.!S18</f>
        <v>-43</v>
      </c>
      <c r="K17" s="123">
        <f>vs.!T10+vs.!V10+vs.!X10-vs.!S11-vs.!S12-vs.!S13</f>
        <v>28</v>
      </c>
      <c r="L17" s="124">
        <f>vs.!U10+vs.!W10+vs.!Y10-vs.!R11-vs.!R12-vs.!R13</f>
        <v>-38</v>
      </c>
      <c r="M17" s="57" t="s">
        <v>1983</v>
      </c>
      <c r="N17" s="58" t="s">
        <v>245</v>
      </c>
      <c r="O17" s="56" t="s">
        <v>255</v>
      </c>
      <c r="P17" s="120">
        <v>0</v>
      </c>
      <c r="Q17" s="614">
        <f>Pac!D$36</f>
        <v>582</v>
      </c>
      <c r="R17" s="613">
        <f>-Pac!L$66</f>
        <v>-718</v>
      </c>
      <c r="S17" s="61" t="s">
        <v>157</v>
      </c>
      <c r="T17" s="61"/>
      <c r="U17" s="55"/>
      <c r="V17" s="55"/>
      <c r="W17" s="2"/>
      <c r="X17" s="2"/>
    </row>
    <row r="18" spans="1:24" x14ac:dyDescent="0.2">
      <c r="A18" s="55">
        <v>15</v>
      </c>
      <c r="B18" s="57" t="s">
        <v>102</v>
      </c>
      <c r="C18" s="120">
        <f>G18+I18</f>
        <v>66</v>
      </c>
      <c r="D18" s="120">
        <f>-(H18+J18)</f>
        <v>96</v>
      </c>
      <c r="E18" s="121">
        <f>IF(C18=0,0,IF(D18=0,1,C18/(C18+D18)))</f>
        <v>0.40740740740740738</v>
      </c>
      <c r="F18" s="122">
        <f>IF((($C$15-$D$15)-(C18-D18))/2=0, "--",(($C$15-$D$15)-(C18-D18))/2)</f>
        <v>18</v>
      </c>
      <c r="G18" s="123">
        <f>vs.!AH12</f>
        <v>37</v>
      </c>
      <c r="H18" s="124">
        <f>vs.!AI12</f>
        <v>-44</v>
      </c>
      <c r="I18" s="123">
        <f>vs.!V18</f>
        <v>29</v>
      </c>
      <c r="J18" s="124">
        <f>vs.!W18</f>
        <v>-52</v>
      </c>
      <c r="K18" s="123">
        <f>vs.!R12+vs.!T12+vs.!X12-vs.!W10-vs.!W11-vs.!W13</f>
        <v>29</v>
      </c>
      <c r="L18" s="124">
        <f>vs.!S12+vs.!U12+vs.!Y12-vs.!V10-vs.!V11-vs.!V13</f>
        <v>-37</v>
      </c>
      <c r="M18" s="57" t="s">
        <v>1983</v>
      </c>
      <c r="N18" s="58" t="s">
        <v>243</v>
      </c>
      <c r="O18" s="56" t="s">
        <v>255</v>
      </c>
      <c r="P18" s="120">
        <v>38</v>
      </c>
      <c r="Q18" s="614">
        <f>Wiz!D$36</f>
        <v>582</v>
      </c>
      <c r="R18" s="613">
        <f>-Wiz!L$66</f>
        <v>-703</v>
      </c>
      <c r="S18" s="61" t="s">
        <v>156</v>
      </c>
      <c r="T18" s="61"/>
      <c r="U18" s="55"/>
      <c r="V18" s="55"/>
      <c r="W18" s="2"/>
      <c r="X18" s="2"/>
    </row>
    <row r="19" spans="1:24" s="6" customFormat="1" x14ac:dyDescent="0.2">
      <c r="A19" s="5" t="s">
        <v>82</v>
      </c>
      <c r="B19" s="6" t="s">
        <v>26</v>
      </c>
      <c r="C19" s="6" t="s">
        <v>83</v>
      </c>
      <c r="D19" s="6" t="s">
        <v>84</v>
      </c>
      <c r="E19" s="7" t="s">
        <v>85</v>
      </c>
      <c r="F19" s="8" t="s">
        <v>86</v>
      </c>
      <c r="G19" s="9" t="s">
        <v>63</v>
      </c>
      <c r="H19" s="9"/>
      <c r="I19" s="9" t="s">
        <v>62</v>
      </c>
      <c r="J19" s="9"/>
      <c r="K19" s="9" t="s">
        <v>87</v>
      </c>
      <c r="L19" s="9"/>
      <c r="M19" s="6" t="s">
        <v>88</v>
      </c>
      <c r="N19" s="9" t="s">
        <v>89</v>
      </c>
      <c r="O19" s="9"/>
      <c r="P19" s="6" t="s">
        <v>90</v>
      </c>
      <c r="Q19" s="5" t="s">
        <v>1846</v>
      </c>
      <c r="R19" s="5" t="s">
        <v>1847</v>
      </c>
      <c r="S19" s="9" t="s">
        <v>150</v>
      </c>
      <c r="T19" s="9"/>
      <c r="U19" s="5"/>
      <c r="V19" s="5"/>
    </row>
    <row r="20" spans="1:24" x14ac:dyDescent="0.2">
      <c r="A20" s="55">
        <v>1</v>
      </c>
      <c r="B20" s="57" t="s">
        <v>1969</v>
      </c>
      <c r="C20" s="120">
        <f>G20+I20</f>
        <v>97</v>
      </c>
      <c r="D20" s="120">
        <f>-(H20+J20)</f>
        <v>65</v>
      </c>
      <c r="E20" s="121">
        <f>IF(C20=0,0,IF(D20=0,1,C20/(C20+D20)))</f>
        <v>0.59876543209876543</v>
      </c>
      <c r="F20" s="122" t="str">
        <f>IF((($C$20-$D$20)-(C20-D20))/2=0, "--",(($C$20-$D$20)-(C20-D20))/2)</f>
        <v>--</v>
      </c>
      <c r="G20" s="123">
        <f>vs.!AH14</f>
        <v>50</v>
      </c>
      <c r="H20" s="124">
        <f>vs.!AI14</f>
        <v>-31</v>
      </c>
      <c r="I20" s="123">
        <f>vs.!Z18</f>
        <v>47</v>
      </c>
      <c r="J20" s="124">
        <f>vs.!AA18</f>
        <v>-34</v>
      </c>
      <c r="K20" s="123">
        <f>vs.!Z14+vs.!AB14+vs.!AD14+vs.!AF14-vs.!AA14-vs.!AA15-vs.!AA16-vs.!AA17</f>
        <v>36</v>
      </c>
      <c r="L20" s="124">
        <f>vs.!AA14+vs.!AC14+vs.!AE14+vs.!AG14-vs.!Z14-vs.!Z15-vs.!Z16-vs.!Z17</f>
        <v>-30</v>
      </c>
      <c r="M20" s="57" t="s">
        <v>84</v>
      </c>
      <c r="N20" s="58" t="s">
        <v>1987</v>
      </c>
      <c r="O20" s="56" t="s">
        <v>247</v>
      </c>
      <c r="P20" s="120">
        <v>110</v>
      </c>
      <c r="Q20" s="614">
        <f>FtB!D$36</f>
        <v>852</v>
      </c>
      <c r="R20" s="613">
        <f>-FtB!L$66</f>
        <v>-638</v>
      </c>
      <c r="S20" s="61" t="s">
        <v>151</v>
      </c>
      <c r="T20" s="61"/>
      <c r="U20" s="55"/>
      <c r="V20" s="55"/>
      <c r="W20" s="2"/>
      <c r="X20" s="2"/>
    </row>
    <row r="21" spans="1:24" x14ac:dyDescent="0.2">
      <c r="A21" s="55">
        <v>4</v>
      </c>
      <c r="B21" s="57" t="s">
        <v>2024</v>
      </c>
      <c r="C21" s="120">
        <f>G21+I21</f>
        <v>93</v>
      </c>
      <c r="D21" s="120">
        <f>-(H21+J21)</f>
        <v>70</v>
      </c>
      <c r="E21" s="121">
        <f>IF(C21=0,0,IF(D21=0,1,C21/(C21+D21)))</f>
        <v>0.57055214723926384</v>
      </c>
      <c r="F21" s="122">
        <f>IF((($C$20-$D$20)-(C21-D21))/2=0, "--",(($C$20-$D$20)-(C21-D21))/2)</f>
        <v>4.5</v>
      </c>
      <c r="G21" s="123">
        <f>vs.!AH15</f>
        <v>54</v>
      </c>
      <c r="H21" s="124">
        <f>vs.!AI15</f>
        <v>-27</v>
      </c>
      <c r="I21" s="123">
        <f>vs.!AB18</f>
        <v>39</v>
      </c>
      <c r="J21" s="124">
        <f>vs.!AC18</f>
        <v>-43</v>
      </c>
      <c r="K21" s="123">
        <f>vs.!Z15+vs.!AB15+vs.!AD15+vs.!AF15-vs.!AC14-vs.!AC15-vs.!AC16-vs.!AC17</f>
        <v>33</v>
      </c>
      <c r="L21" s="124">
        <f>vs.!AA15+vs.!AC15+vs.!AE15+vs.!AG15-vs.!AB14-vs.!AB15-vs.!AB16-vs.!AB17</f>
        <v>-34</v>
      </c>
      <c r="M21" s="57" t="s">
        <v>83</v>
      </c>
      <c r="N21" s="58" t="s">
        <v>245</v>
      </c>
      <c r="O21" s="56" t="s">
        <v>246</v>
      </c>
      <c r="P21" s="120">
        <v>0</v>
      </c>
      <c r="Q21" s="614">
        <f>LCL!D$36</f>
        <v>645</v>
      </c>
      <c r="R21" s="613">
        <f>-LCL!L$66</f>
        <v>-537</v>
      </c>
      <c r="S21" s="61" t="s">
        <v>154</v>
      </c>
      <c r="T21" s="61"/>
      <c r="U21" s="55"/>
      <c r="V21" s="55"/>
      <c r="W21" s="2"/>
      <c r="X21" s="2"/>
    </row>
    <row r="22" spans="1:24" x14ac:dyDescent="0.2">
      <c r="A22" s="55">
        <v>5</v>
      </c>
      <c r="B22" s="57" t="s">
        <v>128</v>
      </c>
      <c r="C22" s="120">
        <f>G22+I22</f>
        <v>92</v>
      </c>
      <c r="D22" s="120">
        <f>-(H22+J22)</f>
        <v>71</v>
      </c>
      <c r="E22" s="121">
        <f>IF(C22=0,0,IF(D22=0,1,C22/(C22+D22)))</f>
        <v>0.56441717791411039</v>
      </c>
      <c r="F22" s="122">
        <f>IF((($C$20-$D$20)-(C22-D22))/2=0, "--",(($C$20-$D$20)-(C22-D22))/2)</f>
        <v>5.5</v>
      </c>
      <c r="G22" s="123">
        <f>vs.!AH17</f>
        <v>45</v>
      </c>
      <c r="H22" s="124">
        <f>vs.!AI17</f>
        <v>-37</v>
      </c>
      <c r="I22" s="123">
        <f>vs.!AF18</f>
        <v>47</v>
      </c>
      <c r="J22" s="124">
        <f>vs.!AG18</f>
        <v>-34</v>
      </c>
      <c r="K22" s="123">
        <f>vs.!Z17+vs.!AB17+vs.!AD17+vs.!AF17-vs.!AG14-vs.!AG15-vs.!AG16-vs.!AG17</f>
        <v>33</v>
      </c>
      <c r="L22" s="124">
        <f>vs.!AA17+vs.!AC17+vs.!AE17+vs.!AG17-vs.!AF14-vs.!AF15-vs.!AF16-vs.!AF17</f>
        <v>-34</v>
      </c>
      <c r="M22" s="57" t="s">
        <v>84</v>
      </c>
      <c r="N22" s="58" t="s">
        <v>242</v>
      </c>
      <c r="O22" s="56" t="s">
        <v>244</v>
      </c>
      <c r="P22" s="120">
        <v>106</v>
      </c>
      <c r="Q22" s="614">
        <f>SCS!D$36</f>
        <v>762</v>
      </c>
      <c r="R22" s="613">
        <f>-SCS!L$66</f>
        <v>-647</v>
      </c>
      <c r="S22" s="61" t="s">
        <v>152</v>
      </c>
      <c r="T22" s="61"/>
      <c r="U22" s="55"/>
      <c r="V22" s="55"/>
      <c r="W22" s="2"/>
      <c r="X22" s="2"/>
    </row>
    <row r="23" spans="1:24" x14ac:dyDescent="0.2">
      <c r="A23" s="55" t="s">
        <v>1981</v>
      </c>
      <c r="B23" s="57" t="s">
        <v>164</v>
      </c>
      <c r="C23" s="120">
        <f>G23+I23</f>
        <v>70</v>
      </c>
      <c r="D23" s="120">
        <f>-(H23+J23)</f>
        <v>92</v>
      </c>
      <c r="E23" s="121">
        <f>IF(C23=0,0,IF(D23=0,1,C23/(C23+D23)))</f>
        <v>0.43209876543209874</v>
      </c>
      <c r="F23" s="122">
        <f>IF((($C$20-$D$20)-(C23-D23))/2=0, "--",(($C$20-$D$20)-(C23-D23))/2)</f>
        <v>27</v>
      </c>
      <c r="G23" s="123">
        <f>vs.!AH16</f>
        <v>40</v>
      </c>
      <c r="H23" s="124">
        <f>vs.!AI16</f>
        <v>-41</v>
      </c>
      <c r="I23" s="123">
        <f>vs.!AD18</f>
        <v>30</v>
      </c>
      <c r="J23" s="124">
        <f>vs.!AE18</f>
        <v>-51</v>
      </c>
      <c r="K23" s="123">
        <f>vs.!Z16+vs.!AB16+vs.!AD16+vs.!AF16-vs.!AE14-vs.!AE15-vs.!AE16-vs.!AE17</f>
        <v>31</v>
      </c>
      <c r="L23" s="124">
        <f>vs.!AA16+vs.!AC16+vs.!AE16+vs.!AG16-vs.!AD14-vs.!AD15-vs.!AD16-vs.!AD17</f>
        <v>-35</v>
      </c>
      <c r="M23" s="57" t="s">
        <v>1986</v>
      </c>
      <c r="N23" s="58" t="s">
        <v>1808</v>
      </c>
      <c r="O23" s="56" t="s">
        <v>250</v>
      </c>
      <c r="P23" s="120">
        <v>5</v>
      </c>
      <c r="Q23" s="614">
        <f>Smk!D$36</f>
        <v>700</v>
      </c>
      <c r="R23" s="613">
        <f>-Smk!L$66</f>
        <v>-726</v>
      </c>
      <c r="S23" s="61" t="s">
        <v>153</v>
      </c>
      <c r="T23" s="61"/>
      <c r="U23" s="55"/>
      <c r="V23" s="55"/>
      <c r="W23" s="2"/>
      <c r="X23" s="2"/>
    </row>
    <row r="24" spans="1:24" ht="21" thickBot="1" x14ac:dyDescent="0.35">
      <c r="A24" s="654" t="s">
        <v>1001</v>
      </c>
      <c r="B24" s="654"/>
      <c r="C24" s="654"/>
      <c r="D24" s="654"/>
      <c r="E24" s="654"/>
      <c r="F24" s="654"/>
      <c r="G24" s="654"/>
      <c r="H24" s="654"/>
      <c r="I24" s="654"/>
      <c r="J24" s="654"/>
      <c r="K24" s="654"/>
      <c r="L24" s="654"/>
      <c r="M24" s="654"/>
      <c r="N24" s="654"/>
      <c r="O24" s="654"/>
      <c r="P24" s="654"/>
      <c r="Q24" s="654"/>
      <c r="R24" s="654"/>
      <c r="S24" s="654"/>
    </row>
    <row r="25" spans="1:24" ht="13.5" thickBot="1" x14ac:dyDescent="0.25">
      <c r="B25" s="478" t="s">
        <v>993</v>
      </c>
      <c r="C25" s="479" t="s">
        <v>493</v>
      </c>
      <c r="D25" s="480" t="s">
        <v>496</v>
      </c>
      <c r="E25" s="480" t="s">
        <v>497</v>
      </c>
      <c r="F25" s="481" t="s">
        <v>314</v>
      </c>
      <c r="G25" s="479" t="s">
        <v>311</v>
      </c>
      <c r="H25" s="480" t="s">
        <v>312</v>
      </c>
      <c r="I25" s="481" t="s">
        <v>313</v>
      </c>
      <c r="J25" s="479" t="s">
        <v>498</v>
      </c>
      <c r="K25" s="481" t="s">
        <v>499</v>
      </c>
      <c r="L25" s="479" t="s">
        <v>500</v>
      </c>
      <c r="M25" s="481" t="s">
        <v>501</v>
      </c>
      <c r="N25" s="479" t="s">
        <v>502</v>
      </c>
      <c r="O25" s="481" t="s">
        <v>503</v>
      </c>
      <c r="P25" s="192" t="s">
        <v>504</v>
      </c>
      <c r="Q25" s="196" t="s">
        <v>505</v>
      </c>
      <c r="R25" s="194" t="s">
        <v>506</v>
      </c>
      <c r="S25" s="195" t="s">
        <v>507</v>
      </c>
    </row>
    <row r="26" spans="1:24" x14ac:dyDescent="0.2">
      <c r="A26" s="55">
        <v>1</v>
      </c>
      <c r="B26" s="482" t="s">
        <v>103</v>
      </c>
      <c r="C26" s="483">
        <v>5507</v>
      </c>
      <c r="D26" s="484">
        <v>852</v>
      </c>
      <c r="E26" s="486">
        <v>1366</v>
      </c>
      <c r="F26" s="485">
        <v>833</v>
      </c>
      <c r="G26" s="483">
        <v>347</v>
      </c>
      <c r="H26" s="486">
        <v>27</v>
      </c>
      <c r="I26" s="485">
        <v>260</v>
      </c>
      <c r="J26" s="487">
        <v>572</v>
      </c>
      <c r="K26" s="488">
        <v>1383</v>
      </c>
      <c r="L26" s="483">
        <v>168</v>
      </c>
      <c r="M26" s="488">
        <v>34</v>
      </c>
      <c r="N26" s="487">
        <v>94</v>
      </c>
      <c r="O26" s="488">
        <v>90</v>
      </c>
      <c r="P26" s="204">
        <f t="shared" ref="P26:P41" si="0">E26/C26</f>
        <v>0.24804793898674415</v>
      </c>
      <c r="Q26" s="489">
        <f t="shared" ref="Q26:Q41" si="1">(E26+J26+O26)/(C26+J26+O26)</f>
        <v>0.32874047657643052</v>
      </c>
      <c r="R26" s="490">
        <f t="shared" ref="R26:R41" si="2">(I26*3+H26*2+G26*1+E26)/C26</f>
        <v>0.46250226983838749</v>
      </c>
      <c r="S26" s="491">
        <f t="shared" ref="S26:S41" si="3">Q26+R26</f>
        <v>0.79124274641481795</v>
      </c>
    </row>
    <row r="27" spans="1:24" x14ac:dyDescent="0.2">
      <c r="A27" s="55">
        <v>2</v>
      </c>
      <c r="B27" s="492" t="s">
        <v>95</v>
      </c>
      <c r="C27" s="493">
        <v>5493</v>
      </c>
      <c r="D27" s="494">
        <v>783</v>
      </c>
      <c r="E27" s="494">
        <v>1364</v>
      </c>
      <c r="F27" s="495">
        <v>763</v>
      </c>
      <c r="G27" s="497">
        <v>354</v>
      </c>
      <c r="H27" s="494">
        <v>24</v>
      </c>
      <c r="I27" s="495">
        <v>232</v>
      </c>
      <c r="J27" s="493">
        <v>501</v>
      </c>
      <c r="K27" s="495">
        <v>1403</v>
      </c>
      <c r="L27" s="493">
        <v>150</v>
      </c>
      <c r="M27" s="495">
        <v>56</v>
      </c>
      <c r="N27" s="493">
        <v>83</v>
      </c>
      <c r="O27" s="495">
        <v>46</v>
      </c>
      <c r="P27" s="216">
        <f t="shared" si="0"/>
        <v>0.24831603859457491</v>
      </c>
      <c r="Q27" s="217">
        <f t="shared" si="1"/>
        <v>0.3163907284768212</v>
      </c>
      <c r="R27" s="218">
        <f t="shared" si="2"/>
        <v>0.44820680866557439</v>
      </c>
      <c r="S27" s="349">
        <f t="shared" si="3"/>
        <v>0.76459753714239564</v>
      </c>
    </row>
    <row r="28" spans="1:24" x14ac:dyDescent="0.2">
      <c r="A28" s="55">
        <v>3</v>
      </c>
      <c r="B28" s="492" t="s">
        <v>128</v>
      </c>
      <c r="C28" s="493">
        <v>5537</v>
      </c>
      <c r="D28" s="494">
        <v>762</v>
      </c>
      <c r="E28" s="494">
        <v>1376</v>
      </c>
      <c r="F28" s="495">
        <v>743</v>
      </c>
      <c r="G28" s="493">
        <v>314</v>
      </c>
      <c r="H28" s="494">
        <v>29</v>
      </c>
      <c r="I28" s="495">
        <v>220</v>
      </c>
      <c r="J28" s="493">
        <v>546</v>
      </c>
      <c r="K28" s="495">
        <v>1428</v>
      </c>
      <c r="L28" s="493">
        <v>163</v>
      </c>
      <c r="M28" s="495">
        <v>53</v>
      </c>
      <c r="N28" s="493">
        <v>89</v>
      </c>
      <c r="O28" s="496">
        <v>103</v>
      </c>
      <c r="P28" s="216">
        <f t="shared" si="0"/>
        <v>0.24851002347841791</v>
      </c>
      <c r="Q28" s="217">
        <f t="shared" si="1"/>
        <v>0.32735208535402521</v>
      </c>
      <c r="R28" s="218">
        <f t="shared" si="2"/>
        <v>0.43489254108723135</v>
      </c>
      <c r="S28" s="349">
        <f t="shared" si="3"/>
        <v>0.76224462644125657</v>
      </c>
    </row>
    <row r="29" spans="1:24" x14ac:dyDescent="0.2">
      <c r="A29" s="55">
        <v>4</v>
      </c>
      <c r="B29" s="492" t="s">
        <v>91</v>
      </c>
      <c r="C29" s="493">
        <v>5522</v>
      </c>
      <c r="D29" s="494">
        <v>753</v>
      </c>
      <c r="E29" s="498">
        <v>1402</v>
      </c>
      <c r="F29" s="495">
        <v>734</v>
      </c>
      <c r="G29" s="493">
        <v>335</v>
      </c>
      <c r="H29" s="494">
        <v>28</v>
      </c>
      <c r="I29" s="495">
        <v>204</v>
      </c>
      <c r="J29" s="493">
        <v>461</v>
      </c>
      <c r="K29" s="495">
        <v>1285</v>
      </c>
      <c r="L29" s="493">
        <v>218</v>
      </c>
      <c r="M29" s="495">
        <v>46</v>
      </c>
      <c r="N29" s="493">
        <v>91</v>
      </c>
      <c r="O29" s="495">
        <v>45</v>
      </c>
      <c r="P29" s="553">
        <f t="shared" si="0"/>
        <v>0.25389351684172401</v>
      </c>
      <c r="Q29" s="217">
        <f t="shared" si="1"/>
        <v>0.31652289316522891</v>
      </c>
      <c r="R29" s="218">
        <f t="shared" si="2"/>
        <v>0.43553060485331402</v>
      </c>
      <c r="S29" s="349">
        <f t="shared" si="3"/>
        <v>0.75205349801854293</v>
      </c>
    </row>
    <row r="30" spans="1:24" x14ac:dyDescent="0.2">
      <c r="A30" s="55">
        <v>5</v>
      </c>
      <c r="B30" s="492" t="s">
        <v>97</v>
      </c>
      <c r="C30" s="497">
        <v>5596</v>
      </c>
      <c r="D30" s="494">
        <v>741</v>
      </c>
      <c r="E30" s="494">
        <v>1364</v>
      </c>
      <c r="F30" s="495">
        <v>728</v>
      </c>
      <c r="G30" s="493">
        <v>350</v>
      </c>
      <c r="H30" s="494">
        <v>33</v>
      </c>
      <c r="I30" s="495">
        <v>227</v>
      </c>
      <c r="J30" s="493">
        <v>473</v>
      </c>
      <c r="K30" s="495">
        <v>1364</v>
      </c>
      <c r="L30" s="493">
        <v>154</v>
      </c>
      <c r="M30" s="495">
        <v>43</v>
      </c>
      <c r="N30" s="493">
        <v>89</v>
      </c>
      <c r="O30" s="495">
        <v>80</v>
      </c>
      <c r="P30" s="216">
        <f t="shared" si="0"/>
        <v>0.24374553252323089</v>
      </c>
      <c r="Q30" s="217">
        <f t="shared" si="1"/>
        <v>0.31175800943242804</v>
      </c>
      <c r="R30" s="218">
        <f t="shared" si="2"/>
        <v>0.43977841315225163</v>
      </c>
      <c r="S30" s="349">
        <f t="shared" si="3"/>
        <v>0.75153642258467968</v>
      </c>
    </row>
    <row r="31" spans="1:24" x14ac:dyDescent="0.2">
      <c r="A31" s="55">
        <v>6</v>
      </c>
      <c r="B31" s="492" t="s">
        <v>100</v>
      </c>
      <c r="C31" s="493">
        <v>5540</v>
      </c>
      <c r="D31" s="494">
        <v>738</v>
      </c>
      <c r="E31" s="494">
        <v>1285</v>
      </c>
      <c r="F31" s="495">
        <v>705</v>
      </c>
      <c r="G31" s="493">
        <v>315</v>
      </c>
      <c r="H31" s="494">
        <v>24</v>
      </c>
      <c r="I31" s="495">
        <v>190</v>
      </c>
      <c r="J31" s="493">
        <v>488</v>
      </c>
      <c r="K31" s="495">
        <v>1547</v>
      </c>
      <c r="L31" s="497">
        <v>259</v>
      </c>
      <c r="M31" s="495">
        <v>78</v>
      </c>
      <c r="N31" s="493">
        <v>81</v>
      </c>
      <c r="O31" s="495">
        <v>61</v>
      </c>
      <c r="P31" s="216">
        <f t="shared" si="0"/>
        <v>0.23194945848375451</v>
      </c>
      <c r="Q31" s="217">
        <f t="shared" si="1"/>
        <v>0.30119888323205779</v>
      </c>
      <c r="R31" s="218">
        <f t="shared" si="2"/>
        <v>0.40036101083032494</v>
      </c>
      <c r="S31" s="349">
        <f t="shared" si="3"/>
        <v>0.70155989406238273</v>
      </c>
    </row>
    <row r="32" spans="1:24" x14ac:dyDescent="0.2">
      <c r="A32" s="55">
        <v>7</v>
      </c>
      <c r="B32" s="492" t="s">
        <v>92</v>
      </c>
      <c r="C32" s="493">
        <v>5471</v>
      </c>
      <c r="D32" s="494">
        <v>701</v>
      </c>
      <c r="E32" s="494">
        <v>1331</v>
      </c>
      <c r="F32" s="495">
        <v>675</v>
      </c>
      <c r="G32" s="493">
        <v>276</v>
      </c>
      <c r="H32" s="494">
        <v>26</v>
      </c>
      <c r="I32" s="495">
        <v>235</v>
      </c>
      <c r="J32" s="493">
        <v>439</v>
      </c>
      <c r="K32" s="495">
        <v>1390</v>
      </c>
      <c r="L32" s="493">
        <v>147</v>
      </c>
      <c r="M32" s="495">
        <v>40</v>
      </c>
      <c r="N32" s="493">
        <v>86</v>
      </c>
      <c r="O32" s="495">
        <v>50</v>
      </c>
      <c r="P32" s="216">
        <f t="shared" si="0"/>
        <v>0.2432827636629501</v>
      </c>
      <c r="Q32" s="217">
        <f t="shared" si="1"/>
        <v>0.30536912751677853</v>
      </c>
      <c r="R32" s="218">
        <f t="shared" si="2"/>
        <v>0.43209650886492412</v>
      </c>
      <c r="S32" s="349">
        <f t="shared" si="3"/>
        <v>0.7374656363817027</v>
      </c>
    </row>
    <row r="33" spans="1:19" x14ac:dyDescent="0.2">
      <c r="A33" s="55">
        <v>8</v>
      </c>
      <c r="B33" s="492" t="s">
        <v>164</v>
      </c>
      <c r="C33" s="493">
        <v>5484</v>
      </c>
      <c r="D33" s="494">
        <v>700</v>
      </c>
      <c r="E33" s="494">
        <v>1289</v>
      </c>
      <c r="F33" s="495">
        <v>683</v>
      </c>
      <c r="G33" s="493">
        <v>291</v>
      </c>
      <c r="H33" s="494">
        <v>27</v>
      </c>
      <c r="I33" s="495">
        <v>232</v>
      </c>
      <c r="J33" s="493">
        <v>505</v>
      </c>
      <c r="K33" s="495">
        <v>1499</v>
      </c>
      <c r="L33" s="493">
        <v>158</v>
      </c>
      <c r="M33" s="495">
        <v>29</v>
      </c>
      <c r="N33" s="493">
        <v>69</v>
      </c>
      <c r="O33" s="495">
        <v>68</v>
      </c>
      <c r="P33" s="216">
        <f t="shared" si="0"/>
        <v>0.23504741064916121</v>
      </c>
      <c r="Q33" s="217">
        <f t="shared" si="1"/>
        <v>0.30741291068185572</v>
      </c>
      <c r="R33" s="218">
        <f t="shared" si="2"/>
        <v>0.42487235594456602</v>
      </c>
      <c r="S33" s="349">
        <f t="shared" si="3"/>
        <v>0.73228526662642168</v>
      </c>
    </row>
    <row r="34" spans="1:19" x14ac:dyDescent="0.2">
      <c r="A34" s="55">
        <v>9</v>
      </c>
      <c r="B34" s="492" t="s">
        <v>101</v>
      </c>
      <c r="C34" s="493">
        <v>5460</v>
      </c>
      <c r="D34" s="494">
        <v>667</v>
      </c>
      <c r="E34" s="494">
        <v>1220</v>
      </c>
      <c r="F34" s="495">
        <v>645</v>
      </c>
      <c r="G34" s="493">
        <v>297</v>
      </c>
      <c r="H34" s="494">
        <v>14</v>
      </c>
      <c r="I34" s="495">
        <v>208</v>
      </c>
      <c r="J34" s="493">
        <v>444</v>
      </c>
      <c r="K34" s="495">
        <v>1509</v>
      </c>
      <c r="L34" s="493">
        <v>227</v>
      </c>
      <c r="M34" s="495">
        <v>65</v>
      </c>
      <c r="N34" s="493">
        <v>69</v>
      </c>
      <c r="O34" s="495">
        <v>94</v>
      </c>
      <c r="P34" s="216">
        <f t="shared" si="0"/>
        <v>0.22344322344322345</v>
      </c>
      <c r="Q34" s="217">
        <f t="shared" si="1"/>
        <v>0.29309769923307771</v>
      </c>
      <c r="R34" s="218">
        <f t="shared" si="2"/>
        <v>0.39725274725274723</v>
      </c>
      <c r="S34" s="349">
        <f t="shared" si="3"/>
        <v>0.690350446485825</v>
      </c>
    </row>
    <row r="35" spans="1:19" x14ac:dyDescent="0.2">
      <c r="A35" s="55">
        <v>10</v>
      </c>
      <c r="B35" s="492" t="s">
        <v>98</v>
      </c>
      <c r="C35" s="493">
        <v>5486</v>
      </c>
      <c r="D35" s="494">
        <v>664</v>
      </c>
      <c r="E35" s="494">
        <v>1241</v>
      </c>
      <c r="F35" s="495">
        <v>654</v>
      </c>
      <c r="G35" s="493">
        <v>321</v>
      </c>
      <c r="H35" s="494">
        <v>11</v>
      </c>
      <c r="I35" s="495">
        <v>221</v>
      </c>
      <c r="J35" s="493">
        <v>387</v>
      </c>
      <c r="K35" s="495">
        <v>1401</v>
      </c>
      <c r="L35" s="493">
        <v>103</v>
      </c>
      <c r="M35" s="496">
        <v>23</v>
      </c>
      <c r="N35" s="493">
        <v>80</v>
      </c>
      <c r="O35" s="495">
        <v>61</v>
      </c>
      <c r="P35" s="216">
        <f t="shared" si="0"/>
        <v>0.22621217644914327</v>
      </c>
      <c r="Q35" s="217">
        <f t="shared" si="1"/>
        <v>0.28463094034378161</v>
      </c>
      <c r="R35" s="218">
        <f t="shared" si="2"/>
        <v>0.4095880422894641</v>
      </c>
      <c r="S35" s="349">
        <f t="shared" si="3"/>
        <v>0.69421898263324566</v>
      </c>
    </row>
    <row r="36" spans="1:19" x14ac:dyDescent="0.2">
      <c r="A36" s="55" t="s">
        <v>2025</v>
      </c>
      <c r="B36" s="492" t="s">
        <v>144</v>
      </c>
      <c r="C36" s="493">
        <v>5453</v>
      </c>
      <c r="D36" s="494">
        <v>645</v>
      </c>
      <c r="E36" s="494">
        <v>1244</v>
      </c>
      <c r="F36" s="495">
        <v>623</v>
      </c>
      <c r="G36" s="493">
        <v>266</v>
      </c>
      <c r="H36" s="494">
        <v>17</v>
      </c>
      <c r="I36" s="495">
        <v>198</v>
      </c>
      <c r="J36" s="493">
        <v>498</v>
      </c>
      <c r="K36" s="495">
        <v>1441</v>
      </c>
      <c r="L36" s="493">
        <v>167</v>
      </c>
      <c r="M36" s="495">
        <v>36</v>
      </c>
      <c r="N36" s="493">
        <v>90</v>
      </c>
      <c r="O36" s="495">
        <v>69</v>
      </c>
      <c r="P36" s="216">
        <f t="shared" si="0"/>
        <v>0.22813130386942967</v>
      </c>
      <c r="Q36" s="217">
        <f t="shared" si="1"/>
        <v>0.30083056478405318</v>
      </c>
      <c r="R36" s="218">
        <f t="shared" si="2"/>
        <v>0.39207775536401979</v>
      </c>
      <c r="S36" s="349">
        <f t="shared" si="3"/>
        <v>0.69290832014807302</v>
      </c>
    </row>
    <row r="37" spans="1:19" x14ac:dyDescent="0.2">
      <c r="A37" s="55" t="s">
        <v>2025</v>
      </c>
      <c r="B37" s="492" t="s">
        <v>93</v>
      </c>
      <c r="C37" s="493">
        <v>5473</v>
      </c>
      <c r="D37" s="494">
        <v>645</v>
      </c>
      <c r="E37" s="494">
        <v>1215</v>
      </c>
      <c r="F37" s="495">
        <v>621</v>
      </c>
      <c r="G37" s="493">
        <v>294</v>
      </c>
      <c r="H37" s="494">
        <v>23</v>
      </c>
      <c r="I37" s="495">
        <v>199</v>
      </c>
      <c r="J37" s="493">
        <v>409</v>
      </c>
      <c r="K37" s="495">
        <v>1344</v>
      </c>
      <c r="L37" s="493">
        <v>87</v>
      </c>
      <c r="M37" s="495">
        <v>24</v>
      </c>
      <c r="N37" s="493">
        <v>75</v>
      </c>
      <c r="O37" s="495">
        <v>72</v>
      </c>
      <c r="P37" s="216">
        <f t="shared" si="0"/>
        <v>0.22199890370911748</v>
      </c>
      <c r="Q37" s="217">
        <f t="shared" si="1"/>
        <v>0.2848505206583809</v>
      </c>
      <c r="R37" s="218">
        <f t="shared" si="2"/>
        <v>0.39320299652841223</v>
      </c>
      <c r="S37" s="349">
        <f t="shared" si="3"/>
        <v>0.67805351718679319</v>
      </c>
    </row>
    <row r="38" spans="1:19" x14ac:dyDescent="0.2">
      <c r="A38" s="55">
        <v>13</v>
      </c>
      <c r="B38" s="492" t="s">
        <v>94</v>
      </c>
      <c r="C38" s="493">
        <v>5400</v>
      </c>
      <c r="D38" s="494">
        <v>622</v>
      </c>
      <c r="E38" s="494">
        <v>1260</v>
      </c>
      <c r="F38" s="495">
        <v>605</v>
      </c>
      <c r="G38" s="493">
        <v>271</v>
      </c>
      <c r="H38" s="494">
        <v>30</v>
      </c>
      <c r="I38" s="495">
        <v>203</v>
      </c>
      <c r="J38" s="493">
        <v>407</v>
      </c>
      <c r="K38" s="495">
        <v>1285</v>
      </c>
      <c r="L38" s="493">
        <v>173</v>
      </c>
      <c r="M38" s="495">
        <v>38</v>
      </c>
      <c r="N38" s="493">
        <v>70</v>
      </c>
      <c r="O38" s="495">
        <v>38</v>
      </c>
      <c r="P38" s="216">
        <f t="shared" si="0"/>
        <v>0.23333333333333334</v>
      </c>
      <c r="Q38" s="217">
        <f t="shared" si="1"/>
        <v>0.2917023096663815</v>
      </c>
      <c r="R38" s="218">
        <f t="shared" si="2"/>
        <v>0.40740740740740738</v>
      </c>
      <c r="S38" s="349">
        <f t="shared" si="3"/>
        <v>0.69910971707378888</v>
      </c>
    </row>
    <row r="39" spans="1:19" x14ac:dyDescent="0.2">
      <c r="A39" s="55" t="s">
        <v>1988</v>
      </c>
      <c r="B39" s="492" t="s">
        <v>145</v>
      </c>
      <c r="C39" s="493">
        <v>5411</v>
      </c>
      <c r="D39" s="494">
        <v>582</v>
      </c>
      <c r="E39" s="494">
        <v>1167</v>
      </c>
      <c r="F39" s="495">
        <v>559</v>
      </c>
      <c r="G39" s="493">
        <v>243</v>
      </c>
      <c r="H39" s="494">
        <v>26</v>
      </c>
      <c r="I39" s="495">
        <v>178</v>
      </c>
      <c r="J39" s="493">
        <v>473</v>
      </c>
      <c r="K39" s="495">
        <v>1485</v>
      </c>
      <c r="L39" s="493">
        <v>207</v>
      </c>
      <c r="M39" s="495">
        <v>52</v>
      </c>
      <c r="N39" s="493">
        <v>68</v>
      </c>
      <c r="O39" s="495">
        <v>66</v>
      </c>
      <c r="P39" s="216">
        <f t="shared" si="0"/>
        <v>0.21567177970800222</v>
      </c>
      <c r="Q39" s="217">
        <f t="shared" si="1"/>
        <v>0.28672268907563025</v>
      </c>
      <c r="R39" s="218">
        <f t="shared" si="2"/>
        <v>0.36887821105156166</v>
      </c>
      <c r="S39" s="349">
        <f t="shared" si="3"/>
        <v>0.65560090012719185</v>
      </c>
    </row>
    <row r="40" spans="1:19" x14ac:dyDescent="0.2">
      <c r="A40" s="55" t="s">
        <v>1988</v>
      </c>
      <c r="B40" s="492" t="s">
        <v>102</v>
      </c>
      <c r="C40" s="493">
        <v>5503</v>
      </c>
      <c r="D40" s="494">
        <v>582</v>
      </c>
      <c r="E40" s="494">
        <v>1247</v>
      </c>
      <c r="F40" s="495">
        <v>564</v>
      </c>
      <c r="G40" s="493">
        <v>255</v>
      </c>
      <c r="H40" s="498">
        <v>38</v>
      </c>
      <c r="I40" s="495">
        <v>155</v>
      </c>
      <c r="J40" s="493">
        <v>368</v>
      </c>
      <c r="K40" s="496">
        <v>1273</v>
      </c>
      <c r="L40" s="493">
        <v>112</v>
      </c>
      <c r="M40" s="495">
        <v>40</v>
      </c>
      <c r="N40" s="493">
        <v>65</v>
      </c>
      <c r="O40" s="495">
        <v>37</v>
      </c>
      <c r="P40" s="216">
        <f t="shared" si="0"/>
        <v>0.22660367072505905</v>
      </c>
      <c r="Q40" s="217">
        <f t="shared" si="1"/>
        <v>0.27962085308056872</v>
      </c>
      <c r="R40" s="218">
        <f t="shared" si="2"/>
        <v>0.37125204433945119</v>
      </c>
      <c r="S40" s="349">
        <f t="shared" si="3"/>
        <v>0.65087289742001997</v>
      </c>
    </row>
    <row r="41" spans="1:19" ht="13.5" thickBot="1" x14ac:dyDescent="0.25">
      <c r="A41" s="55">
        <v>16</v>
      </c>
      <c r="B41" s="499" t="s">
        <v>96</v>
      </c>
      <c r="C41" s="500">
        <v>5396</v>
      </c>
      <c r="D41" s="501">
        <v>570</v>
      </c>
      <c r="E41" s="501">
        <v>1168</v>
      </c>
      <c r="F41" s="502">
        <v>563</v>
      </c>
      <c r="G41" s="500">
        <v>264</v>
      </c>
      <c r="H41" s="501">
        <v>17</v>
      </c>
      <c r="I41" s="502">
        <v>192</v>
      </c>
      <c r="J41" s="500">
        <v>396</v>
      </c>
      <c r="K41" s="502">
        <v>1378</v>
      </c>
      <c r="L41" s="500">
        <v>115</v>
      </c>
      <c r="M41" s="502">
        <v>26</v>
      </c>
      <c r="N41" s="500">
        <v>53</v>
      </c>
      <c r="O41" s="502">
        <v>38</v>
      </c>
      <c r="P41" s="230">
        <f t="shared" si="0"/>
        <v>0.21645663454410674</v>
      </c>
      <c r="Q41" s="231">
        <f t="shared" si="1"/>
        <v>0.27478559176672385</v>
      </c>
      <c r="R41" s="232">
        <f t="shared" si="2"/>
        <v>0.37842846553002224</v>
      </c>
      <c r="S41" s="503">
        <f t="shared" si="3"/>
        <v>0.65321405729674609</v>
      </c>
    </row>
    <row r="42" spans="1:19" ht="13.5" thickBot="1" x14ac:dyDescent="0.25">
      <c r="A42" s="55"/>
      <c r="B42" s="247" t="s">
        <v>529</v>
      </c>
      <c r="C42" s="504">
        <f t="shared" ref="C42:O42" si="4">SUM(C26:C41)</f>
        <v>87732</v>
      </c>
      <c r="D42" s="505">
        <f t="shared" si="4"/>
        <v>11007</v>
      </c>
      <c r="E42" s="505">
        <f t="shared" si="4"/>
        <v>20539</v>
      </c>
      <c r="F42" s="506">
        <f t="shared" si="4"/>
        <v>10698</v>
      </c>
      <c r="G42" s="504">
        <f t="shared" si="4"/>
        <v>4793</v>
      </c>
      <c r="H42" s="505">
        <f t="shared" si="4"/>
        <v>394</v>
      </c>
      <c r="I42" s="506">
        <f t="shared" si="4"/>
        <v>3354</v>
      </c>
      <c r="J42" s="504">
        <f t="shared" si="4"/>
        <v>7367</v>
      </c>
      <c r="K42" s="506">
        <f t="shared" si="4"/>
        <v>22415</v>
      </c>
      <c r="L42" s="504">
        <f t="shared" si="4"/>
        <v>2608</v>
      </c>
      <c r="M42" s="506">
        <f t="shared" si="4"/>
        <v>683</v>
      </c>
      <c r="N42" s="504">
        <f t="shared" si="4"/>
        <v>1252</v>
      </c>
      <c r="O42" s="506">
        <f t="shared" si="4"/>
        <v>1018</v>
      </c>
      <c r="P42" s="252">
        <f t="shared" ref="P42" si="5">E42/C42</f>
        <v>0.23411070077052842</v>
      </c>
      <c r="Q42" s="253">
        <f t="shared" ref="Q42" si="6">(E42+J42+O42)/(C42+J42+O42)</f>
        <v>0.30092491442720848</v>
      </c>
      <c r="R42" s="254">
        <f t="shared" ref="R42" si="7">(I42*3+H42*2+G42*1+E42)/C42</f>
        <v>0.41241508229608353</v>
      </c>
      <c r="S42" s="507">
        <f t="shared" ref="S42" si="8">Q42+R42</f>
        <v>0.71333999672329207</v>
      </c>
    </row>
    <row r="43" spans="1:19" ht="21" thickBot="1" x14ac:dyDescent="0.35">
      <c r="A43" s="654" t="s">
        <v>1002</v>
      </c>
      <c r="B43" s="654"/>
      <c r="C43" s="654"/>
      <c r="D43" s="654"/>
      <c r="E43" s="654"/>
      <c r="F43" s="654"/>
      <c r="G43" s="654"/>
      <c r="H43" s="654"/>
      <c r="I43" s="654"/>
      <c r="J43" s="654"/>
      <c r="K43" s="654"/>
      <c r="L43" s="654"/>
      <c r="M43" s="654"/>
      <c r="N43" s="654"/>
      <c r="O43" s="654"/>
      <c r="P43" s="654"/>
      <c r="Q43" s="654"/>
      <c r="R43" s="654"/>
      <c r="S43" s="654"/>
    </row>
    <row r="44" spans="1:19" ht="13.5" thickBot="1" x14ac:dyDescent="0.25">
      <c r="A44" s="55"/>
      <c r="B44" s="478" t="s">
        <v>993</v>
      </c>
      <c r="C44" s="508" t="s">
        <v>495</v>
      </c>
      <c r="D44" s="509" t="s">
        <v>533</v>
      </c>
      <c r="E44" s="510" t="s">
        <v>534</v>
      </c>
      <c r="F44" s="511" t="s">
        <v>83</v>
      </c>
      <c r="G44" s="512" t="s">
        <v>84</v>
      </c>
      <c r="H44" s="513" t="s">
        <v>535</v>
      </c>
      <c r="I44" s="514" t="s">
        <v>537</v>
      </c>
      <c r="J44" s="515"/>
      <c r="K44" s="512" t="s">
        <v>497</v>
      </c>
      <c r="L44" s="512" t="s">
        <v>496</v>
      </c>
      <c r="M44" s="512" t="s">
        <v>538</v>
      </c>
      <c r="N44" s="512" t="s">
        <v>498</v>
      </c>
      <c r="O44" s="513" t="s">
        <v>499</v>
      </c>
      <c r="P44" s="516" t="s">
        <v>313</v>
      </c>
      <c r="Q44" s="517" t="s">
        <v>539</v>
      </c>
      <c r="R44" s="195" t="s">
        <v>540</v>
      </c>
      <c r="S44" s="55"/>
    </row>
    <row r="45" spans="1:19" x14ac:dyDescent="0.2">
      <c r="A45" s="55">
        <v>1</v>
      </c>
      <c r="B45" s="482" t="s">
        <v>144</v>
      </c>
      <c r="C45" s="518">
        <v>350</v>
      </c>
      <c r="D45" s="556">
        <v>75</v>
      </c>
      <c r="E45" s="520">
        <v>20</v>
      </c>
      <c r="F45" s="483">
        <v>93</v>
      </c>
      <c r="G45" s="486">
        <v>70</v>
      </c>
      <c r="H45" s="488">
        <v>33</v>
      </c>
      <c r="I45" s="521">
        <v>1466.000002</v>
      </c>
      <c r="J45" s="522"/>
      <c r="K45" s="484">
        <v>1069</v>
      </c>
      <c r="L45" s="484">
        <v>537</v>
      </c>
      <c r="M45" s="484">
        <v>495</v>
      </c>
      <c r="N45" s="486">
        <v>488</v>
      </c>
      <c r="O45" s="488">
        <v>1374</v>
      </c>
      <c r="P45" s="523">
        <v>149</v>
      </c>
      <c r="Q45" s="524">
        <f t="shared" ref="Q45:Q60" si="9">M45*9/I45</f>
        <v>3.0388813055404076</v>
      </c>
      <c r="R45" s="525">
        <f t="shared" ref="R45:R60" si="10">(N45+K45)/I45</f>
        <v>1.0620736684009908</v>
      </c>
      <c r="S45" s="55"/>
    </row>
    <row r="46" spans="1:19" x14ac:dyDescent="0.2">
      <c r="A46" s="55">
        <v>2</v>
      </c>
      <c r="B46" s="492" t="s">
        <v>93</v>
      </c>
      <c r="C46" s="533">
        <v>778</v>
      </c>
      <c r="D46" s="532">
        <v>16</v>
      </c>
      <c r="E46" s="528">
        <v>12</v>
      </c>
      <c r="F46" s="493">
        <v>82</v>
      </c>
      <c r="G46" s="494">
        <v>80</v>
      </c>
      <c r="H46" s="496">
        <v>51</v>
      </c>
      <c r="I46" s="529">
        <v>1460.3333339999999</v>
      </c>
      <c r="J46" s="530"/>
      <c r="K46" s="494">
        <v>1220</v>
      </c>
      <c r="L46" s="494">
        <v>607</v>
      </c>
      <c r="M46" s="494">
        <v>575</v>
      </c>
      <c r="N46" s="494">
        <v>435</v>
      </c>
      <c r="O46" s="495">
        <v>1350</v>
      </c>
      <c r="P46" s="531">
        <v>183</v>
      </c>
      <c r="Q46" s="364">
        <f t="shared" si="9"/>
        <v>3.5437114797791778</v>
      </c>
      <c r="R46" s="365">
        <f t="shared" si="10"/>
        <v>1.1333028983641622</v>
      </c>
      <c r="S46" s="55"/>
    </row>
    <row r="47" spans="1:19" x14ac:dyDescent="0.2">
      <c r="A47" s="55">
        <v>3</v>
      </c>
      <c r="B47" s="492" t="s">
        <v>128</v>
      </c>
      <c r="C47" s="526">
        <v>415</v>
      </c>
      <c r="D47" s="532">
        <v>69</v>
      </c>
      <c r="E47" s="528">
        <v>11</v>
      </c>
      <c r="F47" s="493">
        <v>92</v>
      </c>
      <c r="G47" s="494">
        <v>71</v>
      </c>
      <c r="H47" s="495">
        <v>38</v>
      </c>
      <c r="I47" s="529">
        <v>1467.6666720000001</v>
      </c>
      <c r="J47" s="530"/>
      <c r="K47" s="494">
        <v>1206</v>
      </c>
      <c r="L47" s="494">
        <v>647</v>
      </c>
      <c r="M47" s="494">
        <v>600</v>
      </c>
      <c r="N47" s="494">
        <v>465</v>
      </c>
      <c r="O47" s="496">
        <v>1511</v>
      </c>
      <c r="P47" s="531">
        <v>216</v>
      </c>
      <c r="Q47" s="364">
        <f t="shared" si="9"/>
        <v>3.6793095482923115</v>
      </c>
      <c r="R47" s="365">
        <f t="shared" si="10"/>
        <v>1.1385418991104541</v>
      </c>
      <c r="S47" s="55"/>
    </row>
    <row r="48" spans="1:19" x14ac:dyDescent="0.2">
      <c r="A48" s="55">
        <v>4</v>
      </c>
      <c r="B48" s="492" t="s">
        <v>103</v>
      </c>
      <c r="C48" s="526">
        <v>424</v>
      </c>
      <c r="D48" s="532">
        <v>53</v>
      </c>
      <c r="E48" s="528">
        <v>9</v>
      </c>
      <c r="F48" s="497">
        <v>97</v>
      </c>
      <c r="G48" s="498">
        <v>65</v>
      </c>
      <c r="H48" s="495">
        <v>45</v>
      </c>
      <c r="I48" s="529">
        <v>1447.999998</v>
      </c>
      <c r="J48" s="530"/>
      <c r="K48" s="494">
        <v>1208</v>
      </c>
      <c r="L48" s="494">
        <v>638</v>
      </c>
      <c r="M48" s="494">
        <v>607</v>
      </c>
      <c r="N48" s="494">
        <v>459</v>
      </c>
      <c r="O48" s="495">
        <v>1507</v>
      </c>
      <c r="P48" s="531">
        <v>208</v>
      </c>
      <c r="Q48" s="364">
        <f t="shared" si="9"/>
        <v>3.7727900604596547</v>
      </c>
      <c r="R48" s="365">
        <f t="shared" si="10"/>
        <v>1.1512430955127666</v>
      </c>
      <c r="S48" s="55"/>
    </row>
    <row r="49" spans="1:19" x14ac:dyDescent="0.2">
      <c r="A49" s="55">
        <v>5</v>
      </c>
      <c r="B49" s="492" t="s">
        <v>91</v>
      </c>
      <c r="C49" s="526">
        <v>673</v>
      </c>
      <c r="D49" s="532">
        <v>19</v>
      </c>
      <c r="E49" s="528">
        <v>11</v>
      </c>
      <c r="F49" s="493">
        <v>94</v>
      </c>
      <c r="G49" s="494">
        <v>68</v>
      </c>
      <c r="H49" s="495">
        <v>36</v>
      </c>
      <c r="I49" s="534">
        <v>1442.666671</v>
      </c>
      <c r="J49" s="535"/>
      <c r="K49" s="494">
        <v>1234</v>
      </c>
      <c r="L49" s="494">
        <v>644</v>
      </c>
      <c r="M49" s="494">
        <v>607</v>
      </c>
      <c r="N49" s="498">
        <v>384</v>
      </c>
      <c r="O49" s="495">
        <v>1273</v>
      </c>
      <c r="P49" s="531">
        <v>196</v>
      </c>
      <c r="Q49" s="364">
        <f t="shared" si="9"/>
        <v>3.786737511731149</v>
      </c>
      <c r="R49" s="365">
        <f t="shared" si="10"/>
        <v>1.1215341925647078</v>
      </c>
      <c r="S49" s="55"/>
    </row>
    <row r="50" spans="1:19" x14ac:dyDescent="0.2">
      <c r="A50" s="55">
        <v>6</v>
      </c>
      <c r="B50" s="492" t="s">
        <v>97</v>
      </c>
      <c r="C50" s="526">
        <v>419</v>
      </c>
      <c r="D50" s="532">
        <v>44</v>
      </c>
      <c r="E50" s="528">
        <v>9</v>
      </c>
      <c r="F50" s="493">
        <v>94</v>
      </c>
      <c r="G50" s="494">
        <v>68</v>
      </c>
      <c r="H50" s="495">
        <v>46</v>
      </c>
      <c r="I50" s="615">
        <v>1476.6666700000001</v>
      </c>
      <c r="J50" s="616"/>
      <c r="K50" s="494">
        <v>1281</v>
      </c>
      <c r="L50" s="494">
        <v>651</v>
      </c>
      <c r="M50" s="494">
        <v>624</v>
      </c>
      <c r="N50" s="494">
        <v>436</v>
      </c>
      <c r="O50" s="495">
        <v>1372</v>
      </c>
      <c r="P50" s="531">
        <v>196</v>
      </c>
      <c r="Q50" s="364">
        <f t="shared" si="9"/>
        <v>3.8031602622953491</v>
      </c>
      <c r="R50" s="365">
        <f t="shared" si="10"/>
        <v>1.1627539477138737</v>
      </c>
      <c r="S50" s="55"/>
    </row>
    <row r="51" spans="1:19" x14ac:dyDescent="0.2">
      <c r="A51" s="55">
        <v>7</v>
      </c>
      <c r="B51" s="492" t="s">
        <v>92</v>
      </c>
      <c r="C51" s="526">
        <v>428</v>
      </c>
      <c r="D51" s="532">
        <v>53</v>
      </c>
      <c r="E51" s="528">
        <v>11</v>
      </c>
      <c r="F51" s="493">
        <v>87</v>
      </c>
      <c r="G51" s="494">
        <v>75</v>
      </c>
      <c r="H51" s="495">
        <v>32</v>
      </c>
      <c r="I51" s="529">
        <v>1454.333333</v>
      </c>
      <c r="J51" s="530"/>
      <c r="K51" s="494">
        <v>1238</v>
      </c>
      <c r="L51" s="494">
        <v>674</v>
      </c>
      <c r="M51" s="494">
        <v>643</v>
      </c>
      <c r="N51" s="494">
        <v>419</v>
      </c>
      <c r="O51" s="495">
        <v>1472</v>
      </c>
      <c r="P51" s="531">
        <v>228</v>
      </c>
      <c r="Q51" s="364">
        <f t="shared" si="9"/>
        <v>3.9791427925691365</v>
      </c>
      <c r="R51" s="365">
        <f t="shared" si="10"/>
        <v>1.1393536560026023</v>
      </c>
      <c r="S51" s="55"/>
    </row>
    <row r="52" spans="1:19" x14ac:dyDescent="0.2">
      <c r="A52" s="55">
        <v>8</v>
      </c>
      <c r="B52" s="492" t="s">
        <v>164</v>
      </c>
      <c r="C52" s="526">
        <v>623</v>
      </c>
      <c r="D52" s="532">
        <v>48</v>
      </c>
      <c r="E52" s="528">
        <v>9</v>
      </c>
      <c r="F52" s="493">
        <v>70</v>
      </c>
      <c r="G52" s="494">
        <v>92</v>
      </c>
      <c r="H52" s="495">
        <v>31</v>
      </c>
      <c r="I52" s="529">
        <v>1439.666655</v>
      </c>
      <c r="J52" s="530"/>
      <c r="K52" s="494">
        <v>1315</v>
      </c>
      <c r="L52" s="494">
        <v>726</v>
      </c>
      <c r="M52" s="494">
        <v>650</v>
      </c>
      <c r="N52" s="494">
        <v>473</v>
      </c>
      <c r="O52" s="495">
        <v>1382</v>
      </c>
      <c r="P52" s="531">
        <v>219</v>
      </c>
      <c r="Q52" s="364">
        <f t="shared" si="9"/>
        <v>4.0634406441816218</v>
      </c>
      <c r="R52" s="365">
        <f t="shared" si="10"/>
        <v>1.2419541661191007</v>
      </c>
      <c r="S52" s="55"/>
    </row>
    <row r="53" spans="1:19" x14ac:dyDescent="0.2">
      <c r="A53" s="55">
        <v>9</v>
      </c>
      <c r="B53" s="492" t="s">
        <v>102</v>
      </c>
      <c r="C53" s="526">
        <v>546</v>
      </c>
      <c r="D53" s="532">
        <v>29</v>
      </c>
      <c r="E53" s="528">
        <v>5</v>
      </c>
      <c r="F53" s="493">
        <v>66</v>
      </c>
      <c r="G53" s="494">
        <v>96</v>
      </c>
      <c r="H53" s="495">
        <v>36</v>
      </c>
      <c r="I53" s="529">
        <v>1445.9999909999999</v>
      </c>
      <c r="J53" s="530"/>
      <c r="K53" s="494">
        <v>1271</v>
      </c>
      <c r="L53" s="494">
        <v>703</v>
      </c>
      <c r="M53" s="494">
        <v>661</v>
      </c>
      <c r="N53" s="494">
        <v>468</v>
      </c>
      <c r="O53" s="495">
        <v>1443</v>
      </c>
      <c r="P53" s="531">
        <v>208</v>
      </c>
      <c r="Q53" s="364">
        <f t="shared" si="9"/>
        <v>4.1141079094239084</v>
      </c>
      <c r="R53" s="365">
        <f t="shared" si="10"/>
        <v>1.2026279466276981</v>
      </c>
      <c r="S53" s="55"/>
    </row>
    <row r="54" spans="1:19" x14ac:dyDescent="0.2">
      <c r="A54" s="55">
        <v>10</v>
      </c>
      <c r="B54" s="492" t="s">
        <v>98</v>
      </c>
      <c r="C54" s="526">
        <v>399</v>
      </c>
      <c r="D54" s="532">
        <v>54</v>
      </c>
      <c r="E54" s="528">
        <v>5</v>
      </c>
      <c r="F54" s="493">
        <v>83</v>
      </c>
      <c r="G54" s="494">
        <v>79</v>
      </c>
      <c r="H54" s="495">
        <v>42</v>
      </c>
      <c r="I54" s="529">
        <v>1453.6666660000001</v>
      </c>
      <c r="J54" s="530"/>
      <c r="K54" s="494">
        <v>1349</v>
      </c>
      <c r="L54" s="494">
        <v>717</v>
      </c>
      <c r="M54" s="494">
        <v>688</v>
      </c>
      <c r="N54" s="494">
        <v>470</v>
      </c>
      <c r="O54" s="495">
        <v>1346</v>
      </c>
      <c r="P54" s="531">
        <v>229</v>
      </c>
      <c r="Q54" s="364">
        <f t="shared" si="9"/>
        <v>4.25957349427176</v>
      </c>
      <c r="R54" s="365">
        <f t="shared" si="10"/>
        <v>1.2513185055039295</v>
      </c>
      <c r="S54" s="55"/>
    </row>
    <row r="55" spans="1:19" x14ac:dyDescent="0.2">
      <c r="A55" s="55">
        <v>11</v>
      </c>
      <c r="B55" s="492" t="s">
        <v>145</v>
      </c>
      <c r="C55" s="526">
        <v>515</v>
      </c>
      <c r="D55" s="532">
        <v>40</v>
      </c>
      <c r="E55" s="528">
        <v>10</v>
      </c>
      <c r="F55" s="493">
        <v>70</v>
      </c>
      <c r="G55" s="494">
        <v>92</v>
      </c>
      <c r="H55" s="495">
        <v>37</v>
      </c>
      <c r="I55" s="529">
        <v>1448.0000010000001</v>
      </c>
      <c r="J55" s="530"/>
      <c r="K55" s="494">
        <v>1331</v>
      </c>
      <c r="L55" s="494">
        <v>718</v>
      </c>
      <c r="M55" s="494">
        <v>688</v>
      </c>
      <c r="N55" s="494">
        <v>471</v>
      </c>
      <c r="O55" s="495">
        <v>1426</v>
      </c>
      <c r="P55" s="531">
        <v>228</v>
      </c>
      <c r="Q55" s="364">
        <f t="shared" si="9"/>
        <v>4.2762430909694453</v>
      </c>
      <c r="R55" s="365">
        <f t="shared" si="10"/>
        <v>1.2444751372621028</v>
      </c>
      <c r="S55" s="55"/>
    </row>
    <row r="56" spans="1:19" x14ac:dyDescent="0.2">
      <c r="A56" s="55">
        <v>12</v>
      </c>
      <c r="B56" s="492" t="s">
        <v>94</v>
      </c>
      <c r="C56" s="526">
        <v>464</v>
      </c>
      <c r="D56" s="532">
        <v>38</v>
      </c>
      <c r="E56" s="528">
        <v>9</v>
      </c>
      <c r="F56" s="493">
        <v>73</v>
      </c>
      <c r="G56" s="494">
        <v>89</v>
      </c>
      <c r="H56" s="495">
        <v>46</v>
      </c>
      <c r="I56" s="529">
        <v>1422.6666680000001</v>
      </c>
      <c r="J56" s="530"/>
      <c r="K56" s="494">
        <v>1326</v>
      </c>
      <c r="L56" s="494">
        <v>730</v>
      </c>
      <c r="M56" s="494">
        <v>682</v>
      </c>
      <c r="N56" s="494">
        <v>530</v>
      </c>
      <c r="O56" s="495">
        <v>1304</v>
      </c>
      <c r="P56" s="531">
        <v>204</v>
      </c>
      <c r="Q56" s="364">
        <f t="shared" si="9"/>
        <v>4.3144329856472039</v>
      </c>
      <c r="R56" s="365">
        <f t="shared" si="10"/>
        <v>1.3045923136789199</v>
      </c>
      <c r="S56" s="55"/>
    </row>
    <row r="57" spans="1:19" x14ac:dyDescent="0.2">
      <c r="A57" s="55">
        <v>13</v>
      </c>
      <c r="B57" s="492" t="s">
        <v>101</v>
      </c>
      <c r="C57" s="526">
        <v>476</v>
      </c>
      <c r="D57" s="532">
        <v>52</v>
      </c>
      <c r="E57" s="528">
        <v>12</v>
      </c>
      <c r="F57" s="493">
        <v>73</v>
      </c>
      <c r="G57" s="494">
        <v>89</v>
      </c>
      <c r="H57" s="495">
        <v>31</v>
      </c>
      <c r="I57" s="529">
        <v>1452.9999989999999</v>
      </c>
      <c r="J57" s="530"/>
      <c r="K57" s="494">
        <v>1315</v>
      </c>
      <c r="L57" s="494">
        <v>740</v>
      </c>
      <c r="M57" s="494">
        <v>703</v>
      </c>
      <c r="N57" s="494">
        <v>466</v>
      </c>
      <c r="O57" s="495">
        <v>1393</v>
      </c>
      <c r="P57" s="531">
        <v>206</v>
      </c>
      <c r="Q57" s="364">
        <f t="shared" si="9"/>
        <v>4.3544390945316174</v>
      </c>
      <c r="R57" s="365">
        <f t="shared" si="10"/>
        <v>1.2257398494327185</v>
      </c>
      <c r="S57" s="55"/>
    </row>
    <row r="58" spans="1:19" x14ac:dyDescent="0.2">
      <c r="A58" s="55">
        <v>14</v>
      </c>
      <c r="B58" s="492" t="s">
        <v>95</v>
      </c>
      <c r="C58" s="526">
        <v>499</v>
      </c>
      <c r="D58" s="532">
        <v>43</v>
      </c>
      <c r="E58" s="528">
        <v>12</v>
      </c>
      <c r="F58" s="493">
        <v>85</v>
      </c>
      <c r="G58" s="494">
        <v>77</v>
      </c>
      <c r="H58" s="495">
        <v>30</v>
      </c>
      <c r="I58" s="529">
        <v>1445.0000010000001</v>
      </c>
      <c r="J58" s="530"/>
      <c r="K58" s="494">
        <v>1388</v>
      </c>
      <c r="L58" s="494">
        <v>735</v>
      </c>
      <c r="M58" s="494">
        <v>707</v>
      </c>
      <c r="N58" s="494">
        <v>451</v>
      </c>
      <c r="O58" s="495">
        <v>1456</v>
      </c>
      <c r="P58" s="531">
        <v>227</v>
      </c>
      <c r="Q58" s="364">
        <f t="shared" si="9"/>
        <v>4.4034602045650795</v>
      </c>
      <c r="R58" s="365">
        <f t="shared" si="10"/>
        <v>1.2726643589808551</v>
      </c>
      <c r="S58" s="55"/>
    </row>
    <row r="59" spans="1:19" x14ac:dyDescent="0.2">
      <c r="A59" s="55">
        <v>15</v>
      </c>
      <c r="B59" s="492" t="s">
        <v>100</v>
      </c>
      <c r="C59" s="526">
        <v>481</v>
      </c>
      <c r="D59" s="532">
        <v>42</v>
      </c>
      <c r="E59" s="528">
        <v>14</v>
      </c>
      <c r="F59" s="493">
        <v>84</v>
      </c>
      <c r="G59" s="494">
        <v>78</v>
      </c>
      <c r="H59" s="495">
        <v>44</v>
      </c>
      <c r="I59" s="529">
        <v>1473</v>
      </c>
      <c r="J59" s="530"/>
      <c r="K59" s="494">
        <v>1361</v>
      </c>
      <c r="L59" s="494">
        <v>769</v>
      </c>
      <c r="M59" s="494">
        <v>732</v>
      </c>
      <c r="N59" s="494">
        <v>508</v>
      </c>
      <c r="O59" s="495">
        <v>1504</v>
      </c>
      <c r="P59" s="531">
        <v>215</v>
      </c>
      <c r="Q59" s="364">
        <f t="shared" si="9"/>
        <v>4.4725050916496949</v>
      </c>
      <c r="R59" s="365">
        <f t="shared" si="10"/>
        <v>1.2688391038696538</v>
      </c>
      <c r="S59" s="55"/>
    </row>
    <row r="60" spans="1:19" ht="13.5" thickBot="1" x14ac:dyDescent="0.25">
      <c r="A60" s="55">
        <v>16</v>
      </c>
      <c r="B60" s="499" t="s">
        <v>96</v>
      </c>
      <c r="C60" s="536">
        <v>414</v>
      </c>
      <c r="D60" s="537">
        <v>49</v>
      </c>
      <c r="E60" s="538">
        <v>7</v>
      </c>
      <c r="F60" s="500">
        <v>54</v>
      </c>
      <c r="G60" s="501">
        <v>108</v>
      </c>
      <c r="H60" s="502">
        <v>22</v>
      </c>
      <c r="I60" s="560">
        <v>1438.6666700000001</v>
      </c>
      <c r="J60" s="561"/>
      <c r="K60" s="501">
        <v>1427</v>
      </c>
      <c r="L60" s="501">
        <v>771</v>
      </c>
      <c r="M60" s="501">
        <v>739</v>
      </c>
      <c r="N60" s="501">
        <v>444</v>
      </c>
      <c r="O60" s="502">
        <v>1302</v>
      </c>
      <c r="P60" s="539">
        <v>242</v>
      </c>
      <c r="Q60" s="540">
        <f t="shared" si="9"/>
        <v>4.6230305731625796</v>
      </c>
      <c r="R60" s="541">
        <f t="shared" si="10"/>
        <v>1.3005097282193936</v>
      </c>
      <c r="S60" s="55"/>
    </row>
    <row r="61" spans="1:19" ht="13.5" thickBot="1" x14ac:dyDescent="0.25">
      <c r="B61" s="542" t="s">
        <v>529</v>
      </c>
      <c r="C61" s="543">
        <f t="shared" ref="C61:H61" si="11">SUM(C45:C60)</f>
        <v>7904</v>
      </c>
      <c r="D61" s="544">
        <f t="shared" si="11"/>
        <v>724</v>
      </c>
      <c r="E61" s="545">
        <f t="shared" si="11"/>
        <v>166</v>
      </c>
      <c r="F61" s="546">
        <f t="shared" si="11"/>
        <v>1297</v>
      </c>
      <c r="G61" s="547">
        <f t="shared" si="11"/>
        <v>1297</v>
      </c>
      <c r="H61" s="548">
        <f t="shared" si="11"/>
        <v>600</v>
      </c>
      <c r="I61" s="549">
        <f>SUM(I45:I60)</f>
        <v>23235.333331000002</v>
      </c>
      <c r="J61" s="550"/>
      <c r="K61" s="547">
        <f t="shared" ref="K61:P61" si="12">SUM(K45:K60)</f>
        <v>20539</v>
      </c>
      <c r="L61" s="547">
        <f t="shared" si="12"/>
        <v>11007</v>
      </c>
      <c r="M61" s="547">
        <f t="shared" si="12"/>
        <v>10401</v>
      </c>
      <c r="N61" s="547">
        <f t="shared" si="12"/>
        <v>7367</v>
      </c>
      <c r="O61" s="548">
        <f t="shared" si="12"/>
        <v>22415</v>
      </c>
      <c r="P61" s="551">
        <f t="shared" si="12"/>
        <v>3354</v>
      </c>
      <c r="Q61" s="306">
        <f t="shared" ref="Q61" si="13">M61*9/I61</f>
        <v>4.0287349730037745</v>
      </c>
      <c r="R61" s="552">
        <f t="shared" ref="R61" si="14">(N61+K61)/I61</f>
        <v>1.2010156946088875</v>
      </c>
      <c r="S61" s="55"/>
    </row>
    <row r="62" spans="1:19" ht="21" thickBot="1" x14ac:dyDescent="0.35">
      <c r="A62" s="654" t="s">
        <v>1003</v>
      </c>
      <c r="B62" s="654"/>
      <c r="C62" s="654"/>
      <c r="D62" s="654"/>
      <c r="E62" s="654"/>
      <c r="F62" s="654"/>
      <c r="G62" s="654"/>
      <c r="H62" s="654"/>
      <c r="I62" s="654"/>
      <c r="J62" s="654"/>
      <c r="K62" s="654"/>
      <c r="L62" s="654"/>
      <c r="M62" s="654"/>
      <c r="N62" s="654"/>
      <c r="O62" s="654"/>
      <c r="P62" s="654"/>
      <c r="Q62" s="654"/>
      <c r="R62" s="654"/>
      <c r="S62" s="654"/>
    </row>
    <row r="63" spans="1:19" ht="13.5" thickBot="1" x14ac:dyDescent="0.25">
      <c r="B63" s="478" t="s">
        <v>993</v>
      </c>
      <c r="C63" s="479" t="s">
        <v>493</v>
      </c>
      <c r="D63" s="480" t="s">
        <v>496</v>
      </c>
      <c r="E63" s="480" t="s">
        <v>497</v>
      </c>
      <c r="F63" s="481" t="s">
        <v>314</v>
      </c>
      <c r="G63" s="479" t="s">
        <v>311</v>
      </c>
      <c r="H63" s="480" t="s">
        <v>312</v>
      </c>
      <c r="I63" s="481" t="s">
        <v>313</v>
      </c>
      <c r="J63" s="479" t="s">
        <v>498</v>
      </c>
      <c r="K63" s="481" t="s">
        <v>499</v>
      </c>
      <c r="L63" s="479" t="s">
        <v>500</v>
      </c>
      <c r="M63" s="481" t="s">
        <v>501</v>
      </c>
      <c r="N63" s="479" t="s">
        <v>502</v>
      </c>
      <c r="O63" s="481" t="s">
        <v>503</v>
      </c>
      <c r="P63" s="192" t="s">
        <v>504</v>
      </c>
      <c r="Q63" s="196" t="s">
        <v>505</v>
      </c>
      <c r="R63" s="194" t="s">
        <v>506</v>
      </c>
      <c r="S63" s="195" t="s">
        <v>507</v>
      </c>
    </row>
    <row r="64" spans="1:19" x14ac:dyDescent="0.2">
      <c r="A64" s="55">
        <v>1</v>
      </c>
      <c r="B64" s="482" t="s">
        <v>103</v>
      </c>
      <c r="C64" s="483">
        <v>2685</v>
      </c>
      <c r="D64" s="484">
        <v>421</v>
      </c>
      <c r="E64" s="486">
        <v>653</v>
      </c>
      <c r="F64" s="485">
        <v>412</v>
      </c>
      <c r="G64" s="483">
        <v>172</v>
      </c>
      <c r="H64" s="486">
        <v>11</v>
      </c>
      <c r="I64" s="488">
        <v>137</v>
      </c>
      <c r="J64" s="487">
        <v>297</v>
      </c>
      <c r="K64" s="488">
        <v>681</v>
      </c>
      <c r="L64" s="483">
        <v>74</v>
      </c>
      <c r="M64" s="488">
        <v>16</v>
      </c>
      <c r="N64" s="483">
        <v>48</v>
      </c>
      <c r="O64" s="488">
        <v>43</v>
      </c>
      <c r="P64" s="204">
        <f t="shared" ref="P64:P79" si="15">E64/C64</f>
        <v>0.24320297951582867</v>
      </c>
      <c r="Q64" s="489">
        <f t="shared" ref="Q64:Q79" si="16">(E64+J64+O64)/(C64+J64+O64)</f>
        <v>0.32826446280991733</v>
      </c>
      <c r="R64" s="490">
        <f t="shared" ref="R64:R79" si="17">(I64*3+H64*2+G64*1+E64)/C64</f>
        <v>0.46852886405959032</v>
      </c>
      <c r="S64" s="491">
        <f t="shared" ref="S64:S79" si="18">Q64+R64</f>
        <v>0.79679332686950766</v>
      </c>
    </row>
    <row r="65" spans="1:19" x14ac:dyDescent="0.2">
      <c r="A65" s="55">
        <v>2</v>
      </c>
      <c r="B65" s="492" t="s">
        <v>95</v>
      </c>
      <c r="C65" s="493">
        <v>2674</v>
      </c>
      <c r="D65" s="494">
        <v>389</v>
      </c>
      <c r="E65" s="494">
        <v>674</v>
      </c>
      <c r="F65" s="495">
        <v>383</v>
      </c>
      <c r="G65" s="497">
        <v>180</v>
      </c>
      <c r="H65" s="494">
        <v>15</v>
      </c>
      <c r="I65" s="495">
        <v>106</v>
      </c>
      <c r="J65" s="493">
        <v>246</v>
      </c>
      <c r="K65" s="495">
        <v>697</v>
      </c>
      <c r="L65" s="493">
        <v>82</v>
      </c>
      <c r="M65" s="495">
        <v>36</v>
      </c>
      <c r="N65" s="493">
        <v>42</v>
      </c>
      <c r="O65" s="495">
        <v>23</v>
      </c>
      <c r="P65" s="216">
        <f t="shared" si="15"/>
        <v>0.25205684367988035</v>
      </c>
      <c r="Q65" s="217">
        <f t="shared" si="16"/>
        <v>0.32042133876996265</v>
      </c>
      <c r="R65" s="218">
        <f t="shared" si="17"/>
        <v>0.44951383694839192</v>
      </c>
      <c r="S65" s="349">
        <f t="shared" si="18"/>
        <v>0.76993517571835457</v>
      </c>
    </row>
    <row r="66" spans="1:19" x14ac:dyDescent="0.2">
      <c r="A66" s="55">
        <v>3</v>
      </c>
      <c r="B66" s="492" t="s">
        <v>100</v>
      </c>
      <c r="C66" s="493">
        <v>2717</v>
      </c>
      <c r="D66" s="494">
        <v>382</v>
      </c>
      <c r="E66" s="494">
        <v>661</v>
      </c>
      <c r="F66" s="495">
        <v>369</v>
      </c>
      <c r="G66" s="493">
        <v>175</v>
      </c>
      <c r="H66" s="494">
        <v>12</v>
      </c>
      <c r="I66" s="495">
        <v>97</v>
      </c>
      <c r="J66" s="493">
        <v>243</v>
      </c>
      <c r="K66" s="495">
        <v>763</v>
      </c>
      <c r="L66" s="497">
        <v>126</v>
      </c>
      <c r="M66" s="495">
        <v>34</v>
      </c>
      <c r="N66" s="493">
        <v>41</v>
      </c>
      <c r="O66" s="495">
        <v>37</v>
      </c>
      <c r="P66" s="216">
        <f t="shared" si="15"/>
        <v>0.24328303275671698</v>
      </c>
      <c r="Q66" s="217">
        <f t="shared" si="16"/>
        <v>0.31398064731398062</v>
      </c>
      <c r="R66" s="218">
        <f t="shared" si="17"/>
        <v>0.42362900257637098</v>
      </c>
      <c r="S66" s="349">
        <f t="shared" si="18"/>
        <v>0.7376096498903516</v>
      </c>
    </row>
    <row r="67" spans="1:19" x14ac:dyDescent="0.2">
      <c r="A67" s="55">
        <v>4</v>
      </c>
      <c r="B67" s="492" t="s">
        <v>91</v>
      </c>
      <c r="C67" s="493">
        <v>2669</v>
      </c>
      <c r="D67" s="494">
        <v>381</v>
      </c>
      <c r="E67" s="494">
        <v>685</v>
      </c>
      <c r="F67" s="495">
        <v>373</v>
      </c>
      <c r="G67" s="493">
        <v>157</v>
      </c>
      <c r="H67" s="494">
        <v>16</v>
      </c>
      <c r="I67" s="495">
        <v>99</v>
      </c>
      <c r="J67" s="493">
        <v>206</v>
      </c>
      <c r="K67" s="496">
        <v>623</v>
      </c>
      <c r="L67" s="493">
        <v>124</v>
      </c>
      <c r="M67" s="495">
        <v>24</v>
      </c>
      <c r="N67" s="497">
        <v>55</v>
      </c>
      <c r="O67" s="495">
        <v>23</v>
      </c>
      <c r="P67" s="553">
        <f t="shared" si="15"/>
        <v>0.25665043087298611</v>
      </c>
      <c r="Q67" s="217">
        <f t="shared" si="16"/>
        <v>0.31538992408557626</v>
      </c>
      <c r="R67" s="218">
        <f t="shared" si="17"/>
        <v>0.43874110153615586</v>
      </c>
      <c r="S67" s="349">
        <f t="shared" si="18"/>
        <v>0.75413102562173218</v>
      </c>
    </row>
    <row r="68" spans="1:19" x14ac:dyDescent="0.2">
      <c r="A68" s="55">
        <v>5</v>
      </c>
      <c r="B68" s="492" t="s">
        <v>164</v>
      </c>
      <c r="C68" s="493">
        <v>2698</v>
      </c>
      <c r="D68" s="494">
        <v>380</v>
      </c>
      <c r="E68" s="494">
        <v>651</v>
      </c>
      <c r="F68" s="495">
        <v>374</v>
      </c>
      <c r="G68" s="493">
        <v>141</v>
      </c>
      <c r="H68" s="494">
        <v>14</v>
      </c>
      <c r="I68" s="496">
        <v>142</v>
      </c>
      <c r="J68" s="493">
        <v>252</v>
      </c>
      <c r="K68" s="495">
        <v>727</v>
      </c>
      <c r="L68" s="493">
        <v>92</v>
      </c>
      <c r="M68" s="495">
        <v>12</v>
      </c>
      <c r="N68" s="493">
        <v>40</v>
      </c>
      <c r="O68" s="495">
        <v>42</v>
      </c>
      <c r="P68" s="216">
        <f t="shared" si="15"/>
        <v>0.2412898443291327</v>
      </c>
      <c r="Q68" s="217">
        <f t="shared" si="16"/>
        <v>0.31584224598930483</v>
      </c>
      <c r="R68" s="218">
        <f t="shared" si="17"/>
        <v>0.46182357301704968</v>
      </c>
      <c r="S68" s="349">
        <f t="shared" si="18"/>
        <v>0.77766581900635456</v>
      </c>
    </row>
    <row r="69" spans="1:19" x14ac:dyDescent="0.2">
      <c r="A69" s="55">
        <v>6</v>
      </c>
      <c r="B69" s="492" t="s">
        <v>98</v>
      </c>
      <c r="C69" s="493">
        <v>2709</v>
      </c>
      <c r="D69" s="494">
        <v>369</v>
      </c>
      <c r="E69" s="494">
        <v>645</v>
      </c>
      <c r="F69" s="495">
        <v>364</v>
      </c>
      <c r="G69" s="493">
        <v>160</v>
      </c>
      <c r="H69" s="494">
        <v>8</v>
      </c>
      <c r="I69" s="495">
        <v>124</v>
      </c>
      <c r="J69" s="493">
        <v>188</v>
      </c>
      <c r="K69" s="495">
        <v>672</v>
      </c>
      <c r="L69" s="493">
        <v>48</v>
      </c>
      <c r="M69" s="495">
        <v>13</v>
      </c>
      <c r="N69" s="493">
        <v>48</v>
      </c>
      <c r="O69" s="495">
        <v>31</v>
      </c>
      <c r="P69" s="216">
        <f t="shared" si="15"/>
        <v>0.23809523809523808</v>
      </c>
      <c r="Q69" s="217">
        <f t="shared" si="16"/>
        <v>0.29508196721311475</v>
      </c>
      <c r="R69" s="218">
        <f t="shared" si="17"/>
        <v>0.44038390550018458</v>
      </c>
      <c r="S69" s="349">
        <f t="shared" si="18"/>
        <v>0.73546587271329933</v>
      </c>
    </row>
    <row r="70" spans="1:19" x14ac:dyDescent="0.2">
      <c r="A70" s="55">
        <v>7</v>
      </c>
      <c r="B70" s="492" t="s">
        <v>128</v>
      </c>
      <c r="C70" s="493">
        <v>2737</v>
      </c>
      <c r="D70" s="494">
        <v>368</v>
      </c>
      <c r="E70" s="498">
        <v>695</v>
      </c>
      <c r="F70" s="495">
        <v>359</v>
      </c>
      <c r="G70" s="493">
        <v>162</v>
      </c>
      <c r="H70" s="494">
        <v>16</v>
      </c>
      <c r="I70" s="495">
        <v>99</v>
      </c>
      <c r="J70" s="493">
        <v>247</v>
      </c>
      <c r="K70" s="495">
        <v>694</v>
      </c>
      <c r="L70" s="493">
        <v>86</v>
      </c>
      <c r="M70" s="495">
        <v>28</v>
      </c>
      <c r="N70" s="493">
        <v>42</v>
      </c>
      <c r="O70" s="495">
        <v>50</v>
      </c>
      <c r="P70" s="216">
        <f t="shared" si="15"/>
        <v>0.25392765801972961</v>
      </c>
      <c r="Q70" s="217">
        <f t="shared" si="16"/>
        <v>0.32696110744891232</v>
      </c>
      <c r="R70" s="218">
        <f t="shared" si="17"/>
        <v>0.43332115454877601</v>
      </c>
      <c r="S70" s="349">
        <f t="shared" si="18"/>
        <v>0.76028226199768834</v>
      </c>
    </row>
    <row r="71" spans="1:19" x14ac:dyDescent="0.2">
      <c r="A71" s="55">
        <v>8</v>
      </c>
      <c r="B71" s="492" t="s">
        <v>92</v>
      </c>
      <c r="C71" s="493">
        <v>2665</v>
      </c>
      <c r="D71" s="494">
        <v>348</v>
      </c>
      <c r="E71" s="494">
        <v>683</v>
      </c>
      <c r="F71" s="495">
        <v>337</v>
      </c>
      <c r="G71" s="493">
        <v>144</v>
      </c>
      <c r="H71" s="494">
        <v>14</v>
      </c>
      <c r="I71" s="495">
        <v>109</v>
      </c>
      <c r="J71" s="493">
        <v>201</v>
      </c>
      <c r="K71" s="495">
        <v>648</v>
      </c>
      <c r="L71" s="493">
        <v>75</v>
      </c>
      <c r="M71" s="495">
        <v>22</v>
      </c>
      <c r="N71" s="493">
        <v>42</v>
      </c>
      <c r="O71" s="495">
        <v>28</v>
      </c>
      <c r="P71" s="216">
        <f t="shared" si="15"/>
        <v>0.25628517823639774</v>
      </c>
      <c r="Q71" s="217">
        <f t="shared" si="16"/>
        <v>0.31513476157567383</v>
      </c>
      <c r="R71" s="218">
        <f t="shared" si="17"/>
        <v>0.44352720450281424</v>
      </c>
      <c r="S71" s="349">
        <f t="shared" si="18"/>
        <v>0.75866196607848813</v>
      </c>
    </row>
    <row r="72" spans="1:19" x14ac:dyDescent="0.2">
      <c r="A72" s="55">
        <v>9</v>
      </c>
      <c r="B72" s="492" t="s">
        <v>101</v>
      </c>
      <c r="C72" s="493">
        <v>2661</v>
      </c>
      <c r="D72" s="494">
        <v>340</v>
      </c>
      <c r="E72" s="494">
        <v>615</v>
      </c>
      <c r="F72" s="495">
        <v>328</v>
      </c>
      <c r="G72" s="493">
        <v>160</v>
      </c>
      <c r="H72" s="494">
        <v>11</v>
      </c>
      <c r="I72" s="495">
        <v>99</v>
      </c>
      <c r="J72" s="493">
        <v>213</v>
      </c>
      <c r="K72" s="495">
        <v>715</v>
      </c>
      <c r="L72" s="493">
        <v>113</v>
      </c>
      <c r="M72" s="495">
        <v>34</v>
      </c>
      <c r="N72" s="493">
        <v>41</v>
      </c>
      <c r="O72" s="496">
        <v>59</v>
      </c>
      <c r="P72" s="216">
        <f t="shared" si="15"/>
        <v>0.23111612175873733</v>
      </c>
      <c r="Q72" s="217">
        <f t="shared" si="16"/>
        <v>0.30242072962836686</v>
      </c>
      <c r="R72" s="218">
        <f t="shared" si="17"/>
        <v>0.41112363773017663</v>
      </c>
      <c r="S72" s="349">
        <f t="shared" si="18"/>
        <v>0.71354436735854354</v>
      </c>
    </row>
    <row r="73" spans="1:19" x14ac:dyDescent="0.2">
      <c r="A73" s="55">
        <v>10</v>
      </c>
      <c r="B73" s="492" t="s">
        <v>97</v>
      </c>
      <c r="C73" s="493">
        <v>2666</v>
      </c>
      <c r="D73" s="494">
        <v>334</v>
      </c>
      <c r="E73" s="494">
        <v>634</v>
      </c>
      <c r="F73" s="495">
        <v>327</v>
      </c>
      <c r="G73" s="493">
        <v>154</v>
      </c>
      <c r="H73" s="494">
        <v>11</v>
      </c>
      <c r="I73" s="495">
        <v>103</v>
      </c>
      <c r="J73" s="493">
        <v>215</v>
      </c>
      <c r="K73" s="495">
        <v>645</v>
      </c>
      <c r="L73" s="493">
        <v>88</v>
      </c>
      <c r="M73" s="495">
        <v>24</v>
      </c>
      <c r="N73" s="493">
        <v>42</v>
      </c>
      <c r="O73" s="495">
        <v>40</v>
      </c>
      <c r="P73" s="216">
        <f t="shared" si="15"/>
        <v>0.23780945236309078</v>
      </c>
      <c r="Q73" s="217">
        <f t="shared" si="16"/>
        <v>0.30434782608695654</v>
      </c>
      <c r="R73" s="218">
        <f t="shared" si="17"/>
        <v>0.41972993248312079</v>
      </c>
      <c r="S73" s="349">
        <f t="shared" si="18"/>
        <v>0.72407775857007728</v>
      </c>
    </row>
    <row r="74" spans="1:19" x14ac:dyDescent="0.2">
      <c r="A74" s="55">
        <v>11</v>
      </c>
      <c r="B74" s="492" t="s">
        <v>93</v>
      </c>
      <c r="C74" s="493">
        <v>2711</v>
      </c>
      <c r="D74" s="494">
        <v>326</v>
      </c>
      <c r="E74" s="494">
        <v>623</v>
      </c>
      <c r="F74" s="495">
        <v>312</v>
      </c>
      <c r="G74" s="493">
        <v>136</v>
      </c>
      <c r="H74" s="494">
        <v>15</v>
      </c>
      <c r="I74" s="495">
        <v>93</v>
      </c>
      <c r="J74" s="493">
        <v>207</v>
      </c>
      <c r="K74" s="495">
        <v>639</v>
      </c>
      <c r="L74" s="493">
        <v>50</v>
      </c>
      <c r="M74" s="495">
        <v>14</v>
      </c>
      <c r="N74" s="493">
        <v>40</v>
      </c>
      <c r="O74" s="495">
        <v>38</v>
      </c>
      <c r="P74" s="216">
        <f t="shared" si="15"/>
        <v>0.2298045001844338</v>
      </c>
      <c r="Q74" s="217">
        <f t="shared" si="16"/>
        <v>0.2936400541271989</v>
      </c>
      <c r="R74" s="218">
        <f t="shared" si="17"/>
        <v>0.39395057174474363</v>
      </c>
      <c r="S74" s="349">
        <f t="shared" si="18"/>
        <v>0.68759062587194253</v>
      </c>
    </row>
    <row r="75" spans="1:19" x14ac:dyDescent="0.2">
      <c r="A75" s="55">
        <v>12</v>
      </c>
      <c r="B75" s="492" t="s">
        <v>94</v>
      </c>
      <c r="C75" s="493">
        <v>2644</v>
      </c>
      <c r="D75" s="494">
        <v>322</v>
      </c>
      <c r="E75" s="494">
        <v>620</v>
      </c>
      <c r="F75" s="495">
        <v>315</v>
      </c>
      <c r="G75" s="493">
        <v>138</v>
      </c>
      <c r="H75" s="494">
        <v>15</v>
      </c>
      <c r="I75" s="495">
        <v>103</v>
      </c>
      <c r="J75" s="493">
        <v>217</v>
      </c>
      <c r="K75" s="495">
        <v>648</v>
      </c>
      <c r="L75" s="493">
        <v>43</v>
      </c>
      <c r="M75" s="496">
        <v>10</v>
      </c>
      <c r="N75" s="493">
        <v>37</v>
      </c>
      <c r="O75" s="495">
        <v>15</v>
      </c>
      <c r="P75" s="216">
        <f t="shared" si="15"/>
        <v>0.23449319213313161</v>
      </c>
      <c r="Q75" s="217">
        <f t="shared" si="16"/>
        <v>0.29624478442280944</v>
      </c>
      <c r="R75" s="218">
        <f t="shared" si="17"/>
        <v>0.41490166414523449</v>
      </c>
      <c r="S75" s="349">
        <f t="shared" si="18"/>
        <v>0.71114644856804388</v>
      </c>
    </row>
    <row r="76" spans="1:19" x14ac:dyDescent="0.2">
      <c r="A76" s="55">
        <v>13</v>
      </c>
      <c r="B76" s="492" t="s">
        <v>102</v>
      </c>
      <c r="C76" s="497">
        <v>2740</v>
      </c>
      <c r="D76" s="494">
        <v>307</v>
      </c>
      <c r="E76" s="494">
        <v>624</v>
      </c>
      <c r="F76" s="495">
        <v>297</v>
      </c>
      <c r="G76" s="493">
        <v>129</v>
      </c>
      <c r="H76" s="498">
        <v>17</v>
      </c>
      <c r="I76" s="495">
        <v>83</v>
      </c>
      <c r="J76" s="493">
        <v>172</v>
      </c>
      <c r="K76" s="495">
        <v>655</v>
      </c>
      <c r="L76" s="493">
        <v>60</v>
      </c>
      <c r="M76" s="495">
        <v>20</v>
      </c>
      <c r="N76" s="493">
        <v>36</v>
      </c>
      <c r="O76" s="495">
        <v>20</v>
      </c>
      <c r="P76" s="216">
        <f t="shared" si="15"/>
        <v>0.22773722627737225</v>
      </c>
      <c r="Q76" s="217">
        <f t="shared" si="16"/>
        <v>0.27830832196452931</v>
      </c>
      <c r="R76" s="218">
        <f t="shared" si="17"/>
        <v>0.37810218978102189</v>
      </c>
      <c r="S76" s="349">
        <f t="shared" si="18"/>
        <v>0.65641051174555121</v>
      </c>
    </row>
    <row r="77" spans="1:19" x14ac:dyDescent="0.2">
      <c r="A77" s="55">
        <v>14</v>
      </c>
      <c r="B77" s="492" t="s">
        <v>144</v>
      </c>
      <c r="C77" s="493">
        <v>2579</v>
      </c>
      <c r="D77" s="494">
        <v>298</v>
      </c>
      <c r="E77" s="494">
        <v>596</v>
      </c>
      <c r="F77" s="495">
        <v>287</v>
      </c>
      <c r="G77" s="493">
        <v>135</v>
      </c>
      <c r="H77" s="494">
        <v>6</v>
      </c>
      <c r="I77" s="495">
        <v>87</v>
      </c>
      <c r="J77" s="493">
        <v>224</v>
      </c>
      <c r="K77" s="495">
        <v>657</v>
      </c>
      <c r="L77" s="493">
        <v>73</v>
      </c>
      <c r="M77" s="495">
        <v>17</v>
      </c>
      <c r="N77" s="493">
        <v>53</v>
      </c>
      <c r="O77" s="495">
        <v>36</v>
      </c>
      <c r="P77" s="216">
        <f t="shared" si="15"/>
        <v>0.23109732454439705</v>
      </c>
      <c r="Q77" s="217">
        <f t="shared" si="16"/>
        <v>0.30151461782317718</v>
      </c>
      <c r="R77" s="218">
        <f t="shared" si="17"/>
        <v>0.3892981775882125</v>
      </c>
      <c r="S77" s="349">
        <f t="shared" si="18"/>
        <v>0.69081279541138962</v>
      </c>
    </row>
    <row r="78" spans="1:19" x14ac:dyDescent="0.2">
      <c r="A78" s="55">
        <v>15</v>
      </c>
      <c r="B78" s="492" t="s">
        <v>96</v>
      </c>
      <c r="C78" s="493">
        <v>2656</v>
      </c>
      <c r="D78" s="494">
        <v>285</v>
      </c>
      <c r="E78" s="494">
        <v>573</v>
      </c>
      <c r="F78" s="495">
        <v>285</v>
      </c>
      <c r="G78" s="493">
        <v>133</v>
      </c>
      <c r="H78" s="494">
        <v>4</v>
      </c>
      <c r="I78" s="495">
        <v>93</v>
      </c>
      <c r="J78" s="493">
        <v>198</v>
      </c>
      <c r="K78" s="495">
        <v>684</v>
      </c>
      <c r="L78" s="493">
        <v>65</v>
      </c>
      <c r="M78" s="496">
        <v>10</v>
      </c>
      <c r="N78" s="493">
        <v>31</v>
      </c>
      <c r="O78" s="495">
        <v>12</v>
      </c>
      <c r="P78" s="216">
        <f t="shared" si="15"/>
        <v>0.21573795180722891</v>
      </c>
      <c r="Q78" s="217">
        <f t="shared" si="16"/>
        <v>0.27320307048150733</v>
      </c>
      <c r="R78" s="218">
        <f t="shared" si="17"/>
        <v>0.37387048192771083</v>
      </c>
      <c r="S78" s="349">
        <f t="shared" si="18"/>
        <v>0.64707355240921816</v>
      </c>
    </row>
    <row r="79" spans="1:19" ht="13.5" thickBot="1" x14ac:dyDescent="0.25">
      <c r="A79" s="55">
        <v>16</v>
      </c>
      <c r="B79" s="499" t="s">
        <v>145</v>
      </c>
      <c r="C79" s="500">
        <v>2629</v>
      </c>
      <c r="D79" s="501">
        <v>281</v>
      </c>
      <c r="E79" s="501">
        <v>552</v>
      </c>
      <c r="F79" s="502">
        <v>268</v>
      </c>
      <c r="G79" s="500">
        <v>111</v>
      </c>
      <c r="H79" s="501">
        <v>15</v>
      </c>
      <c r="I79" s="502">
        <v>90</v>
      </c>
      <c r="J79" s="500">
        <v>229</v>
      </c>
      <c r="K79" s="502">
        <v>707</v>
      </c>
      <c r="L79" s="500">
        <v>92</v>
      </c>
      <c r="M79" s="502">
        <v>21</v>
      </c>
      <c r="N79" s="500">
        <v>31</v>
      </c>
      <c r="O79" s="502">
        <v>33</v>
      </c>
      <c r="P79" s="230">
        <f t="shared" si="15"/>
        <v>0.20996576645112211</v>
      </c>
      <c r="Q79" s="231">
        <f t="shared" si="16"/>
        <v>0.28156347284676581</v>
      </c>
      <c r="R79" s="232">
        <f t="shared" si="17"/>
        <v>0.36629897299353364</v>
      </c>
      <c r="S79" s="503">
        <f t="shared" si="18"/>
        <v>0.64786244584029951</v>
      </c>
    </row>
    <row r="80" spans="1:19" ht="13.5" thickBot="1" x14ac:dyDescent="0.25">
      <c r="A80" s="55"/>
      <c r="B80" s="247" t="s">
        <v>529</v>
      </c>
      <c r="C80" s="504">
        <f t="shared" ref="C80:O80" si="19">SUM(C64:C79)</f>
        <v>42840</v>
      </c>
      <c r="D80" s="505">
        <f t="shared" si="19"/>
        <v>5531</v>
      </c>
      <c r="E80" s="505">
        <f t="shared" si="19"/>
        <v>10184</v>
      </c>
      <c r="F80" s="506">
        <f t="shared" si="19"/>
        <v>5390</v>
      </c>
      <c r="G80" s="504">
        <f t="shared" si="19"/>
        <v>2387</v>
      </c>
      <c r="H80" s="505">
        <f t="shared" si="19"/>
        <v>200</v>
      </c>
      <c r="I80" s="506">
        <f t="shared" si="19"/>
        <v>1664</v>
      </c>
      <c r="J80" s="504">
        <f t="shared" si="19"/>
        <v>3555</v>
      </c>
      <c r="K80" s="506">
        <f t="shared" si="19"/>
        <v>10855</v>
      </c>
      <c r="L80" s="504">
        <f t="shared" si="19"/>
        <v>1291</v>
      </c>
      <c r="M80" s="506">
        <f t="shared" si="19"/>
        <v>335</v>
      </c>
      <c r="N80" s="504">
        <f t="shared" si="19"/>
        <v>669</v>
      </c>
      <c r="O80" s="506">
        <f t="shared" si="19"/>
        <v>530</v>
      </c>
      <c r="P80" s="252">
        <f t="shared" ref="P80" si="20">E80/C80</f>
        <v>0.23772175536881418</v>
      </c>
      <c r="Q80" s="253">
        <f t="shared" ref="Q80" si="21">(E80+J80+O80)/(C80+J80+O80)</f>
        <v>0.30408098028769315</v>
      </c>
      <c r="R80" s="254">
        <f t="shared" ref="R80" si="22">(I80*3+H80*2+G80*1+E80)/C80</f>
        <v>0.41930438842203549</v>
      </c>
      <c r="S80" s="507">
        <f t="shared" ref="S80" si="23">Q80+R80</f>
        <v>0.72338536870972869</v>
      </c>
    </row>
    <row r="81" spans="1:19" ht="21" thickBot="1" x14ac:dyDescent="0.35">
      <c r="A81" s="654" t="s">
        <v>1004</v>
      </c>
      <c r="B81" s="654"/>
      <c r="C81" s="654"/>
      <c r="D81" s="654"/>
      <c r="E81" s="654"/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54"/>
      <c r="S81" s="654"/>
    </row>
    <row r="82" spans="1:19" ht="13.5" thickBot="1" x14ac:dyDescent="0.25">
      <c r="B82" s="478" t="s">
        <v>993</v>
      </c>
      <c r="C82" s="479" t="s">
        <v>493</v>
      </c>
      <c r="D82" s="480" t="s">
        <v>496</v>
      </c>
      <c r="E82" s="480" t="s">
        <v>497</v>
      </c>
      <c r="F82" s="481" t="s">
        <v>314</v>
      </c>
      <c r="G82" s="479" t="s">
        <v>311</v>
      </c>
      <c r="H82" s="480" t="s">
        <v>312</v>
      </c>
      <c r="I82" s="481" t="s">
        <v>313</v>
      </c>
      <c r="J82" s="479" t="s">
        <v>498</v>
      </c>
      <c r="K82" s="481" t="s">
        <v>499</v>
      </c>
      <c r="L82" s="479" t="s">
        <v>500</v>
      </c>
      <c r="M82" s="481" t="s">
        <v>501</v>
      </c>
      <c r="N82" s="479" t="s">
        <v>502</v>
      </c>
      <c r="O82" s="481" t="s">
        <v>503</v>
      </c>
      <c r="P82" s="192" t="s">
        <v>504</v>
      </c>
      <c r="Q82" s="196" t="s">
        <v>505</v>
      </c>
      <c r="R82" s="194" t="s">
        <v>506</v>
      </c>
      <c r="S82" s="195" t="s">
        <v>507</v>
      </c>
    </row>
    <row r="83" spans="1:19" x14ac:dyDescent="0.2">
      <c r="A83" s="55">
        <v>1</v>
      </c>
      <c r="B83" s="482" t="s">
        <v>103</v>
      </c>
      <c r="C83" s="483">
        <v>2822</v>
      </c>
      <c r="D83" s="484">
        <v>431</v>
      </c>
      <c r="E83" s="486">
        <v>713</v>
      </c>
      <c r="F83" s="485">
        <v>421</v>
      </c>
      <c r="G83" s="483">
        <v>175</v>
      </c>
      <c r="H83" s="486">
        <v>16</v>
      </c>
      <c r="I83" s="488">
        <v>123</v>
      </c>
      <c r="J83" s="483">
        <v>275</v>
      </c>
      <c r="K83" s="488">
        <v>702</v>
      </c>
      <c r="L83" s="483">
        <v>94</v>
      </c>
      <c r="M83" s="488">
        <v>18</v>
      </c>
      <c r="N83" s="483">
        <v>46</v>
      </c>
      <c r="O83" s="488">
        <v>47</v>
      </c>
      <c r="P83" s="617">
        <f t="shared" ref="P83:P98" si="24">E83/C83</f>
        <v>0.25265768958185686</v>
      </c>
      <c r="Q83" s="489">
        <f t="shared" ref="Q83:Q98" si="25">(E83+J83+O83)/(C83+J83+O83)</f>
        <v>0.32919847328244273</v>
      </c>
      <c r="R83" s="206">
        <f t="shared" ref="R83:R98" si="26">(I83*3+H83*2+G83*1+E83)/C83</f>
        <v>0.45676824946846206</v>
      </c>
      <c r="S83" s="491">
        <f t="shared" ref="S83:S98" si="27">Q83+R83</f>
        <v>0.78596672275090484</v>
      </c>
    </row>
    <row r="84" spans="1:19" x14ac:dyDescent="0.2">
      <c r="A84" s="55">
        <v>2</v>
      </c>
      <c r="B84" s="492" t="s">
        <v>97</v>
      </c>
      <c r="C84" s="497">
        <v>2930</v>
      </c>
      <c r="D84" s="494">
        <v>407</v>
      </c>
      <c r="E84" s="498">
        <v>730</v>
      </c>
      <c r="F84" s="495">
        <v>401</v>
      </c>
      <c r="G84" s="497">
        <v>196</v>
      </c>
      <c r="H84" s="498">
        <v>22</v>
      </c>
      <c r="I84" s="495">
        <v>124</v>
      </c>
      <c r="J84" s="493">
        <v>258</v>
      </c>
      <c r="K84" s="495">
        <v>719</v>
      </c>
      <c r="L84" s="493">
        <v>66</v>
      </c>
      <c r="M84" s="495">
        <v>19</v>
      </c>
      <c r="N84" s="497">
        <v>47</v>
      </c>
      <c r="O84" s="495">
        <v>40</v>
      </c>
      <c r="P84" s="216">
        <f t="shared" si="24"/>
        <v>0.24914675767918087</v>
      </c>
      <c r="Q84" s="217">
        <f t="shared" si="25"/>
        <v>0.31846344485749689</v>
      </c>
      <c r="R84" s="554">
        <f t="shared" si="26"/>
        <v>0.45802047781569966</v>
      </c>
      <c r="S84" s="349">
        <f t="shared" si="27"/>
        <v>0.77648392267319655</v>
      </c>
    </row>
    <row r="85" spans="1:19" x14ac:dyDescent="0.2">
      <c r="A85" s="55" t="s">
        <v>2026</v>
      </c>
      <c r="B85" s="492" t="s">
        <v>128</v>
      </c>
      <c r="C85" s="493">
        <v>2800</v>
      </c>
      <c r="D85" s="494">
        <v>394</v>
      </c>
      <c r="E85" s="494">
        <v>681</v>
      </c>
      <c r="F85" s="495">
        <v>384</v>
      </c>
      <c r="G85" s="493">
        <v>152</v>
      </c>
      <c r="H85" s="494">
        <v>13</v>
      </c>
      <c r="I85" s="495">
        <v>121</v>
      </c>
      <c r="J85" s="497">
        <v>299</v>
      </c>
      <c r="K85" s="495">
        <v>734</v>
      </c>
      <c r="L85" s="493">
        <v>77</v>
      </c>
      <c r="M85" s="495">
        <v>25</v>
      </c>
      <c r="N85" s="497">
        <v>47</v>
      </c>
      <c r="O85" s="496">
        <v>53</v>
      </c>
      <c r="P85" s="216">
        <f t="shared" si="24"/>
        <v>0.24321428571428572</v>
      </c>
      <c r="Q85" s="217">
        <f t="shared" si="25"/>
        <v>0.32772842639593908</v>
      </c>
      <c r="R85" s="218">
        <f t="shared" si="26"/>
        <v>0.43642857142857144</v>
      </c>
      <c r="S85" s="349">
        <f t="shared" si="27"/>
        <v>0.76415699782451052</v>
      </c>
    </row>
    <row r="86" spans="1:19" x14ac:dyDescent="0.2">
      <c r="A86" s="55" t="s">
        <v>2026</v>
      </c>
      <c r="B86" s="492" t="s">
        <v>95</v>
      </c>
      <c r="C86" s="493">
        <v>2819</v>
      </c>
      <c r="D86" s="494">
        <v>394</v>
      </c>
      <c r="E86" s="494">
        <v>690</v>
      </c>
      <c r="F86" s="495">
        <v>380</v>
      </c>
      <c r="G86" s="493">
        <v>174</v>
      </c>
      <c r="H86" s="494">
        <v>9</v>
      </c>
      <c r="I86" s="496">
        <v>126</v>
      </c>
      <c r="J86" s="493">
        <v>255</v>
      </c>
      <c r="K86" s="495">
        <v>706</v>
      </c>
      <c r="L86" s="493">
        <v>68</v>
      </c>
      <c r="M86" s="495">
        <v>20</v>
      </c>
      <c r="N86" s="493">
        <v>41</v>
      </c>
      <c r="O86" s="495">
        <v>23</v>
      </c>
      <c r="P86" s="216">
        <f t="shared" si="24"/>
        <v>0.24476764810216389</v>
      </c>
      <c r="Q86" s="217">
        <f t="shared" si="25"/>
        <v>0.31256054246044557</v>
      </c>
      <c r="R86" s="218">
        <f t="shared" si="26"/>
        <v>0.4469670095778645</v>
      </c>
      <c r="S86" s="349">
        <f t="shared" si="27"/>
        <v>0.75952755203831002</v>
      </c>
    </row>
    <row r="87" spans="1:19" x14ac:dyDescent="0.2">
      <c r="A87" s="55">
        <v>5</v>
      </c>
      <c r="B87" s="492" t="s">
        <v>91</v>
      </c>
      <c r="C87" s="493">
        <v>2853</v>
      </c>
      <c r="D87" s="494">
        <v>372</v>
      </c>
      <c r="E87" s="494">
        <v>717</v>
      </c>
      <c r="F87" s="495">
        <v>361</v>
      </c>
      <c r="G87" s="493">
        <v>178</v>
      </c>
      <c r="H87" s="494">
        <v>12</v>
      </c>
      <c r="I87" s="495">
        <v>105</v>
      </c>
      <c r="J87" s="493">
        <v>255</v>
      </c>
      <c r="K87" s="495">
        <v>662</v>
      </c>
      <c r="L87" s="493">
        <v>94</v>
      </c>
      <c r="M87" s="495">
        <v>22</v>
      </c>
      <c r="N87" s="493">
        <v>36</v>
      </c>
      <c r="O87" s="495">
        <v>22</v>
      </c>
      <c r="P87" s="216">
        <f t="shared" si="24"/>
        <v>0.25131440588853837</v>
      </c>
      <c r="Q87" s="217">
        <f t="shared" si="25"/>
        <v>0.31757188498402555</v>
      </c>
      <c r="R87" s="218">
        <f t="shared" si="26"/>
        <v>0.43252716438836314</v>
      </c>
      <c r="S87" s="349">
        <f t="shared" si="27"/>
        <v>0.75009904937238869</v>
      </c>
    </row>
    <row r="88" spans="1:19" x14ac:dyDescent="0.2">
      <c r="A88" s="55">
        <v>6</v>
      </c>
      <c r="B88" s="492" t="s">
        <v>100</v>
      </c>
      <c r="C88" s="493">
        <v>2823</v>
      </c>
      <c r="D88" s="494">
        <v>356</v>
      </c>
      <c r="E88" s="494">
        <v>624</v>
      </c>
      <c r="F88" s="495">
        <v>336</v>
      </c>
      <c r="G88" s="493">
        <v>140</v>
      </c>
      <c r="H88" s="494">
        <v>12</v>
      </c>
      <c r="I88" s="495">
        <v>93</v>
      </c>
      <c r="J88" s="493">
        <v>245</v>
      </c>
      <c r="K88" s="495">
        <v>784</v>
      </c>
      <c r="L88" s="497">
        <v>133</v>
      </c>
      <c r="M88" s="495">
        <v>44</v>
      </c>
      <c r="N88" s="493">
        <v>40</v>
      </c>
      <c r="O88" s="495">
        <v>24</v>
      </c>
      <c r="P88" s="216">
        <f t="shared" si="24"/>
        <v>0.22104144527098832</v>
      </c>
      <c r="Q88" s="217">
        <f t="shared" si="25"/>
        <v>0.28880983182406211</v>
      </c>
      <c r="R88" s="218">
        <f t="shared" si="26"/>
        <v>0.37796670208997518</v>
      </c>
      <c r="S88" s="349">
        <f t="shared" si="27"/>
        <v>0.66677653391403724</v>
      </c>
    </row>
    <row r="89" spans="1:19" x14ac:dyDescent="0.2">
      <c r="A89" s="55">
        <v>7</v>
      </c>
      <c r="B89" s="492" t="s">
        <v>92</v>
      </c>
      <c r="C89" s="493">
        <v>2806</v>
      </c>
      <c r="D89" s="494">
        <v>353</v>
      </c>
      <c r="E89" s="494">
        <v>648</v>
      </c>
      <c r="F89" s="495">
        <v>338</v>
      </c>
      <c r="G89" s="493">
        <v>132</v>
      </c>
      <c r="H89" s="494">
        <v>12</v>
      </c>
      <c r="I89" s="496">
        <v>126</v>
      </c>
      <c r="J89" s="493">
        <v>238</v>
      </c>
      <c r="K89" s="495">
        <v>742</v>
      </c>
      <c r="L89" s="493">
        <v>72</v>
      </c>
      <c r="M89" s="495">
        <v>18</v>
      </c>
      <c r="N89" s="493">
        <v>44</v>
      </c>
      <c r="O89" s="495">
        <v>22</v>
      </c>
      <c r="P89" s="216">
        <f t="shared" si="24"/>
        <v>0.23093371347113328</v>
      </c>
      <c r="Q89" s="217">
        <f t="shared" si="25"/>
        <v>0.29615133724722764</v>
      </c>
      <c r="R89" s="218">
        <f t="shared" si="26"/>
        <v>0.42124019957234499</v>
      </c>
      <c r="S89" s="349">
        <f t="shared" si="27"/>
        <v>0.71739153681957268</v>
      </c>
    </row>
    <row r="90" spans="1:19" x14ac:dyDescent="0.2">
      <c r="A90" s="55">
        <v>8</v>
      </c>
      <c r="B90" s="492" t="s">
        <v>144</v>
      </c>
      <c r="C90" s="493">
        <v>2874</v>
      </c>
      <c r="D90" s="494">
        <v>347</v>
      </c>
      <c r="E90" s="494">
        <v>648</v>
      </c>
      <c r="F90" s="495">
        <v>336</v>
      </c>
      <c r="G90" s="493">
        <v>131</v>
      </c>
      <c r="H90" s="494">
        <v>11</v>
      </c>
      <c r="I90" s="495">
        <v>111</v>
      </c>
      <c r="J90" s="493">
        <v>274</v>
      </c>
      <c r="K90" s="495">
        <v>784</v>
      </c>
      <c r="L90" s="493">
        <v>94</v>
      </c>
      <c r="M90" s="495">
        <v>19</v>
      </c>
      <c r="N90" s="493">
        <v>37</v>
      </c>
      <c r="O90" s="495">
        <v>33</v>
      </c>
      <c r="P90" s="216">
        <f t="shared" si="24"/>
        <v>0.22546972860125261</v>
      </c>
      <c r="Q90" s="217">
        <f t="shared" si="25"/>
        <v>0.30022005658597928</v>
      </c>
      <c r="R90" s="218">
        <f t="shared" si="26"/>
        <v>0.39457202505219208</v>
      </c>
      <c r="S90" s="349">
        <f t="shared" si="27"/>
        <v>0.69479208163817141</v>
      </c>
    </row>
    <row r="91" spans="1:19" x14ac:dyDescent="0.2">
      <c r="A91" s="55">
        <v>9</v>
      </c>
      <c r="B91" s="492" t="s">
        <v>101</v>
      </c>
      <c r="C91" s="493">
        <v>2799</v>
      </c>
      <c r="D91" s="494">
        <v>327</v>
      </c>
      <c r="E91" s="494">
        <v>605</v>
      </c>
      <c r="F91" s="495">
        <v>317</v>
      </c>
      <c r="G91" s="493">
        <v>137</v>
      </c>
      <c r="H91" s="494">
        <v>3</v>
      </c>
      <c r="I91" s="495">
        <v>109</v>
      </c>
      <c r="J91" s="493">
        <v>231</v>
      </c>
      <c r="K91" s="495">
        <v>794</v>
      </c>
      <c r="L91" s="493">
        <v>114</v>
      </c>
      <c r="M91" s="495">
        <v>31</v>
      </c>
      <c r="N91" s="493">
        <v>28</v>
      </c>
      <c r="O91" s="495">
        <v>35</v>
      </c>
      <c r="P91" s="216">
        <f t="shared" si="24"/>
        <v>0.21614862450875313</v>
      </c>
      <c r="Q91" s="217">
        <f t="shared" si="25"/>
        <v>0.2841761827079935</v>
      </c>
      <c r="R91" s="218">
        <f t="shared" si="26"/>
        <v>0.38406573776348696</v>
      </c>
      <c r="S91" s="349">
        <f t="shared" si="27"/>
        <v>0.66824192047148046</v>
      </c>
    </row>
    <row r="92" spans="1:19" x14ac:dyDescent="0.2">
      <c r="A92" s="55">
        <v>10</v>
      </c>
      <c r="B92" s="492" t="s">
        <v>164</v>
      </c>
      <c r="C92" s="493">
        <v>2786</v>
      </c>
      <c r="D92" s="494">
        <v>320</v>
      </c>
      <c r="E92" s="494">
        <v>638</v>
      </c>
      <c r="F92" s="495">
        <v>309</v>
      </c>
      <c r="G92" s="493">
        <v>150</v>
      </c>
      <c r="H92" s="494">
        <v>13</v>
      </c>
      <c r="I92" s="495">
        <v>90</v>
      </c>
      <c r="J92" s="493">
        <v>253</v>
      </c>
      <c r="K92" s="495">
        <v>772</v>
      </c>
      <c r="L92" s="493">
        <v>66</v>
      </c>
      <c r="M92" s="495">
        <v>17</v>
      </c>
      <c r="N92" s="493">
        <v>29</v>
      </c>
      <c r="O92" s="495">
        <v>26</v>
      </c>
      <c r="P92" s="216">
        <f t="shared" si="24"/>
        <v>0.22900215362526921</v>
      </c>
      <c r="Q92" s="217">
        <f t="shared" si="25"/>
        <v>0.299184339314845</v>
      </c>
      <c r="R92" s="218">
        <f t="shared" si="26"/>
        <v>0.38908829863603733</v>
      </c>
      <c r="S92" s="349">
        <f t="shared" si="27"/>
        <v>0.68827263795088234</v>
      </c>
    </row>
    <row r="93" spans="1:19" x14ac:dyDescent="0.2">
      <c r="A93" s="55">
        <v>11</v>
      </c>
      <c r="B93" s="492" t="s">
        <v>93</v>
      </c>
      <c r="C93" s="493">
        <v>2762</v>
      </c>
      <c r="D93" s="494">
        <v>319</v>
      </c>
      <c r="E93" s="494">
        <v>592</v>
      </c>
      <c r="F93" s="495">
        <v>309</v>
      </c>
      <c r="G93" s="493">
        <v>158</v>
      </c>
      <c r="H93" s="494">
        <v>8</v>
      </c>
      <c r="I93" s="495">
        <v>106</v>
      </c>
      <c r="J93" s="493">
        <v>202</v>
      </c>
      <c r="K93" s="495">
        <v>705</v>
      </c>
      <c r="L93" s="493">
        <v>37</v>
      </c>
      <c r="M93" s="496">
        <v>10</v>
      </c>
      <c r="N93" s="493">
        <v>35</v>
      </c>
      <c r="O93" s="495">
        <v>34</v>
      </c>
      <c r="P93" s="216">
        <f t="shared" si="24"/>
        <v>0.21433743664011587</v>
      </c>
      <c r="Q93" s="217">
        <f t="shared" si="25"/>
        <v>0.27618412274849902</v>
      </c>
      <c r="R93" s="218">
        <f t="shared" si="26"/>
        <v>0.39246922519913108</v>
      </c>
      <c r="S93" s="349">
        <f t="shared" si="27"/>
        <v>0.66865334794763009</v>
      </c>
    </row>
    <row r="94" spans="1:19" x14ac:dyDescent="0.2">
      <c r="A94" s="55">
        <v>12</v>
      </c>
      <c r="B94" s="492" t="s">
        <v>145</v>
      </c>
      <c r="C94" s="493">
        <v>2782</v>
      </c>
      <c r="D94" s="494">
        <v>301</v>
      </c>
      <c r="E94" s="494">
        <v>615</v>
      </c>
      <c r="F94" s="495">
        <v>291</v>
      </c>
      <c r="G94" s="493">
        <v>132</v>
      </c>
      <c r="H94" s="494">
        <v>11</v>
      </c>
      <c r="I94" s="495">
        <v>88</v>
      </c>
      <c r="J94" s="493">
        <v>244</v>
      </c>
      <c r="K94" s="495">
        <v>778</v>
      </c>
      <c r="L94" s="493">
        <v>115</v>
      </c>
      <c r="M94" s="495">
        <v>31</v>
      </c>
      <c r="N94" s="493">
        <v>37</v>
      </c>
      <c r="O94" s="495">
        <v>33</v>
      </c>
      <c r="P94" s="216">
        <f t="shared" si="24"/>
        <v>0.22106398274622574</v>
      </c>
      <c r="Q94" s="217">
        <f t="shared" si="25"/>
        <v>0.29159856162144493</v>
      </c>
      <c r="R94" s="218">
        <f t="shared" si="26"/>
        <v>0.37131560028756289</v>
      </c>
      <c r="S94" s="349">
        <f t="shared" si="27"/>
        <v>0.66291416190900776</v>
      </c>
    </row>
    <row r="95" spans="1:19" x14ac:dyDescent="0.2">
      <c r="A95" s="55">
        <v>13</v>
      </c>
      <c r="B95" s="492" t="s">
        <v>94</v>
      </c>
      <c r="C95" s="493">
        <v>2756</v>
      </c>
      <c r="D95" s="494">
        <v>300</v>
      </c>
      <c r="E95" s="494">
        <v>640</v>
      </c>
      <c r="F95" s="495">
        <v>290</v>
      </c>
      <c r="G95" s="493">
        <v>133</v>
      </c>
      <c r="H95" s="494">
        <v>15</v>
      </c>
      <c r="I95" s="495">
        <v>100</v>
      </c>
      <c r="J95" s="493">
        <v>190</v>
      </c>
      <c r="K95" s="495">
        <v>637</v>
      </c>
      <c r="L95" s="493">
        <v>130</v>
      </c>
      <c r="M95" s="495">
        <v>28</v>
      </c>
      <c r="N95" s="493">
        <v>33</v>
      </c>
      <c r="O95" s="495">
        <v>23</v>
      </c>
      <c r="P95" s="216">
        <f t="shared" si="24"/>
        <v>0.23222060957910015</v>
      </c>
      <c r="Q95" s="217">
        <f t="shared" si="25"/>
        <v>0.28730212192657462</v>
      </c>
      <c r="R95" s="218">
        <f t="shared" si="26"/>
        <v>0.40021770682148039</v>
      </c>
      <c r="S95" s="349">
        <f t="shared" si="27"/>
        <v>0.68751982874805506</v>
      </c>
    </row>
    <row r="96" spans="1:19" x14ac:dyDescent="0.2">
      <c r="A96" s="55">
        <v>14</v>
      </c>
      <c r="B96" s="492" t="s">
        <v>98</v>
      </c>
      <c r="C96" s="493">
        <v>2777</v>
      </c>
      <c r="D96" s="494">
        <v>295</v>
      </c>
      <c r="E96" s="494">
        <v>596</v>
      </c>
      <c r="F96" s="495">
        <v>290</v>
      </c>
      <c r="G96" s="493">
        <v>161</v>
      </c>
      <c r="H96" s="494">
        <v>3</v>
      </c>
      <c r="I96" s="495">
        <v>97</v>
      </c>
      <c r="J96" s="493">
        <v>199</v>
      </c>
      <c r="K96" s="495">
        <v>729</v>
      </c>
      <c r="L96" s="493">
        <v>55</v>
      </c>
      <c r="M96" s="496">
        <v>10</v>
      </c>
      <c r="N96" s="493">
        <v>32</v>
      </c>
      <c r="O96" s="495">
        <v>30</v>
      </c>
      <c r="P96" s="216">
        <f t="shared" si="24"/>
        <v>0.21462009362621534</v>
      </c>
      <c r="Q96" s="217">
        <f t="shared" si="25"/>
        <v>0.2744510978043912</v>
      </c>
      <c r="R96" s="218">
        <f t="shared" si="26"/>
        <v>0.37954627295642779</v>
      </c>
      <c r="S96" s="349">
        <f t="shared" si="27"/>
        <v>0.65399737076081899</v>
      </c>
    </row>
    <row r="97" spans="1:19" x14ac:dyDescent="0.2">
      <c r="A97" s="55">
        <v>15</v>
      </c>
      <c r="B97" s="492" t="s">
        <v>96</v>
      </c>
      <c r="C97" s="493">
        <v>2740</v>
      </c>
      <c r="D97" s="494">
        <v>285</v>
      </c>
      <c r="E97" s="494">
        <v>595</v>
      </c>
      <c r="F97" s="495">
        <v>278</v>
      </c>
      <c r="G97" s="493">
        <v>131</v>
      </c>
      <c r="H97" s="494">
        <v>13</v>
      </c>
      <c r="I97" s="495">
        <v>99</v>
      </c>
      <c r="J97" s="493">
        <v>198</v>
      </c>
      <c r="K97" s="495">
        <v>694</v>
      </c>
      <c r="L97" s="493">
        <v>50</v>
      </c>
      <c r="M97" s="495">
        <v>16</v>
      </c>
      <c r="N97" s="493">
        <v>22</v>
      </c>
      <c r="O97" s="495">
        <v>26</v>
      </c>
      <c r="P97" s="216">
        <f t="shared" si="24"/>
        <v>0.21715328467153286</v>
      </c>
      <c r="Q97" s="217">
        <f t="shared" si="25"/>
        <v>0.27631578947368424</v>
      </c>
      <c r="R97" s="218">
        <f t="shared" si="26"/>
        <v>0.38284671532846715</v>
      </c>
      <c r="S97" s="349">
        <f t="shared" si="27"/>
        <v>0.65916250480215144</v>
      </c>
    </row>
    <row r="98" spans="1:19" ht="13.5" thickBot="1" x14ac:dyDescent="0.25">
      <c r="A98" s="55">
        <v>16</v>
      </c>
      <c r="B98" s="499" t="s">
        <v>102</v>
      </c>
      <c r="C98" s="500">
        <v>2763</v>
      </c>
      <c r="D98" s="501">
        <v>275</v>
      </c>
      <c r="E98" s="501">
        <v>623</v>
      </c>
      <c r="F98" s="502">
        <v>267</v>
      </c>
      <c r="G98" s="500">
        <v>126</v>
      </c>
      <c r="H98" s="501">
        <v>21</v>
      </c>
      <c r="I98" s="502">
        <v>72</v>
      </c>
      <c r="J98" s="500">
        <v>196</v>
      </c>
      <c r="K98" s="555">
        <v>618</v>
      </c>
      <c r="L98" s="500">
        <v>52</v>
      </c>
      <c r="M98" s="502">
        <v>20</v>
      </c>
      <c r="N98" s="500">
        <v>29</v>
      </c>
      <c r="O98" s="502">
        <v>17</v>
      </c>
      <c r="P98" s="230">
        <f t="shared" si="24"/>
        <v>0.22547955121245022</v>
      </c>
      <c r="Q98" s="231">
        <f t="shared" si="25"/>
        <v>0.28091397849462363</v>
      </c>
      <c r="R98" s="232">
        <f t="shared" si="26"/>
        <v>0.36445892146217879</v>
      </c>
      <c r="S98" s="503">
        <f t="shared" si="27"/>
        <v>0.64537289995680247</v>
      </c>
    </row>
    <row r="99" spans="1:19" ht="13.5" thickBot="1" x14ac:dyDescent="0.25">
      <c r="A99" s="55"/>
      <c r="B99" s="247" t="s">
        <v>529</v>
      </c>
      <c r="C99" s="504">
        <f t="shared" ref="C99:O99" si="28">SUM(C83:C98)</f>
        <v>44892</v>
      </c>
      <c r="D99" s="505">
        <f t="shared" si="28"/>
        <v>5476</v>
      </c>
      <c r="E99" s="505">
        <f t="shared" si="28"/>
        <v>10355</v>
      </c>
      <c r="F99" s="506">
        <f t="shared" si="28"/>
        <v>5308</v>
      </c>
      <c r="G99" s="504">
        <f t="shared" si="28"/>
        <v>2406</v>
      </c>
      <c r="H99" s="505">
        <f t="shared" si="28"/>
        <v>194</v>
      </c>
      <c r="I99" s="506">
        <f t="shared" si="28"/>
        <v>1690</v>
      </c>
      <c r="J99" s="504">
        <f t="shared" si="28"/>
        <v>3812</v>
      </c>
      <c r="K99" s="506">
        <f t="shared" si="28"/>
        <v>11560</v>
      </c>
      <c r="L99" s="504">
        <f t="shared" si="28"/>
        <v>1317</v>
      </c>
      <c r="M99" s="506">
        <f t="shared" si="28"/>
        <v>348</v>
      </c>
      <c r="N99" s="504">
        <f t="shared" si="28"/>
        <v>583</v>
      </c>
      <c r="O99" s="506">
        <f t="shared" si="28"/>
        <v>488</v>
      </c>
      <c r="P99" s="252">
        <f t="shared" ref="P99" si="29">E99/C99</f>
        <v>0.23066470640648667</v>
      </c>
      <c r="Q99" s="253">
        <f t="shared" ref="Q99" si="30">(E99+J99+O99)/(C99+J99+O99)</f>
        <v>0.29791429500731825</v>
      </c>
      <c r="R99" s="254">
        <f t="shared" ref="R99" si="31">(I99*3+H99*2+G99*1+E99)/C99</f>
        <v>0.40584068430900827</v>
      </c>
      <c r="S99" s="507">
        <f t="shared" ref="S99" si="32">Q99+R99</f>
        <v>0.70375497931632647</v>
      </c>
    </row>
    <row r="100" spans="1:19" ht="21" thickBot="1" x14ac:dyDescent="0.35">
      <c r="A100" s="654" t="s">
        <v>1005</v>
      </c>
      <c r="B100" s="654"/>
      <c r="C100" s="654"/>
      <c r="D100" s="654"/>
      <c r="E100" s="654"/>
      <c r="F100" s="654"/>
      <c r="G100" s="654"/>
      <c r="H100" s="654"/>
      <c r="I100" s="654"/>
      <c r="J100" s="654"/>
      <c r="K100" s="654"/>
      <c r="L100" s="654"/>
      <c r="M100" s="654"/>
      <c r="N100" s="654"/>
      <c r="O100" s="654"/>
      <c r="P100" s="654"/>
      <c r="Q100" s="654"/>
      <c r="R100" s="654"/>
      <c r="S100" s="654"/>
    </row>
    <row r="101" spans="1:19" ht="13.5" thickBot="1" x14ac:dyDescent="0.25">
      <c r="A101" s="55"/>
      <c r="B101" s="478" t="s">
        <v>993</v>
      </c>
      <c r="C101" s="508" t="s">
        <v>495</v>
      </c>
      <c r="D101" s="509" t="s">
        <v>533</v>
      </c>
      <c r="E101" s="510" t="s">
        <v>534</v>
      </c>
      <c r="F101" s="511" t="s">
        <v>83</v>
      </c>
      <c r="G101" s="512" t="s">
        <v>84</v>
      </c>
      <c r="H101" s="513" t="s">
        <v>535</v>
      </c>
      <c r="I101" s="514" t="s">
        <v>537</v>
      </c>
      <c r="J101" s="515"/>
      <c r="K101" s="512" t="s">
        <v>497</v>
      </c>
      <c r="L101" s="512" t="s">
        <v>496</v>
      </c>
      <c r="M101" s="512" t="s">
        <v>538</v>
      </c>
      <c r="N101" s="512" t="s">
        <v>498</v>
      </c>
      <c r="O101" s="513" t="s">
        <v>499</v>
      </c>
      <c r="P101" s="516" t="s">
        <v>313</v>
      </c>
      <c r="Q101" s="517" t="s">
        <v>539</v>
      </c>
      <c r="R101" s="195" t="s">
        <v>540</v>
      </c>
      <c r="S101" s="55"/>
    </row>
    <row r="102" spans="1:19" x14ac:dyDescent="0.2">
      <c r="A102" s="55">
        <v>1</v>
      </c>
      <c r="B102" s="482" t="s">
        <v>144</v>
      </c>
      <c r="C102" s="518">
        <v>126</v>
      </c>
      <c r="D102" s="556">
        <v>51</v>
      </c>
      <c r="E102" s="520">
        <v>17</v>
      </c>
      <c r="F102" s="483">
        <v>54</v>
      </c>
      <c r="G102" s="486">
        <v>27</v>
      </c>
      <c r="H102" s="488">
        <v>13</v>
      </c>
      <c r="I102" s="521">
        <v>738.000001</v>
      </c>
      <c r="J102" s="522"/>
      <c r="K102" s="484">
        <v>470</v>
      </c>
      <c r="L102" s="484">
        <v>212</v>
      </c>
      <c r="M102" s="484">
        <v>191</v>
      </c>
      <c r="N102" s="486">
        <v>212</v>
      </c>
      <c r="O102" s="488">
        <v>696</v>
      </c>
      <c r="P102" s="523">
        <v>68</v>
      </c>
      <c r="Q102" s="524">
        <f t="shared" ref="Q102:Q117" si="33">M102*9/I102</f>
        <v>2.3292682895267367</v>
      </c>
      <c r="R102" s="525">
        <f t="shared" ref="R102:R117" si="34">(N102+K102)/I102</f>
        <v>0.92411923994021783</v>
      </c>
      <c r="S102" s="55"/>
    </row>
    <row r="103" spans="1:19" x14ac:dyDescent="0.2">
      <c r="A103" s="55">
        <v>2</v>
      </c>
      <c r="B103" s="492" t="s">
        <v>91</v>
      </c>
      <c r="C103" s="526">
        <v>315</v>
      </c>
      <c r="D103" s="532">
        <v>14</v>
      </c>
      <c r="E103" s="528">
        <v>10</v>
      </c>
      <c r="F103" s="497">
        <v>58</v>
      </c>
      <c r="G103" s="498">
        <v>23</v>
      </c>
      <c r="H103" s="495">
        <v>23</v>
      </c>
      <c r="I103" s="534">
        <v>742.000001</v>
      </c>
      <c r="J103" s="535"/>
      <c r="K103" s="494">
        <v>579</v>
      </c>
      <c r="L103" s="494">
        <v>287</v>
      </c>
      <c r="M103" s="494">
        <v>273</v>
      </c>
      <c r="N103" s="498">
        <v>188</v>
      </c>
      <c r="O103" s="495">
        <v>619</v>
      </c>
      <c r="P103" s="531">
        <v>93</v>
      </c>
      <c r="Q103" s="364">
        <f t="shared" si="33"/>
        <v>3.3113207502542847</v>
      </c>
      <c r="R103" s="365">
        <f t="shared" si="34"/>
        <v>1.0336927209788507</v>
      </c>
      <c r="S103" s="55"/>
    </row>
    <row r="104" spans="1:19" x14ac:dyDescent="0.2">
      <c r="A104" s="55">
        <v>3</v>
      </c>
      <c r="B104" s="492" t="s">
        <v>93</v>
      </c>
      <c r="C104" s="533">
        <v>397</v>
      </c>
      <c r="D104" s="532">
        <v>6</v>
      </c>
      <c r="E104" s="528">
        <v>8</v>
      </c>
      <c r="F104" s="493">
        <v>45</v>
      </c>
      <c r="G104" s="494">
        <v>36</v>
      </c>
      <c r="H104" s="496">
        <v>27</v>
      </c>
      <c r="I104" s="529">
        <v>759.00000199999999</v>
      </c>
      <c r="J104" s="530"/>
      <c r="K104" s="494">
        <v>643</v>
      </c>
      <c r="L104" s="494">
        <v>310</v>
      </c>
      <c r="M104" s="494">
        <v>295</v>
      </c>
      <c r="N104" s="494">
        <v>225</v>
      </c>
      <c r="O104" s="495">
        <v>690</v>
      </c>
      <c r="P104" s="531">
        <v>87</v>
      </c>
      <c r="Q104" s="364">
        <f t="shared" si="33"/>
        <v>3.4980237061975661</v>
      </c>
      <c r="R104" s="365">
        <f t="shared" si="34"/>
        <v>1.1436100101617654</v>
      </c>
      <c r="S104" s="55"/>
    </row>
    <row r="105" spans="1:19" x14ac:dyDescent="0.2">
      <c r="A105" s="55">
        <v>4</v>
      </c>
      <c r="B105" s="492" t="s">
        <v>103</v>
      </c>
      <c r="C105" s="526">
        <v>216</v>
      </c>
      <c r="D105" s="532">
        <v>28</v>
      </c>
      <c r="E105" s="528">
        <v>6</v>
      </c>
      <c r="F105" s="493">
        <v>50</v>
      </c>
      <c r="G105" s="494">
        <v>31</v>
      </c>
      <c r="H105" s="495">
        <v>20</v>
      </c>
      <c r="I105" s="529">
        <v>747.999999</v>
      </c>
      <c r="J105" s="530"/>
      <c r="K105" s="494">
        <v>607</v>
      </c>
      <c r="L105" s="494">
        <v>319</v>
      </c>
      <c r="M105" s="494">
        <v>302</v>
      </c>
      <c r="N105" s="494">
        <v>247</v>
      </c>
      <c r="O105" s="496">
        <v>798</v>
      </c>
      <c r="P105" s="531">
        <v>105</v>
      </c>
      <c r="Q105" s="364">
        <f t="shared" si="33"/>
        <v>3.6336898444300667</v>
      </c>
      <c r="R105" s="365">
        <f t="shared" si="34"/>
        <v>1.1417112314728759</v>
      </c>
      <c r="S105" s="55"/>
    </row>
    <row r="106" spans="1:19" x14ac:dyDescent="0.2">
      <c r="A106" s="55">
        <v>5</v>
      </c>
      <c r="B106" s="492" t="s">
        <v>128</v>
      </c>
      <c r="C106" s="526">
        <v>207</v>
      </c>
      <c r="D106" s="532">
        <v>36</v>
      </c>
      <c r="E106" s="528">
        <v>3</v>
      </c>
      <c r="F106" s="493">
        <v>45</v>
      </c>
      <c r="G106" s="494">
        <v>37</v>
      </c>
      <c r="H106" s="495">
        <v>17</v>
      </c>
      <c r="I106" s="557">
        <v>762.00000299999999</v>
      </c>
      <c r="J106" s="558"/>
      <c r="K106" s="494">
        <v>639</v>
      </c>
      <c r="L106" s="494">
        <v>336</v>
      </c>
      <c r="M106" s="494">
        <v>312</v>
      </c>
      <c r="N106" s="494">
        <v>251</v>
      </c>
      <c r="O106" s="495">
        <v>780</v>
      </c>
      <c r="P106" s="531">
        <v>103</v>
      </c>
      <c r="Q106" s="364">
        <f t="shared" si="33"/>
        <v>3.6850393555707113</v>
      </c>
      <c r="R106" s="365">
        <f t="shared" si="34"/>
        <v>1.1679789980263293</v>
      </c>
      <c r="S106" s="55"/>
    </row>
    <row r="107" spans="1:19" x14ac:dyDescent="0.2">
      <c r="A107" s="55">
        <v>6</v>
      </c>
      <c r="B107" s="492" t="s">
        <v>164</v>
      </c>
      <c r="C107" s="526">
        <v>313</v>
      </c>
      <c r="D107" s="532">
        <v>28</v>
      </c>
      <c r="E107" s="528">
        <v>6</v>
      </c>
      <c r="F107" s="493">
        <v>40</v>
      </c>
      <c r="G107" s="494">
        <v>41</v>
      </c>
      <c r="H107" s="495">
        <v>15</v>
      </c>
      <c r="I107" s="529">
        <v>744.99999200000002</v>
      </c>
      <c r="J107" s="530"/>
      <c r="K107" s="494">
        <v>668</v>
      </c>
      <c r="L107" s="494">
        <v>350</v>
      </c>
      <c r="M107" s="494">
        <v>319</v>
      </c>
      <c r="N107" s="494">
        <v>248</v>
      </c>
      <c r="O107" s="495">
        <v>721</v>
      </c>
      <c r="P107" s="531">
        <v>106</v>
      </c>
      <c r="Q107" s="364">
        <f t="shared" si="33"/>
        <v>3.8536913165497051</v>
      </c>
      <c r="R107" s="365">
        <f t="shared" si="34"/>
        <v>1.2295302145452909</v>
      </c>
      <c r="S107" s="55"/>
    </row>
    <row r="108" spans="1:19" x14ac:dyDescent="0.2">
      <c r="A108" s="55">
        <v>7</v>
      </c>
      <c r="B108" s="492" t="s">
        <v>102</v>
      </c>
      <c r="C108" s="526">
        <v>299</v>
      </c>
      <c r="D108" s="532">
        <v>4</v>
      </c>
      <c r="E108" s="528">
        <v>2</v>
      </c>
      <c r="F108" s="493">
        <v>37</v>
      </c>
      <c r="G108" s="494">
        <v>44</v>
      </c>
      <c r="H108" s="495">
        <v>21</v>
      </c>
      <c r="I108" s="529">
        <v>751.99999500000001</v>
      </c>
      <c r="J108" s="530"/>
      <c r="K108" s="494">
        <v>638</v>
      </c>
      <c r="L108" s="494">
        <v>350</v>
      </c>
      <c r="M108" s="494">
        <v>328</v>
      </c>
      <c r="N108" s="494">
        <v>249</v>
      </c>
      <c r="O108" s="495">
        <v>744</v>
      </c>
      <c r="P108" s="531">
        <v>100</v>
      </c>
      <c r="Q108" s="364">
        <f t="shared" si="33"/>
        <v>3.9255319409942282</v>
      </c>
      <c r="R108" s="365">
        <f t="shared" si="34"/>
        <v>1.1795212844383063</v>
      </c>
      <c r="S108" s="55"/>
    </row>
    <row r="109" spans="1:19" x14ac:dyDescent="0.2">
      <c r="A109" s="55">
        <v>8</v>
      </c>
      <c r="B109" s="492" t="s">
        <v>92</v>
      </c>
      <c r="C109" s="526">
        <v>174</v>
      </c>
      <c r="D109" s="532">
        <v>29</v>
      </c>
      <c r="E109" s="528">
        <v>4</v>
      </c>
      <c r="F109" s="493">
        <v>42</v>
      </c>
      <c r="G109" s="494">
        <v>39</v>
      </c>
      <c r="H109" s="495">
        <v>11</v>
      </c>
      <c r="I109" s="529">
        <v>740.000001</v>
      </c>
      <c r="J109" s="530"/>
      <c r="K109" s="494">
        <v>622</v>
      </c>
      <c r="L109" s="494">
        <v>342</v>
      </c>
      <c r="M109" s="494">
        <v>331</v>
      </c>
      <c r="N109" s="494">
        <v>244</v>
      </c>
      <c r="O109" s="495">
        <v>762</v>
      </c>
      <c r="P109" s="531">
        <v>120</v>
      </c>
      <c r="Q109" s="364">
        <f t="shared" si="33"/>
        <v>4.0256756702355734</v>
      </c>
      <c r="R109" s="365">
        <f t="shared" si="34"/>
        <v>1.170270268688824</v>
      </c>
      <c r="S109" s="55"/>
    </row>
    <row r="110" spans="1:19" x14ac:dyDescent="0.2">
      <c r="A110" s="55">
        <v>9</v>
      </c>
      <c r="B110" s="492" t="s">
        <v>101</v>
      </c>
      <c r="C110" s="526">
        <v>196</v>
      </c>
      <c r="D110" s="532">
        <v>35</v>
      </c>
      <c r="E110" s="528">
        <v>10</v>
      </c>
      <c r="F110" s="493">
        <v>42</v>
      </c>
      <c r="G110" s="494">
        <v>39</v>
      </c>
      <c r="H110" s="495">
        <v>13</v>
      </c>
      <c r="I110" s="529">
        <v>746.00000199999999</v>
      </c>
      <c r="J110" s="530"/>
      <c r="K110" s="494">
        <v>648</v>
      </c>
      <c r="L110" s="494">
        <v>349</v>
      </c>
      <c r="M110" s="494">
        <v>337</v>
      </c>
      <c r="N110" s="494">
        <v>225</v>
      </c>
      <c r="O110" s="495">
        <v>709</v>
      </c>
      <c r="P110" s="531">
        <v>99</v>
      </c>
      <c r="Q110" s="364">
        <f t="shared" si="33"/>
        <v>4.0656836352126442</v>
      </c>
      <c r="R110" s="365">
        <f t="shared" si="34"/>
        <v>1.1702412837258946</v>
      </c>
      <c r="S110" s="55"/>
    </row>
    <row r="111" spans="1:19" x14ac:dyDescent="0.2">
      <c r="A111" s="55">
        <v>10</v>
      </c>
      <c r="B111" s="492" t="s">
        <v>98</v>
      </c>
      <c r="C111" s="526">
        <v>187</v>
      </c>
      <c r="D111" s="532">
        <v>27</v>
      </c>
      <c r="E111" s="528">
        <v>3</v>
      </c>
      <c r="F111" s="493">
        <v>50</v>
      </c>
      <c r="G111" s="494">
        <v>31</v>
      </c>
      <c r="H111" s="495">
        <v>22</v>
      </c>
      <c r="I111" s="529">
        <v>753</v>
      </c>
      <c r="J111" s="530"/>
      <c r="K111" s="494">
        <v>672</v>
      </c>
      <c r="L111" s="494">
        <v>356</v>
      </c>
      <c r="M111" s="494">
        <v>350</v>
      </c>
      <c r="N111" s="494">
        <v>240</v>
      </c>
      <c r="O111" s="495">
        <v>722</v>
      </c>
      <c r="P111" s="531">
        <v>119</v>
      </c>
      <c r="Q111" s="364">
        <f t="shared" si="33"/>
        <v>4.1832669322709162</v>
      </c>
      <c r="R111" s="365">
        <f t="shared" si="34"/>
        <v>1.2111553784860558</v>
      </c>
      <c r="S111" s="55"/>
    </row>
    <row r="112" spans="1:19" x14ac:dyDescent="0.2">
      <c r="A112" s="55">
        <v>11</v>
      </c>
      <c r="B112" s="492" t="s">
        <v>96</v>
      </c>
      <c r="C112" s="526">
        <v>178</v>
      </c>
      <c r="D112" s="532">
        <v>27</v>
      </c>
      <c r="E112" s="528">
        <v>5</v>
      </c>
      <c r="F112" s="493">
        <v>31</v>
      </c>
      <c r="G112" s="494">
        <v>50</v>
      </c>
      <c r="H112" s="495">
        <v>10</v>
      </c>
      <c r="I112" s="529">
        <v>745.99999800000001</v>
      </c>
      <c r="J112" s="530"/>
      <c r="K112" s="494">
        <v>687</v>
      </c>
      <c r="L112" s="494">
        <v>362</v>
      </c>
      <c r="M112" s="494">
        <v>352</v>
      </c>
      <c r="N112" s="494">
        <v>228</v>
      </c>
      <c r="O112" s="495">
        <v>674</v>
      </c>
      <c r="P112" s="531">
        <v>127</v>
      </c>
      <c r="Q112" s="364">
        <f t="shared" si="33"/>
        <v>4.2466488049508007</v>
      </c>
      <c r="R112" s="365">
        <f t="shared" si="34"/>
        <v>1.2265415582481007</v>
      </c>
      <c r="S112" s="55"/>
    </row>
    <row r="113" spans="1:19" x14ac:dyDescent="0.2">
      <c r="A113" s="55">
        <v>12</v>
      </c>
      <c r="B113" s="492" t="s">
        <v>97</v>
      </c>
      <c r="C113" s="526">
        <v>214</v>
      </c>
      <c r="D113" s="532">
        <v>18</v>
      </c>
      <c r="E113" s="528">
        <v>2</v>
      </c>
      <c r="F113" s="493">
        <v>43</v>
      </c>
      <c r="G113" s="494">
        <v>38</v>
      </c>
      <c r="H113" s="496">
        <v>23</v>
      </c>
      <c r="I113" s="534">
        <v>746.00000199999999</v>
      </c>
      <c r="J113" s="535"/>
      <c r="K113" s="494">
        <v>705</v>
      </c>
      <c r="L113" s="494">
        <v>367</v>
      </c>
      <c r="M113" s="494">
        <v>353</v>
      </c>
      <c r="N113" s="494">
        <v>219</v>
      </c>
      <c r="O113" s="495">
        <v>710</v>
      </c>
      <c r="P113" s="531">
        <v>112</v>
      </c>
      <c r="Q113" s="364">
        <f t="shared" si="33"/>
        <v>4.2587131253117612</v>
      </c>
      <c r="R113" s="365">
        <f t="shared" si="34"/>
        <v>1.2386058948026653</v>
      </c>
      <c r="S113" s="55"/>
    </row>
    <row r="114" spans="1:19" x14ac:dyDescent="0.2">
      <c r="A114" s="55">
        <v>13</v>
      </c>
      <c r="B114" s="492" t="s">
        <v>94</v>
      </c>
      <c r="C114" s="526">
        <v>205</v>
      </c>
      <c r="D114" s="532">
        <v>22</v>
      </c>
      <c r="E114" s="528">
        <v>5</v>
      </c>
      <c r="F114" s="493">
        <v>37</v>
      </c>
      <c r="G114" s="494">
        <v>44</v>
      </c>
      <c r="H114" s="495">
        <v>24</v>
      </c>
      <c r="I114" s="529">
        <v>729</v>
      </c>
      <c r="J114" s="530"/>
      <c r="K114" s="494">
        <v>670</v>
      </c>
      <c r="L114" s="494">
        <v>365</v>
      </c>
      <c r="M114" s="494">
        <v>353</v>
      </c>
      <c r="N114" s="494">
        <v>290</v>
      </c>
      <c r="O114" s="495">
        <v>670</v>
      </c>
      <c r="P114" s="531">
        <v>102</v>
      </c>
      <c r="Q114" s="364">
        <f t="shared" si="33"/>
        <v>4.3580246913580245</v>
      </c>
      <c r="R114" s="365">
        <f t="shared" si="34"/>
        <v>1.3168724279835391</v>
      </c>
      <c r="S114" s="55"/>
    </row>
    <row r="115" spans="1:19" x14ac:dyDescent="0.2">
      <c r="A115" s="55">
        <v>14</v>
      </c>
      <c r="B115" s="492" t="s">
        <v>100</v>
      </c>
      <c r="C115" s="526">
        <v>235</v>
      </c>
      <c r="D115" s="532">
        <v>20</v>
      </c>
      <c r="E115" s="528">
        <v>8</v>
      </c>
      <c r="F115" s="493">
        <v>43</v>
      </c>
      <c r="G115" s="494">
        <v>38</v>
      </c>
      <c r="H115" s="495">
        <v>23</v>
      </c>
      <c r="I115" s="529">
        <v>751.999999</v>
      </c>
      <c r="J115" s="530"/>
      <c r="K115" s="494">
        <v>709</v>
      </c>
      <c r="L115" s="494">
        <v>394</v>
      </c>
      <c r="M115" s="494">
        <v>369</v>
      </c>
      <c r="N115" s="494">
        <v>250</v>
      </c>
      <c r="O115" s="495">
        <v>770</v>
      </c>
      <c r="P115" s="531">
        <v>113</v>
      </c>
      <c r="Q115" s="364">
        <f t="shared" si="33"/>
        <v>4.4162234101279569</v>
      </c>
      <c r="R115" s="365">
        <f t="shared" si="34"/>
        <v>1.275265959142641</v>
      </c>
      <c r="S115" s="55"/>
    </row>
    <row r="116" spans="1:19" x14ac:dyDescent="0.2">
      <c r="A116" s="55">
        <v>15</v>
      </c>
      <c r="B116" s="492" t="s">
        <v>95</v>
      </c>
      <c r="C116" s="526">
        <v>247</v>
      </c>
      <c r="D116" s="532">
        <v>20</v>
      </c>
      <c r="E116" s="528">
        <v>4</v>
      </c>
      <c r="F116" s="493">
        <v>42</v>
      </c>
      <c r="G116" s="494">
        <v>39</v>
      </c>
      <c r="H116" s="495">
        <v>13</v>
      </c>
      <c r="I116" s="529">
        <v>738.000001</v>
      </c>
      <c r="J116" s="530"/>
      <c r="K116" s="494">
        <v>701</v>
      </c>
      <c r="L116" s="494">
        <v>385</v>
      </c>
      <c r="M116" s="494">
        <v>370</v>
      </c>
      <c r="N116" s="494">
        <v>252</v>
      </c>
      <c r="O116" s="495">
        <v>764</v>
      </c>
      <c r="P116" s="531">
        <v>113</v>
      </c>
      <c r="Q116" s="364">
        <f t="shared" si="33"/>
        <v>4.5121951158371338</v>
      </c>
      <c r="R116" s="365">
        <f t="shared" si="34"/>
        <v>1.2913279115293659</v>
      </c>
      <c r="S116" s="55"/>
    </row>
    <row r="117" spans="1:19" ht="13.5" thickBot="1" x14ac:dyDescent="0.25">
      <c r="A117" s="55">
        <v>16</v>
      </c>
      <c r="B117" s="499" t="s">
        <v>145</v>
      </c>
      <c r="C117" s="536">
        <v>266</v>
      </c>
      <c r="D117" s="537">
        <v>22</v>
      </c>
      <c r="E117" s="538">
        <v>5</v>
      </c>
      <c r="F117" s="500">
        <v>32</v>
      </c>
      <c r="G117" s="501">
        <v>49</v>
      </c>
      <c r="H117" s="502">
        <v>14</v>
      </c>
      <c r="I117" s="560">
        <v>745.000001</v>
      </c>
      <c r="J117" s="561"/>
      <c r="K117" s="501">
        <v>697</v>
      </c>
      <c r="L117" s="501">
        <v>392</v>
      </c>
      <c r="M117" s="501">
        <v>379</v>
      </c>
      <c r="N117" s="501">
        <v>244</v>
      </c>
      <c r="O117" s="502">
        <v>731</v>
      </c>
      <c r="P117" s="539">
        <v>123</v>
      </c>
      <c r="Q117" s="540">
        <f t="shared" si="33"/>
        <v>4.5785234837872171</v>
      </c>
      <c r="R117" s="541">
        <f t="shared" si="34"/>
        <v>1.2630872466267284</v>
      </c>
      <c r="S117" s="55"/>
    </row>
    <row r="118" spans="1:19" ht="13.5" thickBot="1" x14ac:dyDescent="0.25">
      <c r="B118" s="542" t="s">
        <v>529</v>
      </c>
      <c r="C118" s="543">
        <f t="shared" ref="C118:H118" si="35">SUM(C102:C117)</f>
        <v>3775</v>
      </c>
      <c r="D118" s="544">
        <f t="shared" si="35"/>
        <v>387</v>
      </c>
      <c r="E118" s="545">
        <f t="shared" si="35"/>
        <v>98</v>
      </c>
      <c r="F118" s="546">
        <f t="shared" si="35"/>
        <v>691</v>
      </c>
      <c r="G118" s="547">
        <f t="shared" si="35"/>
        <v>606</v>
      </c>
      <c r="H118" s="548">
        <f t="shared" si="35"/>
        <v>289</v>
      </c>
      <c r="I118" s="549">
        <f>SUM(I102:I117)</f>
        <v>11940.999997000001</v>
      </c>
      <c r="J118" s="550"/>
      <c r="K118" s="547">
        <f t="shared" ref="K118:P118" si="36">SUM(K102:K117)</f>
        <v>10355</v>
      </c>
      <c r="L118" s="547">
        <f t="shared" si="36"/>
        <v>5476</v>
      </c>
      <c r="M118" s="547">
        <f t="shared" si="36"/>
        <v>5214</v>
      </c>
      <c r="N118" s="547">
        <f t="shared" si="36"/>
        <v>3812</v>
      </c>
      <c r="O118" s="548">
        <f t="shared" si="36"/>
        <v>11560</v>
      </c>
      <c r="P118" s="551">
        <f t="shared" si="36"/>
        <v>1690</v>
      </c>
      <c r="Q118" s="306">
        <f t="shared" ref="Q118" si="37">M118*9/I118</f>
        <v>3.9298216239669594</v>
      </c>
      <c r="R118" s="552">
        <f t="shared" ref="R118" si="38">(N118+K118)/I118</f>
        <v>1.1864165483258728</v>
      </c>
      <c r="S118" s="55"/>
    </row>
    <row r="119" spans="1:19" ht="21" thickBot="1" x14ac:dyDescent="0.35">
      <c r="A119" s="654" t="s">
        <v>1006</v>
      </c>
      <c r="B119" s="654"/>
      <c r="C119" s="654"/>
      <c r="D119" s="654"/>
      <c r="E119" s="654"/>
      <c r="F119" s="654"/>
      <c r="G119" s="654"/>
      <c r="H119" s="654"/>
      <c r="I119" s="654"/>
      <c r="J119" s="654"/>
      <c r="K119" s="654"/>
      <c r="L119" s="654"/>
      <c r="M119" s="654"/>
      <c r="N119" s="654"/>
      <c r="O119" s="654"/>
      <c r="P119" s="654"/>
      <c r="Q119" s="654"/>
      <c r="R119" s="654"/>
      <c r="S119" s="654"/>
    </row>
    <row r="120" spans="1:19" ht="13.5" thickBot="1" x14ac:dyDescent="0.25">
      <c r="A120" s="55"/>
      <c r="B120" s="478" t="s">
        <v>993</v>
      </c>
      <c r="C120" s="508" t="s">
        <v>495</v>
      </c>
      <c r="D120" s="509" t="s">
        <v>533</v>
      </c>
      <c r="E120" s="510" t="s">
        <v>534</v>
      </c>
      <c r="F120" s="511" t="s">
        <v>83</v>
      </c>
      <c r="G120" s="512" t="s">
        <v>84</v>
      </c>
      <c r="H120" s="513" t="s">
        <v>535</v>
      </c>
      <c r="I120" s="514" t="s">
        <v>537</v>
      </c>
      <c r="J120" s="515"/>
      <c r="K120" s="512" t="s">
        <v>497</v>
      </c>
      <c r="L120" s="512" t="s">
        <v>496</v>
      </c>
      <c r="M120" s="512" t="s">
        <v>538</v>
      </c>
      <c r="N120" s="512" t="s">
        <v>498</v>
      </c>
      <c r="O120" s="513" t="s">
        <v>499</v>
      </c>
      <c r="P120" s="516" t="s">
        <v>313</v>
      </c>
      <c r="Q120" s="517" t="s">
        <v>539</v>
      </c>
      <c r="R120" s="195" t="s">
        <v>540</v>
      </c>
      <c r="S120" s="57"/>
    </row>
    <row r="121" spans="1:19" x14ac:dyDescent="0.2">
      <c r="A121" s="55">
        <v>1</v>
      </c>
      <c r="B121" s="482" t="s">
        <v>97</v>
      </c>
      <c r="C121" s="518">
        <v>205</v>
      </c>
      <c r="D121" s="519">
        <v>26</v>
      </c>
      <c r="E121" s="598">
        <v>7</v>
      </c>
      <c r="F121" s="487">
        <v>51</v>
      </c>
      <c r="G121" s="484">
        <v>30</v>
      </c>
      <c r="H121" s="488">
        <v>23</v>
      </c>
      <c r="I121" s="618">
        <v>730.66666799999996</v>
      </c>
      <c r="J121" s="619"/>
      <c r="K121" s="486">
        <v>576</v>
      </c>
      <c r="L121" s="484">
        <v>284</v>
      </c>
      <c r="M121" s="484">
        <v>271</v>
      </c>
      <c r="N121" s="486">
        <v>217</v>
      </c>
      <c r="O121" s="488">
        <v>662</v>
      </c>
      <c r="P121" s="620">
        <v>84</v>
      </c>
      <c r="Q121" s="524">
        <f t="shared" ref="Q121:Q136" si="39">M121*9/I121</f>
        <v>3.3380474391641473</v>
      </c>
      <c r="R121" s="525">
        <f t="shared" ref="R121:R136" si="40">(N121+K121)/I121</f>
        <v>1.0853102169976092</v>
      </c>
      <c r="S121" s="57"/>
    </row>
    <row r="122" spans="1:19" x14ac:dyDescent="0.2">
      <c r="A122" s="55">
        <v>2</v>
      </c>
      <c r="B122" s="492" t="s">
        <v>93</v>
      </c>
      <c r="C122" s="533">
        <v>381</v>
      </c>
      <c r="D122" s="532">
        <v>10</v>
      </c>
      <c r="E122" s="528">
        <v>4</v>
      </c>
      <c r="F122" s="493">
        <v>37</v>
      </c>
      <c r="G122" s="494">
        <v>44</v>
      </c>
      <c r="H122" s="495">
        <v>24</v>
      </c>
      <c r="I122" s="529">
        <v>701.33333200000004</v>
      </c>
      <c r="J122" s="530"/>
      <c r="K122" s="494">
        <v>577</v>
      </c>
      <c r="L122" s="494">
        <v>297</v>
      </c>
      <c r="M122" s="494">
        <v>280</v>
      </c>
      <c r="N122" s="494">
        <v>210</v>
      </c>
      <c r="O122" s="495">
        <v>660</v>
      </c>
      <c r="P122" s="531">
        <v>96</v>
      </c>
      <c r="Q122" s="364">
        <f t="shared" si="39"/>
        <v>3.5931559003672162</v>
      </c>
      <c r="R122" s="365">
        <f t="shared" si="40"/>
        <v>1.1221482911067457</v>
      </c>
      <c r="S122" s="57"/>
    </row>
    <row r="123" spans="1:19" x14ac:dyDescent="0.2">
      <c r="A123" s="55">
        <v>3</v>
      </c>
      <c r="B123" s="492" t="s">
        <v>128</v>
      </c>
      <c r="C123" s="526">
        <v>208</v>
      </c>
      <c r="D123" s="527">
        <v>33</v>
      </c>
      <c r="E123" s="559">
        <v>8</v>
      </c>
      <c r="F123" s="493">
        <v>47</v>
      </c>
      <c r="G123" s="494">
        <v>34</v>
      </c>
      <c r="H123" s="495">
        <v>21</v>
      </c>
      <c r="I123" s="529">
        <v>705.66666899999996</v>
      </c>
      <c r="J123" s="530"/>
      <c r="K123" s="498">
        <v>567</v>
      </c>
      <c r="L123" s="494">
        <v>311</v>
      </c>
      <c r="M123" s="494">
        <v>288</v>
      </c>
      <c r="N123" s="494">
        <v>214</v>
      </c>
      <c r="O123" s="495">
        <v>731</v>
      </c>
      <c r="P123" s="531">
        <v>113</v>
      </c>
      <c r="Q123" s="364">
        <f t="shared" si="39"/>
        <v>3.6731223307926992</v>
      </c>
      <c r="R123" s="365">
        <f t="shared" si="40"/>
        <v>1.106754838097646</v>
      </c>
      <c r="S123" s="57"/>
    </row>
    <row r="124" spans="1:19" x14ac:dyDescent="0.2">
      <c r="A124" s="55">
        <v>4</v>
      </c>
      <c r="B124" s="492" t="s">
        <v>144</v>
      </c>
      <c r="C124" s="526">
        <v>224</v>
      </c>
      <c r="D124" s="532">
        <v>24</v>
      </c>
      <c r="E124" s="528">
        <v>3</v>
      </c>
      <c r="F124" s="493">
        <v>39</v>
      </c>
      <c r="G124" s="494">
        <v>43</v>
      </c>
      <c r="H124" s="495">
        <v>20</v>
      </c>
      <c r="I124" s="529">
        <v>728.000001</v>
      </c>
      <c r="J124" s="530"/>
      <c r="K124" s="494">
        <v>599</v>
      </c>
      <c r="L124" s="494">
        <v>325</v>
      </c>
      <c r="M124" s="494">
        <v>304</v>
      </c>
      <c r="N124" s="494">
        <v>276</v>
      </c>
      <c r="O124" s="495">
        <v>678</v>
      </c>
      <c r="P124" s="562">
        <v>81</v>
      </c>
      <c r="Q124" s="364">
        <f t="shared" si="39"/>
        <v>3.7582417530793384</v>
      </c>
      <c r="R124" s="365">
        <f t="shared" si="40"/>
        <v>1.2019230752720838</v>
      </c>
      <c r="S124" s="57"/>
    </row>
    <row r="125" spans="1:19" x14ac:dyDescent="0.2">
      <c r="A125" s="55">
        <v>5</v>
      </c>
      <c r="B125" s="492" t="s">
        <v>103</v>
      </c>
      <c r="C125" s="526">
        <v>208</v>
      </c>
      <c r="D125" s="532">
        <v>25</v>
      </c>
      <c r="E125" s="528">
        <v>3</v>
      </c>
      <c r="F125" s="493">
        <v>47</v>
      </c>
      <c r="G125" s="494">
        <v>34</v>
      </c>
      <c r="H125" s="496">
        <v>25</v>
      </c>
      <c r="I125" s="529">
        <v>699.999999</v>
      </c>
      <c r="J125" s="530"/>
      <c r="K125" s="494">
        <v>601</v>
      </c>
      <c r="L125" s="494">
        <v>319</v>
      </c>
      <c r="M125" s="494">
        <v>305</v>
      </c>
      <c r="N125" s="494">
        <v>212</v>
      </c>
      <c r="O125" s="495">
        <v>709</v>
      </c>
      <c r="P125" s="531">
        <v>103</v>
      </c>
      <c r="Q125" s="364">
        <f t="shared" si="39"/>
        <v>3.9214285770306123</v>
      </c>
      <c r="R125" s="365">
        <f t="shared" si="40"/>
        <v>1.1614285730877552</v>
      </c>
      <c r="S125" s="57"/>
    </row>
    <row r="126" spans="1:19" x14ac:dyDescent="0.2">
      <c r="A126" s="55">
        <v>6</v>
      </c>
      <c r="B126" s="492" t="s">
        <v>92</v>
      </c>
      <c r="C126" s="526">
        <v>254</v>
      </c>
      <c r="D126" s="532">
        <v>24</v>
      </c>
      <c r="E126" s="528">
        <v>7</v>
      </c>
      <c r="F126" s="493">
        <v>45</v>
      </c>
      <c r="G126" s="494">
        <v>36</v>
      </c>
      <c r="H126" s="495">
        <v>21</v>
      </c>
      <c r="I126" s="529">
        <v>714.33333200000004</v>
      </c>
      <c r="J126" s="530"/>
      <c r="K126" s="494">
        <v>616</v>
      </c>
      <c r="L126" s="494">
        <v>332</v>
      </c>
      <c r="M126" s="494">
        <v>312</v>
      </c>
      <c r="N126" s="498">
        <v>175</v>
      </c>
      <c r="O126" s="495">
        <v>710</v>
      </c>
      <c r="P126" s="531">
        <v>108</v>
      </c>
      <c r="Q126" s="364">
        <f t="shared" si="39"/>
        <v>3.9309379448080968</v>
      </c>
      <c r="R126" s="365">
        <f t="shared" si="40"/>
        <v>1.1073261803216541</v>
      </c>
      <c r="S126" s="57"/>
    </row>
    <row r="127" spans="1:19" x14ac:dyDescent="0.2">
      <c r="A127" s="55">
        <v>7</v>
      </c>
      <c r="B127" s="492" t="s">
        <v>145</v>
      </c>
      <c r="C127" s="526">
        <v>249</v>
      </c>
      <c r="D127" s="532">
        <v>18</v>
      </c>
      <c r="E127" s="528">
        <v>5</v>
      </c>
      <c r="F127" s="493">
        <v>38</v>
      </c>
      <c r="G127" s="494">
        <v>43</v>
      </c>
      <c r="H127" s="495">
        <v>23</v>
      </c>
      <c r="I127" s="529">
        <v>703</v>
      </c>
      <c r="J127" s="530"/>
      <c r="K127" s="494">
        <v>634</v>
      </c>
      <c r="L127" s="494">
        <v>326</v>
      </c>
      <c r="M127" s="494">
        <v>309</v>
      </c>
      <c r="N127" s="494">
        <v>227</v>
      </c>
      <c r="O127" s="495">
        <v>695</v>
      </c>
      <c r="P127" s="531">
        <v>105</v>
      </c>
      <c r="Q127" s="364">
        <f t="shared" si="39"/>
        <v>3.9559032716927454</v>
      </c>
      <c r="R127" s="365">
        <f t="shared" si="40"/>
        <v>1.22475106685633</v>
      </c>
      <c r="S127" s="57"/>
    </row>
    <row r="128" spans="1:19" x14ac:dyDescent="0.2">
      <c r="A128" s="55">
        <v>8</v>
      </c>
      <c r="B128" s="492" t="s">
        <v>94</v>
      </c>
      <c r="C128" s="526">
        <v>259</v>
      </c>
      <c r="D128" s="532">
        <v>16</v>
      </c>
      <c r="E128" s="528">
        <v>4</v>
      </c>
      <c r="F128" s="493">
        <v>36</v>
      </c>
      <c r="G128" s="494">
        <v>45</v>
      </c>
      <c r="H128" s="495">
        <v>22</v>
      </c>
      <c r="I128" s="529">
        <v>693.66666799999996</v>
      </c>
      <c r="J128" s="530"/>
      <c r="K128" s="494">
        <v>656</v>
      </c>
      <c r="L128" s="494">
        <v>365</v>
      </c>
      <c r="M128" s="494">
        <v>329</v>
      </c>
      <c r="N128" s="494">
        <v>240</v>
      </c>
      <c r="O128" s="495">
        <v>634</v>
      </c>
      <c r="P128" s="531">
        <v>102</v>
      </c>
      <c r="Q128" s="364">
        <f t="shared" si="39"/>
        <v>4.26862084715306</v>
      </c>
      <c r="R128" s="365">
        <f t="shared" si="40"/>
        <v>1.2916866866089636</v>
      </c>
      <c r="S128" s="57"/>
    </row>
    <row r="129" spans="1:19" x14ac:dyDescent="0.2">
      <c r="A129" s="55">
        <v>9</v>
      </c>
      <c r="B129" s="492" t="s">
        <v>164</v>
      </c>
      <c r="C129" s="526">
        <v>310</v>
      </c>
      <c r="D129" s="532">
        <v>20</v>
      </c>
      <c r="E129" s="528">
        <v>3</v>
      </c>
      <c r="F129" s="493">
        <v>30</v>
      </c>
      <c r="G129" s="494">
        <v>51</v>
      </c>
      <c r="H129" s="495">
        <v>16</v>
      </c>
      <c r="I129" s="529">
        <v>694.66666299999997</v>
      </c>
      <c r="J129" s="530"/>
      <c r="K129" s="494">
        <v>647</v>
      </c>
      <c r="L129" s="494">
        <v>376</v>
      </c>
      <c r="M129" s="494">
        <v>331</v>
      </c>
      <c r="N129" s="494">
        <v>225</v>
      </c>
      <c r="O129" s="495">
        <v>661</v>
      </c>
      <c r="P129" s="531">
        <v>113</v>
      </c>
      <c r="Q129" s="364">
        <f t="shared" si="39"/>
        <v>4.288387738566346</v>
      </c>
      <c r="R129" s="365">
        <f t="shared" si="40"/>
        <v>1.2552783175662483</v>
      </c>
      <c r="S129" s="57"/>
    </row>
    <row r="130" spans="1:19" x14ac:dyDescent="0.2">
      <c r="A130" s="55">
        <v>10</v>
      </c>
      <c r="B130" s="492" t="s">
        <v>95</v>
      </c>
      <c r="C130" s="526">
        <v>252</v>
      </c>
      <c r="D130" s="532">
        <v>23</v>
      </c>
      <c r="E130" s="559">
        <v>8</v>
      </c>
      <c r="F130" s="493">
        <v>43</v>
      </c>
      <c r="G130" s="494">
        <v>38</v>
      </c>
      <c r="H130" s="495">
        <v>17</v>
      </c>
      <c r="I130" s="529">
        <v>707</v>
      </c>
      <c r="J130" s="530"/>
      <c r="K130" s="494">
        <v>687</v>
      </c>
      <c r="L130" s="494">
        <v>350</v>
      </c>
      <c r="M130" s="494">
        <v>337</v>
      </c>
      <c r="N130" s="494">
        <v>199</v>
      </c>
      <c r="O130" s="495">
        <v>692</v>
      </c>
      <c r="P130" s="531">
        <v>114</v>
      </c>
      <c r="Q130" s="364">
        <f t="shared" si="39"/>
        <v>4.2899575671852901</v>
      </c>
      <c r="R130" s="365">
        <f t="shared" si="40"/>
        <v>1.2531824611032532</v>
      </c>
      <c r="S130" s="57"/>
    </row>
    <row r="131" spans="1:19" x14ac:dyDescent="0.2">
      <c r="A131" s="55">
        <v>11</v>
      </c>
      <c r="B131" s="492" t="s">
        <v>91</v>
      </c>
      <c r="C131" s="526">
        <v>358</v>
      </c>
      <c r="D131" s="532">
        <v>5</v>
      </c>
      <c r="E131" s="528">
        <v>1</v>
      </c>
      <c r="F131" s="493">
        <v>36</v>
      </c>
      <c r="G131" s="494">
        <v>45</v>
      </c>
      <c r="H131" s="495">
        <v>13</v>
      </c>
      <c r="I131" s="534">
        <v>700.66666999999995</v>
      </c>
      <c r="J131" s="535"/>
      <c r="K131" s="494">
        <v>655</v>
      </c>
      <c r="L131" s="494">
        <v>357</v>
      </c>
      <c r="M131" s="494">
        <v>334</v>
      </c>
      <c r="N131" s="494">
        <v>196</v>
      </c>
      <c r="O131" s="495">
        <v>654</v>
      </c>
      <c r="P131" s="531">
        <v>103</v>
      </c>
      <c r="Q131" s="364">
        <f t="shared" si="39"/>
        <v>4.2901997892949586</v>
      </c>
      <c r="R131" s="365">
        <f t="shared" si="40"/>
        <v>1.2145575584464436</v>
      </c>
      <c r="S131" s="57"/>
    </row>
    <row r="132" spans="1:19" x14ac:dyDescent="0.2">
      <c r="A132" s="55">
        <v>12</v>
      </c>
      <c r="B132" s="492" t="s">
        <v>102</v>
      </c>
      <c r="C132" s="526">
        <v>247</v>
      </c>
      <c r="D132" s="532">
        <v>25</v>
      </c>
      <c r="E132" s="528">
        <v>3</v>
      </c>
      <c r="F132" s="493">
        <v>29</v>
      </c>
      <c r="G132" s="494">
        <v>52</v>
      </c>
      <c r="H132" s="495">
        <v>15</v>
      </c>
      <c r="I132" s="529">
        <v>693.99999600000001</v>
      </c>
      <c r="J132" s="530"/>
      <c r="K132" s="494">
        <v>633</v>
      </c>
      <c r="L132" s="494">
        <v>353</v>
      </c>
      <c r="M132" s="494">
        <v>333</v>
      </c>
      <c r="N132" s="494">
        <v>219</v>
      </c>
      <c r="O132" s="495">
        <v>699</v>
      </c>
      <c r="P132" s="531">
        <v>108</v>
      </c>
      <c r="Q132" s="364">
        <f t="shared" si="39"/>
        <v>4.3184438289247487</v>
      </c>
      <c r="R132" s="365">
        <f t="shared" si="40"/>
        <v>1.2276657131277562</v>
      </c>
      <c r="S132" s="57"/>
    </row>
    <row r="133" spans="1:19" x14ac:dyDescent="0.2">
      <c r="A133" s="55">
        <v>13</v>
      </c>
      <c r="B133" s="492" t="s">
        <v>98</v>
      </c>
      <c r="C133" s="526">
        <v>212</v>
      </c>
      <c r="D133" s="532">
        <v>27</v>
      </c>
      <c r="E133" s="528">
        <v>2</v>
      </c>
      <c r="F133" s="493">
        <v>33</v>
      </c>
      <c r="G133" s="494">
        <v>48</v>
      </c>
      <c r="H133" s="495">
        <v>20</v>
      </c>
      <c r="I133" s="529">
        <v>700.66666599999996</v>
      </c>
      <c r="J133" s="530"/>
      <c r="K133" s="494">
        <v>677</v>
      </c>
      <c r="L133" s="494">
        <v>361</v>
      </c>
      <c r="M133" s="494">
        <v>338</v>
      </c>
      <c r="N133" s="494">
        <v>230</v>
      </c>
      <c r="O133" s="495">
        <v>624</v>
      </c>
      <c r="P133" s="531">
        <v>110</v>
      </c>
      <c r="Q133" s="364">
        <f t="shared" si="39"/>
        <v>4.3415794522755276</v>
      </c>
      <c r="R133" s="365">
        <f t="shared" si="40"/>
        <v>1.294481447473341</v>
      </c>
      <c r="S133" s="57"/>
    </row>
    <row r="134" spans="1:19" x14ac:dyDescent="0.2">
      <c r="A134" s="55">
        <v>14</v>
      </c>
      <c r="B134" s="492" t="s">
        <v>100</v>
      </c>
      <c r="C134" s="526">
        <v>246</v>
      </c>
      <c r="D134" s="532">
        <v>22</v>
      </c>
      <c r="E134" s="528">
        <v>6</v>
      </c>
      <c r="F134" s="493">
        <v>41</v>
      </c>
      <c r="G134" s="494">
        <v>40</v>
      </c>
      <c r="H134" s="495">
        <v>21</v>
      </c>
      <c r="I134" s="529">
        <v>721.000001</v>
      </c>
      <c r="J134" s="530"/>
      <c r="K134" s="494">
        <v>652</v>
      </c>
      <c r="L134" s="494">
        <v>375</v>
      </c>
      <c r="M134" s="494">
        <v>363</v>
      </c>
      <c r="N134" s="494">
        <v>258</v>
      </c>
      <c r="O134" s="496">
        <v>734</v>
      </c>
      <c r="P134" s="531">
        <v>102</v>
      </c>
      <c r="Q134" s="364">
        <f t="shared" si="39"/>
        <v>4.5312066511356361</v>
      </c>
      <c r="R134" s="365">
        <f t="shared" si="40"/>
        <v>1.2621359205795619</v>
      </c>
      <c r="S134" s="57"/>
    </row>
    <row r="135" spans="1:19" x14ac:dyDescent="0.2">
      <c r="A135" s="55">
        <v>15</v>
      </c>
      <c r="B135" s="492" t="s">
        <v>101</v>
      </c>
      <c r="C135" s="526">
        <v>280</v>
      </c>
      <c r="D135" s="532">
        <v>17</v>
      </c>
      <c r="E135" s="528">
        <v>2</v>
      </c>
      <c r="F135" s="493">
        <v>31</v>
      </c>
      <c r="G135" s="494">
        <v>50</v>
      </c>
      <c r="H135" s="495">
        <v>18</v>
      </c>
      <c r="I135" s="529">
        <v>706.99999700000001</v>
      </c>
      <c r="J135" s="530"/>
      <c r="K135" s="494">
        <v>667</v>
      </c>
      <c r="L135" s="494">
        <v>391</v>
      </c>
      <c r="M135" s="494">
        <v>366</v>
      </c>
      <c r="N135" s="494">
        <v>241</v>
      </c>
      <c r="O135" s="495">
        <v>684</v>
      </c>
      <c r="P135" s="531">
        <v>107</v>
      </c>
      <c r="Q135" s="364">
        <f t="shared" si="39"/>
        <v>4.65912307493263</v>
      </c>
      <c r="R135" s="365">
        <f t="shared" si="40"/>
        <v>1.2842998640069301</v>
      </c>
      <c r="S135" s="57"/>
    </row>
    <row r="136" spans="1:19" ht="13.5" thickBot="1" x14ac:dyDescent="0.25">
      <c r="A136" s="55">
        <v>16</v>
      </c>
      <c r="B136" s="499" t="s">
        <v>96</v>
      </c>
      <c r="C136" s="536">
        <v>236</v>
      </c>
      <c r="D136" s="537">
        <v>22</v>
      </c>
      <c r="E136" s="538">
        <v>2</v>
      </c>
      <c r="F136" s="500">
        <v>23</v>
      </c>
      <c r="G136" s="501">
        <v>58</v>
      </c>
      <c r="H136" s="502">
        <v>12</v>
      </c>
      <c r="I136" s="560">
        <v>692.66667199999995</v>
      </c>
      <c r="J136" s="561"/>
      <c r="K136" s="501">
        <v>740</v>
      </c>
      <c r="L136" s="501">
        <v>409</v>
      </c>
      <c r="M136" s="501">
        <v>387</v>
      </c>
      <c r="N136" s="501">
        <v>216</v>
      </c>
      <c r="O136" s="502">
        <v>628</v>
      </c>
      <c r="P136" s="539">
        <v>115</v>
      </c>
      <c r="Q136" s="540">
        <f t="shared" si="39"/>
        <v>5.0283926465571307</v>
      </c>
      <c r="R136" s="541">
        <f t="shared" si="40"/>
        <v>1.3801732328764333</v>
      </c>
      <c r="S136" s="57"/>
    </row>
    <row r="137" spans="1:19" ht="13.5" thickBot="1" x14ac:dyDescent="0.25">
      <c r="B137" s="542" t="s">
        <v>529</v>
      </c>
      <c r="C137" s="543">
        <f t="shared" ref="C137:H137" si="41">SUM(C121:C136)</f>
        <v>4129</v>
      </c>
      <c r="D137" s="544">
        <f t="shared" si="41"/>
        <v>337</v>
      </c>
      <c r="E137" s="545">
        <f t="shared" si="41"/>
        <v>68</v>
      </c>
      <c r="F137" s="546">
        <f t="shared" si="41"/>
        <v>606</v>
      </c>
      <c r="G137" s="547">
        <f t="shared" si="41"/>
        <v>691</v>
      </c>
      <c r="H137" s="548">
        <f t="shared" si="41"/>
        <v>311</v>
      </c>
      <c r="I137" s="549">
        <f>SUM(I121:I136)</f>
        <v>11294.333333999999</v>
      </c>
      <c r="J137" s="550"/>
      <c r="K137" s="547">
        <f t="shared" ref="K137:P137" si="42">SUM(K121:K136)</f>
        <v>10184</v>
      </c>
      <c r="L137" s="547">
        <f t="shared" si="42"/>
        <v>5531</v>
      </c>
      <c r="M137" s="547">
        <f t="shared" si="42"/>
        <v>5187</v>
      </c>
      <c r="N137" s="547">
        <f t="shared" si="42"/>
        <v>3555</v>
      </c>
      <c r="O137" s="548">
        <f t="shared" si="42"/>
        <v>10855</v>
      </c>
      <c r="P137" s="551">
        <f t="shared" si="42"/>
        <v>1664</v>
      </c>
      <c r="Q137" s="306">
        <f t="shared" ref="Q137" si="43">M137*9/I137</f>
        <v>4.1333116899841631</v>
      </c>
      <c r="R137" s="552">
        <f t="shared" ref="R137" si="44">(N137+K137)/I137</f>
        <v>1.2164507274316649</v>
      </c>
      <c r="S137" s="57"/>
    </row>
  </sheetData>
  <sortState xmlns:xlrd2="http://schemas.microsoft.com/office/spreadsheetml/2017/richdata2" ref="A121:X136">
    <sortCondition ref="Q121:Q136"/>
  </sortState>
  <mergeCells count="9">
    <mergeCell ref="A13:T13"/>
    <mergeCell ref="A2:T2"/>
    <mergeCell ref="A1:T1"/>
    <mergeCell ref="A119:S119"/>
    <mergeCell ref="A24:S24"/>
    <mergeCell ref="A43:S43"/>
    <mergeCell ref="A62:S62"/>
    <mergeCell ref="A81:S81"/>
    <mergeCell ref="A100:S100"/>
  </mergeCells>
  <phoneticPr fontId="0" type="noConversion"/>
  <printOptions horizontalCentered="1" gridLinesSet="0"/>
  <pageMargins left="0.25" right="0.25" top="0.25" bottom="0.25" header="0.5" footer="0.5"/>
  <pageSetup scale="43" orientation="portrait" horizontalDpi="4294967292" r:id="rId1"/>
  <headerFooter alignWithMargins="0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0BD9-8D2B-4F86-9CED-6346E3945F2B}">
  <sheetPr>
    <pageSetUpPr fitToPage="1"/>
  </sheetPr>
  <dimension ref="A1:P74"/>
  <sheetViews>
    <sheetView showGridLines="0" zoomScaleNormal="100" workbookViewId="0">
      <selection sqref="A1:P1"/>
    </sheetView>
  </sheetViews>
  <sheetFormatPr defaultColWidth="8.85546875" defaultRowHeight="12.75" x14ac:dyDescent="0.2"/>
  <cols>
    <col min="1" max="1" width="2.7109375" style="166" bestFit="1" customWidth="1"/>
    <col min="2" max="2" width="18.85546875" bestFit="1" customWidth="1"/>
    <col min="3" max="3" width="4.85546875" bestFit="1" customWidth="1"/>
    <col min="4" max="4" width="5.5703125" style="1" bestFit="1" customWidth="1"/>
    <col min="5" max="5" width="2.7109375" style="166" bestFit="1" customWidth="1"/>
    <col min="6" max="6" width="18.85546875" bestFit="1" customWidth="1"/>
    <col min="7" max="7" width="4.85546875" bestFit="1" customWidth="1"/>
    <col min="8" max="8" width="5.5703125" style="1" bestFit="1" customWidth="1"/>
    <col min="9" max="9" width="2.7109375" style="166" bestFit="1" customWidth="1"/>
    <col min="10" max="10" width="17.28515625" bestFit="1" customWidth="1"/>
    <col min="11" max="11" width="4.85546875" bestFit="1" customWidth="1"/>
    <col min="12" max="12" width="5.5703125" style="1" bestFit="1" customWidth="1"/>
    <col min="13" max="13" width="2.7109375" style="166" bestFit="1" customWidth="1"/>
    <col min="14" max="14" width="18.85546875" bestFit="1" customWidth="1"/>
    <col min="15" max="15" width="4.85546875" bestFit="1" customWidth="1"/>
    <col min="16" max="16" width="6.5703125" style="1" bestFit="1" customWidth="1"/>
  </cols>
  <sheetData>
    <row r="1" spans="1:16" ht="20.25" x14ac:dyDescent="0.3">
      <c r="A1" s="658" t="s">
        <v>283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</row>
    <row r="2" spans="1:16" ht="2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x14ac:dyDescent="0.2">
      <c r="A3" s="655" t="s">
        <v>284</v>
      </c>
      <c r="B3" s="656"/>
      <c r="C3" s="656"/>
      <c r="D3" s="657"/>
      <c r="E3" s="655" t="s">
        <v>285</v>
      </c>
      <c r="F3" s="656"/>
      <c r="G3" s="656"/>
      <c r="H3" s="657"/>
      <c r="I3" s="655" t="s">
        <v>286</v>
      </c>
      <c r="J3" s="656"/>
      <c r="K3" s="656"/>
      <c r="L3" s="657"/>
      <c r="M3" s="655" t="s">
        <v>287</v>
      </c>
      <c r="N3" s="656"/>
      <c r="O3" s="656"/>
      <c r="P3" s="657"/>
    </row>
    <row r="4" spans="1:16" x14ac:dyDescent="0.2">
      <c r="A4" s="136">
        <v>1</v>
      </c>
      <c r="B4" s="137" t="s">
        <v>369</v>
      </c>
      <c r="C4" s="137" t="s">
        <v>72</v>
      </c>
      <c r="D4" s="138">
        <v>163</v>
      </c>
      <c r="E4" s="136">
        <v>1</v>
      </c>
      <c r="F4" s="137" t="s">
        <v>289</v>
      </c>
      <c r="G4" s="137" t="s">
        <v>65</v>
      </c>
      <c r="H4" s="139">
        <v>657</v>
      </c>
      <c r="I4" s="136">
        <v>1</v>
      </c>
      <c r="J4" s="137" t="s">
        <v>290</v>
      </c>
      <c r="K4" s="137" t="s">
        <v>71</v>
      </c>
      <c r="L4" s="139">
        <v>133</v>
      </c>
      <c r="M4" s="136">
        <v>1</v>
      </c>
      <c r="N4" s="137" t="s">
        <v>290</v>
      </c>
      <c r="O4" s="137" t="s">
        <v>71</v>
      </c>
      <c r="P4" s="138">
        <v>197</v>
      </c>
    </row>
    <row r="5" spans="1:16" x14ac:dyDescent="0.2">
      <c r="A5" s="136"/>
      <c r="B5" s="140" t="s">
        <v>299</v>
      </c>
      <c r="C5" s="140" t="s">
        <v>72</v>
      </c>
      <c r="D5" s="141">
        <v>163</v>
      </c>
      <c r="E5" s="136">
        <f>IF(F5="","",IF(H5=H4,"",2))</f>
        <v>2</v>
      </c>
      <c r="F5" s="137" t="s">
        <v>295</v>
      </c>
      <c r="G5" s="137" t="s">
        <v>68</v>
      </c>
      <c r="H5" s="139">
        <v>636</v>
      </c>
      <c r="I5" s="136">
        <f>IF(J5="","",IF(L5=L4,"",2))</f>
        <v>2</v>
      </c>
      <c r="J5" s="142" t="s">
        <v>293</v>
      </c>
      <c r="K5" s="142" t="s">
        <v>74</v>
      </c>
      <c r="L5" s="139">
        <v>127</v>
      </c>
      <c r="M5" s="136">
        <f>IF(N5="","",IF(P5=P4,"",2))</f>
        <v>2</v>
      </c>
      <c r="N5" s="137" t="s">
        <v>295</v>
      </c>
      <c r="O5" s="137" t="s">
        <v>68</v>
      </c>
      <c r="P5" s="138">
        <v>191</v>
      </c>
    </row>
    <row r="6" spans="1:16" x14ac:dyDescent="0.2">
      <c r="A6" s="136">
        <v>3</v>
      </c>
      <c r="B6" s="140" t="s">
        <v>2028</v>
      </c>
      <c r="C6" s="140" t="s">
        <v>288</v>
      </c>
      <c r="D6" s="141">
        <v>162</v>
      </c>
      <c r="E6" s="136">
        <f>IF(F6="","",IF(H6=H5,"",3))</f>
        <v>3</v>
      </c>
      <c r="F6" s="137" t="s">
        <v>290</v>
      </c>
      <c r="G6" s="137" t="s">
        <v>71</v>
      </c>
      <c r="H6" s="139">
        <v>631</v>
      </c>
      <c r="I6" s="136">
        <f>IF(J6="","",IF(L6=L5,"",3))</f>
        <v>3</v>
      </c>
      <c r="J6" s="137" t="s">
        <v>295</v>
      </c>
      <c r="K6" s="137" t="s">
        <v>68</v>
      </c>
      <c r="L6" s="139">
        <v>123</v>
      </c>
      <c r="M6" s="136">
        <f>IF(N6="","",IF(P6=P5,"",3))</f>
        <v>3</v>
      </c>
      <c r="N6" s="137" t="s">
        <v>291</v>
      </c>
      <c r="O6" s="137" t="s">
        <v>71</v>
      </c>
      <c r="P6" s="138">
        <v>182</v>
      </c>
    </row>
    <row r="7" spans="1:16" x14ac:dyDescent="0.2">
      <c r="A7" s="136"/>
      <c r="B7" s="140"/>
      <c r="C7" s="140"/>
      <c r="D7" s="141"/>
      <c r="E7" s="136">
        <f>IF(F7="","",IF(H7=H6,"",4))</f>
        <v>4</v>
      </c>
      <c r="F7" s="137" t="s">
        <v>294</v>
      </c>
      <c r="G7" s="137" t="s">
        <v>75</v>
      </c>
      <c r="H7" s="139">
        <v>630</v>
      </c>
      <c r="I7" s="136">
        <f>IF(J7="","",IF(L7=L6,"",4))</f>
        <v>4</v>
      </c>
      <c r="J7" s="137" t="s">
        <v>298</v>
      </c>
      <c r="K7" s="137" t="s">
        <v>72</v>
      </c>
      <c r="L7" s="139">
        <v>119</v>
      </c>
      <c r="M7" s="136">
        <f>IF(N7="","",IF(P7=P6,"",4))</f>
        <v>4</v>
      </c>
      <c r="N7" s="137" t="s">
        <v>296</v>
      </c>
      <c r="O7" s="137" t="s">
        <v>70</v>
      </c>
      <c r="P7" s="138">
        <v>170</v>
      </c>
    </row>
    <row r="8" spans="1:16" x14ac:dyDescent="0.2">
      <c r="A8" s="136"/>
      <c r="B8" s="140"/>
      <c r="C8" s="140"/>
      <c r="D8" s="141"/>
      <c r="E8" s="136">
        <f>IF(F8="","",IF(H8=H7,"",5))</f>
        <v>5</v>
      </c>
      <c r="F8" s="137" t="s">
        <v>514</v>
      </c>
      <c r="G8" s="137" t="s">
        <v>71</v>
      </c>
      <c r="H8" s="139">
        <v>626</v>
      </c>
      <c r="I8" s="136">
        <f>IF(J8="","",IF(L8=L7,"",5))</f>
        <v>5</v>
      </c>
      <c r="J8" s="137" t="s">
        <v>327</v>
      </c>
      <c r="K8" s="137" t="s">
        <v>73</v>
      </c>
      <c r="L8" s="139">
        <v>113</v>
      </c>
      <c r="M8" s="136">
        <f>IF(N8="","",IF(P8=P7,"",5))</f>
        <v>5</v>
      </c>
      <c r="N8" s="137" t="s">
        <v>301</v>
      </c>
      <c r="O8" s="137" t="s">
        <v>68</v>
      </c>
      <c r="P8" s="138">
        <v>167</v>
      </c>
    </row>
    <row r="9" spans="1:16" x14ac:dyDescent="0.2">
      <c r="A9" s="136"/>
      <c r="B9" s="140"/>
      <c r="C9" s="140"/>
      <c r="D9" s="141"/>
      <c r="E9" s="136">
        <f>IF(F9="","",IF(H9=H8,"",6))</f>
        <v>6</v>
      </c>
      <c r="F9" s="137" t="s">
        <v>296</v>
      </c>
      <c r="G9" s="142" t="s">
        <v>70</v>
      </c>
      <c r="H9" s="139">
        <v>625</v>
      </c>
      <c r="I9" s="136">
        <f>IF(J9="","",IF(L9=L8,"",6))</f>
        <v>6</v>
      </c>
      <c r="J9" s="137" t="s">
        <v>303</v>
      </c>
      <c r="K9" s="142" t="s">
        <v>74</v>
      </c>
      <c r="L9" s="139">
        <v>111</v>
      </c>
      <c r="M9" s="136">
        <f>IF(N9="","",IF(P9=P8,"",6))</f>
        <v>6</v>
      </c>
      <c r="N9" s="137" t="s">
        <v>306</v>
      </c>
      <c r="O9" s="137" t="s">
        <v>166</v>
      </c>
      <c r="P9" s="138">
        <v>166</v>
      </c>
    </row>
    <row r="10" spans="1:16" x14ac:dyDescent="0.2">
      <c r="A10" s="136"/>
      <c r="B10" s="140"/>
      <c r="C10" s="140"/>
      <c r="D10" s="141"/>
      <c r="E10" s="136">
        <f>IF(F10="","",IF(H10=H9,"",7))</f>
        <v>7</v>
      </c>
      <c r="F10" s="137" t="s">
        <v>299</v>
      </c>
      <c r="G10" s="137" t="s">
        <v>72</v>
      </c>
      <c r="H10" s="139">
        <v>622</v>
      </c>
      <c r="I10" s="136">
        <f>IF(J10="","",IF(L10=L9,"",7))</f>
        <v>7</v>
      </c>
      <c r="J10" s="137" t="s">
        <v>306</v>
      </c>
      <c r="K10" s="137" t="s">
        <v>166</v>
      </c>
      <c r="L10" s="139">
        <v>110</v>
      </c>
      <c r="M10" s="136" t="str">
        <f>IF(N10="","",IF(P10=P9,"",7))</f>
        <v/>
      </c>
      <c r="N10" s="142" t="s">
        <v>299</v>
      </c>
      <c r="O10" s="142" t="s">
        <v>72</v>
      </c>
      <c r="P10" s="138">
        <v>166</v>
      </c>
    </row>
    <row r="11" spans="1:16" x14ac:dyDescent="0.2">
      <c r="A11" s="136"/>
      <c r="B11" s="140"/>
      <c r="C11" s="140"/>
      <c r="D11" s="141"/>
      <c r="E11" s="136">
        <f>IF(F11="","",IF(H11=H10,"",8))</f>
        <v>8</v>
      </c>
      <c r="F11" s="137" t="s">
        <v>306</v>
      </c>
      <c r="G11" s="137" t="s">
        <v>166</v>
      </c>
      <c r="H11" s="139">
        <v>620</v>
      </c>
      <c r="I11" s="136">
        <f>IF(J11="","",IF(L11=L10,"",8))</f>
        <v>8</v>
      </c>
      <c r="J11" s="137" t="s">
        <v>344</v>
      </c>
      <c r="K11" s="137" t="s">
        <v>74</v>
      </c>
      <c r="L11" s="139">
        <v>99</v>
      </c>
      <c r="M11" s="136">
        <f>IF(N11="","",IF(P11=P10,"",8))</f>
        <v>8</v>
      </c>
      <c r="N11" s="137" t="s">
        <v>327</v>
      </c>
      <c r="O11" s="137" t="s">
        <v>73</v>
      </c>
      <c r="P11" s="138">
        <v>162</v>
      </c>
    </row>
    <row r="12" spans="1:16" x14ac:dyDescent="0.2">
      <c r="A12" s="136"/>
      <c r="B12" s="140"/>
      <c r="C12" s="140"/>
      <c r="D12" s="141"/>
      <c r="E12" s="136">
        <f>IF(F12="","",IF(H12=H11,"",9))</f>
        <v>9</v>
      </c>
      <c r="F12" s="142" t="s">
        <v>292</v>
      </c>
      <c r="G12" s="142" t="s">
        <v>73</v>
      </c>
      <c r="H12" s="139">
        <v>617</v>
      </c>
      <c r="I12" s="136">
        <f>IF(J12="","",IF(L12=L11,"",9))</f>
        <v>9</v>
      </c>
      <c r="J12" s="137" t="s">
        <v>300</v>
      </c>
      <c r="K12" s="137" t="s">
        <v>67</v>
      </c>
      <c r="L12" s="139">
        <v>97</v>
      </c>
      <c r="M12" s="136" t="str">
        <f>IF(N12="","",IF(P12=P11,"",9))</f>
        <v/>
      </c>
      <c r="N12" s="137" t="s">
        <v>293</v>
      </c>
      <c r="O12" s="142" t="s">
        <v>74</v>
      </c>
      <c r="P12" s="138">
        <v>162</v>
      </c>
    </row>
    <row r="13" spans="1:16" ht="13.5" thickBot="1" x14ac:dyDescent="0.25">
      <c r="A13" s="143"/>
      <c r="B13" s="140"/>
      <c r="C13" s="140"/>
      <c r="D13" s="144"/>
      <c r="E13" s="143">
        <f>IF(F13="","",IF(H13=H12,"",10))</f>
        <v>10</v>
      </c>
      <c r="F13" s="137" t="s">
        <v>302</v>
      </c>
      <c r="G13" s="137" t="s">
        <v>147</v>
      </c>
      <c r="H13" s="139">
        <v>610</v>
      </c>
      <c r="I13" s="143">
        <f>IF(J13="","",IF(L13=L12,"",10))</f>
        <v>10</v>
      </c>
      <c r="J13" s="137" t="s">
        <v>289</v>
      </c>
      <c r="K13" s="137" t="s">
        <v>65</v>
      </c>
      <c r="L13" s="139">
        <v>91</v>
      </c>
      <c r="M13" s="143" t="str">
        <f>IF(N13="","",IF(P13=P12,"",10))</f>
        <v/>
      </c>
      <c r="N13" s="142" t="s">
        <v>298</v>
      </c>
      <c r="O13" s="137" t="s">
        <v>72</v>
      </c>
      <c r="P13" s="145">
        <v>162</v>
      </c>
    </row>
    <row r="14" spans="1:16" x14ac:dyDescent="0.2">
      <c r="A14" s="655" t="s">
        <v>311</v>
      </c>
      <c r="B14" s="656"/>
      <c r="C14" s="656"/>
      <c r="D14" s="657"/>
      <c r="E14" s="655" t="s">
        <v>312</v>
      </c>
      <c r="F14" s="656"/>
      <c r="G14" s="656"/>
      <c r="H14" s="657"/>
      <c r="I14" s="655" t="s">
        <v>313</v>
      </c>
      <c r="J14" s="656"/>
      <c r="K14" s="656"/>
      <c r="L14" s="657"/>
      <c r="M14" s="655" t="s">
        <v>314</v>
      </c>
      <c r="N14" s="656"/>
      <c r="O14" s="656"/>
      <c r="P14" s="657"/>
    </row>
    <row r="15" spans="1:16" x14ac:dyDescent="0.2">
      <c r="A15" s="136">
        <v>1</v>
      </c>
      <c r="B15" s="137" t="s">
        <v>291</v>
      </c>
      <c r="C15" s="137" t="s">
        <v>71</v>
      </c>
      <c r="D15" s="139">
        <v>50</v>
      </c>
      <c r="E15" s="136">
        <v>1</v>
      </c>
      <c r="F15" s="142" t="s">
        <v>295</v>
      </c>
      <c r="G15" s="137" t="s">
        <v>68</v>
      </c>
      <c r="H15" s="139">
        <v>14</v>
      </c>
      <c r="I15" s="136">
        <v>1</v>
      </c>
      <c r="J15" s="137" t="s">
        <v>293</v>
      </c>
      <c r="K15" s="137" t="s">
        <v>74</v>
      </c>
      <c r="L15" s="138">
        <v>56</v>
      </c>
      <c r="M15" s="136">
        <v>1</v>
      </c>
      <c r="N15" s="137" t="s">
        <v>290</v>
      </c>
      <c r="O15" s="137" t="s">
        <v>71</v>
      </c>
      <c r="P15" s="138">
        <v>134</v>
      </c>
    </row>
    <row r="16" spans="1:16" x14ac:dyDescent="0.2">
      <c r="A16" s="136">
        <f>IF(B16="","",IF(D16=D15,"",2))</f>
        <v>2</v>
      </c>
      <c r="B16" s="137" t="s">
        <v>301</v>
      </c>
      <c r="C16" s="137" t="s">
        <v>68</v>
      </c>
      <c r="D16" s="139">
        <v>47</v>
      </c>
      <c r="E16" s="136">
        <f>IF(F16="","",IF(H16=H15,"",2))</f>
        <v>2</v>
      </c>
      <c r="F16" s="137" t="s">
        <v>316</v>
      </c>
      <c r="G16" s="137" t="s">
        <v>74</v>
      </c>
      <c r="H16" s="139">
        <v>13</v>
      </c>
      <c r="I16" s="136">
        <f>IF(J16="","",IF(L16=L15,"",2))</f>
        <v>2</v>
      </c>
      <c r="J16" s="137" t="s">
        <v>290</v>
      </c>
      <c r="K16" s="137" t="s">
        <v>71</v>
      </c>
      <c r="L16" s="138">
        <v>55</v>
      </c>
      <c r="M16" s="136">
        <f>IF(N16="","",IF(P16=P15,"",2))</f>
        <v>2</v>
      </c>
      <c r="N16" s="137" t="s">
        <v>293</v>
      </c>
      <c r="O16" s="137" t="s">
        <v>74</v>
      </c>
      <c r="P16" s="138">
        <v>120</v>
      </c>
    </row>
    <row r="17" spans="1:16" x14ac:dyDescent="0.2">
      <c r="A17" s="136" t="str">
        <f>IF(B17="","",IF(D17=D16,"",3))</f>
        <v/>
      </c>
      <c r="B17" s="137" t="s">
        <v>290</v>
      </c>
      <c r="C17" s="137" t="s">
        <v>71</v>
      </c>
      <c r="D17" s="139">
        <v>47</v>
      </c>
      <c r="E17" s="136">
        <f>IF(F17="","",IF(H17=H16,"",3))</f>
        <v>3</v>
      </c>
      <c r="F17" s="137" t="s">
        <v>329</v>
      </c>
      <c r="G17" s="142" t="s">
        <v>75</v>
      </c>
      <c r="H17" s="139">
        <v>12</v>
      </c>
      <c r="I17" s="136">
        <f>IF(J17="","",IF(L17=L16,"",3))</f>
        <v>3</v>
      </c>
      <c r="J17" s="137" t="s">
        <v>303</v>
      </c>
      <c r="K17" s="137" t="s">
        <v>74</v>
      </c>
      <c r="L17" s="138">
        <v>46</v>
      </c>
      <c r="M17" s="136">
        <f>IF(N17="","",IF(P17=P16,"",3))</f>
        <v>3</v>
      </c>
      <c r="N17" s="137" t="s">
        <v>303</v>
      </c>
      <c r="O17" s="137" t="s">
        <v>74</v>
      </c>
      <c r="P17" s="138">
        <v>116</v>
      </c>
    </row>
    <row r="18" spans="1:16" x14ac:dyDescent="0.2">
      <c r="A18" s="136">
        <f>IF(B18="","",IF(D18=D17,"",4))</f>
        <v>4</v>
      </c>
      <c r="B18" s="137" t="s">
        <v>315</v>
      </c>
      <c r="C18" s="137" t="s">
        <v>73</v>
      </c>
      <c r="D18" s="139">
        <v>46</v>
      </c>
      <c r="E18" s="136">
        <f>IF(F18="","",IF(H18=H17,"",4))</f>
        <v>4</v>
      </c>
      <c r="F18" s="137" t="s">
        <v>289</v>
      </c>
      <c r="G18" s="137" t="s">
        <v>65</v>
      </c>
      <c r="H18" s="139">
        <v>10</v>
      </c>
      <c r="I18" s="136">
        <f>IF(J18="","",IF(L18=L17,"",4))</f>
        <v>4</v>
      </c>
      <c r="J18" s="137" t="s">
        <v>300</v>
      </c>
      <c r="K18" s="137" t="s">
        <v>67</v>
      </c>
      <c r="L18" s="138">
        <v>45</v>
      </c>
      <c r="M18" s="136">
        <f>IF(N18="","",IF(P18=P17,"",4))</f>
        <v>4</v>
      </c>
      <c r="N18" s="137" t="s">
        <v>298</v>
      </c>
      <c r="O18" s="137" t="s">
        <v>72</v>
      </c>
      <c r="P18" s="138">
        <v>104</v>
      </c>
    </row>
    <row r="19" spans="1:16" x14ac:dyDescent="0.2">
      <c r="A19" s="136" t="str">
        <f>IF(B19="","",IF(D19=D18,"",5))</f>
        <v/>
      </c>
      <c r="B19" s="137" t="s">
        <v>295</v>
      </c>
      <c r="C19" s="137" t="s">
        <v>68</v>
      </c>
      <c r="D19" s="139">
        <v>46</v>
      </c>
      <c r="E19" s="136">
        <f>IF(F19="","",IF(H19=H18,"",5))</f>
        <v>5</v>
      </c>
      <c r="F19" s="137" t="s">
        <v>317</v>
      </c>
      <c r="G19" s="137" t="s">
        <v>73</v>
      </c>
      <c r="H19" s="139">
        <v>9</v>
      </c>
      <c r="I19" s="136">
        <f>IF(J19="","",IF(L19=L18,"",5))</f>
        <v>5</v>
      </c>
      <c r="J19" s="137" t="s">
        <v>298</v>
      </c>
      <c r="K19" s="137" t="s">
        <v>72</v>
      </c>
      <c r="L19" s="138">
        <v>42</v>
      </c>
      <c r="M19" s="136">
        <f>IF(N19="","",IF(P19=P18,"",5))</f>
        <v>5</v>
      </c>
      <c r="N19" s="142" t="s">
        <v>299</v>
      </c>
      <c r="O19" s="142" t="s">
        <v>72</v>
      </c>
      <c r="P19" s="138">
        <v>103</v>
      </c>
    </row>
    <row r="20" spans="1:16" x14ac:dyDescent="0.2">
      <c r="A20" s="136">
        <f>IF(B20="","",IF(D20=D19,"",6))</f>
        <v>6</v>
      </c>
      <c r="B20" s="137" t="s">
        <v>616</v>
      </c>
      <c r="C20" s="137" t="s">
        <v>65</v>
      </c>
      <c r="D20" s="139">
        <v>45</v>
      </c>
      <c r="E20" s="136">
        <f>IF(F20="","",IF(H20=H19,"",6))</f>
        <v>6</v>
      </c>
      <c r="F20" s="137" t="s">
        <v>323</v>
      </c>
      <c r="G20" s="142" t="s">
        <v>71</v>
      </c>
      <c r="H20" s="139">
        <v>8</v>
      </c>
      <c r="I20" s="136">
        <f>IF(J20="","",IF(L20=L19,"",6))</f>
        <v>6</v>
      </c>
      <c r="J20" s="137" t="s">
        <v>319</v>
      </c>
      <c r="K20" s="137" t="s">
        <v>166</v>
      </c>
      <c r="L20" s="138">
        <v>41</v>
      </c>
      <c r="M20" s="136">
        <f>IF(N20="","",IF(P20=P19,"",6))</f>
        <v>6</v>
      </c>
      <c r="N20" s="137" t="s">
        <v>321</v>
      </c>
      <c r="O20" s="137" t="s">
        <v>72</v>
      </c>
      <c r="P20" s="138">
        <v>102</v>
      </c>
    </row>
    <row r="21" spans="1:16" x14ac:dyDescent="0.2">
      <c r="A21" s="136" t="str">
        <f>IF(B21="","",IF(D21=D20,"",7))</f>
        <v/>
      </c>
      <c r="B21" s="137" t="s">
        <v>327</v>
      </c>
      <c r="C21" s="137" t="s">
        <v>73</v>
      </c>
      <c r="D21" s="139">
        <v>45</v>
      </c>
      <c r="E21" s="136">
        <f>IF(F21="","",IF(H21=H20,"",7))</f>
        <v>7</v>
      </c>
      <c r="F21" s="142" t="s">
        <v>364</v>
      </c>
      <c r="G21" s="137" t="s">
        <v>288</v>
      </c>
      <c r="H21" s="141">
        <v>7</v>
      </c>
      <c r="I21" s="136">
        <f>IF(J21="","",IF(L21=L20,"",7))</f>
        <v>7</v>
      </c>
      <c r="J21" s="137" t="s">
        <v>321</v>
      </c>
      <c r="K21" s="142" t="s">
        <v>72</v>
      </c>
      <c r="L21" s="138">
        <v>40</v>
      </c>
      <c r="M21" s="136">
        <f>IF(N21="","",IF(P21=P20,"",7))</f>
        <v>7</v>
      </c>
      <c r="N21" s="137" t="s">
        <v>319</v>
      </c>
      <c r="O21" s="137" t="s">
        <v>166</v>
      </c>
      <c r="P21" s="138">
        <v>101</v>
      </c>
    </row>
    <row r="22" spans="1:16" x14ac:dyDescent="0.2">
      <c r="A22" s="136">
        <f>IF(B22="","",IF(D22=D21,"",8))</f>
        <v>8</v>
      </c>
      <c r="B22" s="137" t="s">
        <v>361</v>
      </c>
      <c r="C22" s="137" t="s">
        <v>65</v>
      </c>
      <c r="D22" s="139">
        <v>44</v>
      </c>
      <c r="E22" s="136" t="str">
        <f>IF(F22="","",IF(H22=H21,"",8))</f>
        <v/>
      </c>
      <c r="F22" s="137"/>
      <c r="G22" s="137"/>
      <c r="H22" s="146"/>
      <c r="I22" s="136" t="str">
        <f>IF(J22="","",IF(L22=L21,"",8))</f>
        <v/>
      </c>
      <c r="J22" s="137" t="s">
        <v>792</v>
      </c>
      <c r="K22" s="137" t="s">
        <v>76</v>
      </c>
      <c r="L22" s="138">
        <v>40</v>
      </c>
      <c r="M22" s="136">
        <f>IF(N22="","",IF(P22=P21,"",8))</f>
        <v>8</v>
      </c>
      <c r="N22" s="137" t="s">
        <v>330</v>
      </c>
      <c r="O22" s="137" t="s">
        <v>68</v>
      </c>
      <c r="P22" s="138">
        <v>99</v>
      </c>
    </row>
    <row r="23" spans="1:16" x14ac:dyDescent="0.2">
      <c r="A23" s="136">
        <f>IF(B23="","",IF(D23=D22,"",9))</f>
        <v>9</v>
      </c>
      <c r="B23" s="142" t="s">
        <v>318</v>
      </c>
      <c r="C23" s="137" t="s">
        <v>166</v>
      </c>
      <c r="D23" s="138">
        <v>43</v>
      </c>
      <c r="E23" s="136" t="str">
        <f>IF(F23="","",IF(H23=H22,"",9))</f>
        <v/>
      </c>
      <c r="F23" s="137"/>
      <c r="G23" s="137"/>
      <c r="H23" s="141"/>
      <c r="I23" s="136">
        <f>IF(J23="","",IF(L23=L22,"",9))</f>
        <v>9</v>
      </c>
      <c r="J23" s="137" t="s">
        <v>819</v>
      </c>
      <c r="K23" s="137" t="s">
        <v>147</v>
      </c>
      <c r="L23" s="138">
        <v>36</v>
      </c>
      <c r="M23" s="136" t="str">
        <f>IF(N23="","",IF(P23=P22,"",9))</f>
        <v/>
      </c>
      <c r="N23" s="137" t="s">
        <v>295</v>
      </c>
      <c r="O23" s="137" t="s">
        <v>68</v>
      </c>
      <c r="P23" s="138">
        <v>99</v>
      </c>
    </row>
    <row r="24" spans="1:16" ht="13.5" thickBot="1" x14ac:dyDescent="0.25">
      <c r="A24" s="143">
        <f>IF(B24="","",IF(D24=D23,"",10))</f>
        <v>10</v>
      </c>
      <c r="B24" s="147" t="s">
        <v>310</v>
      </c>
      <c r="C24" s="148" t="s">
        <v>288</v>
      </c>
      <c r="D24" s="144">
        <v>42</v>
      </c>
      <c r="E24" s="143" t="str">
        <f>IF(F24="","",IF(H24=H23,"",10))</f>
        <v/>
      </c>
      <c r="F24" s="148"/>
      <c r="G24" s="148"/>
      <c r="H24" s="144"/>
      <c r="I24" s="143">
        <f>IF(J24="","",IF(L24=L23,"",10))</f>
        <v>10</v>
      </c>
      <c r="J24" s="137" t="s">
        <v>343</v>
      </c>
      <c r="K24" s="137" t="s">
        <v>68</v>
      </c>
      <c r="L24" s="138">
        <v>35</v>
      </c>
      <c r="M24" s="143">
        <f>IF(N24="","",IF(P24=P23,"",10))</f>
        <v>10</v>
      </c>
      <c r="N24" s="148" t="s">
        <v>291</v>
      </c>
      <c r="O24" s="148" t="s">
        <v>71</v>
      </c>
      <c r="P24" s="144">
        <v>98</v>
      </c>
    </row>
    <row r="25" spans="1:16" x14ac:dyDescent="0.2">
      <c r="A25" s="655" t="s">
        <v>333</v>
      </c>
      <c r="B25" s="656"/>
      <c r="C25" s="656"/>
      <c r="D25" s="657"/>
      <c r="E25" s="655" t="s">
        <v>334</v>
      </c>
      <c r="F25" s="656"/>
      <c r="G25" s="656"/>
      <c r="H25" s="657"/>
      <c r="I25" s="655" t="s">
        <v>335</v>
      </c>
      <c r="J25" s="656"/>
      <c r="K25" s="656"/>
      <c r="L25" s="657"/>
      <c r="M25" s="655" t="s">
        <v>336</v>
      </c>
      <c r="N25" s="656"/>
      <c r="O25" s="656"/>
      <c r="P25" s="657"/>
    </row>
    <row r="26" spans="1:16" x14ac:dyDescent="0.2">
      <c r="A26" s="136">
        <v>1</v>
      </c>
      <c r="B26" s="137" t="s">
        <v>293</v>
      </c>
      <c r="C26" s="137" t="s">
        <v>74</v>
      </c>
      <c r="D26" s="139">
        <v>112</v>
      </c>
      <c r="E26" s="136">
        <v>1</v>
      </c>
      <c r="F26" s="137" t="s">
        <v>327</v>
      </c>
      <c r="G26" s="137" t="s">
        <v>73</v>
      </c>
      <c r="H26" s="139">
        <v>238</v>
      </c>
      <c r="I26" s="136">
        <v>1</v>
      </c>
      <c r="J26" s="137" t="s">
        <v>293</v>
      </c>
      <c r="K26" s="137" t="s">
        <v>74</v>
      </c>
      <c r="L26" s="139">
        <v>28</v>
      </c>
      <c r="M26" s="136">
        <v>1</v>
      </c>
      <c r="N26" s="137" t="s">
        <v>290</v>
      </c>
      <c r="O26" s="137" t="s">
        <v>71</v>
      </c>
      <c r="P26" s="138">
        <v>63</v>
      </c>
    </row>
    <row r="27" spans="1:16" x14ac:dyDescent="0.2">
      <c r="A27" s="136">
        <f>IF(B27="","",IF(D27=D26,"",2))</f>
        <v>2</v>
      </c>
      <c r="B27" s="137" t="s">
        <v>298</v>
      </c>
      <c r="C27" s="137" t="s">
        <v>72</v>
      </c>
      <c r="D27" s="139">
        <v>110</v>
      </c>
      <c r="E27" s="136">
        <f>IF(F27="","",IF(H27=H26,"",2))</f>
        <v>2</v>
      </c>
      <c r="F27" s="137" t="s">
        <v>337</v>
      </c>
      <c r="G27" s="142" t="s">
        <v>65</v>
      </c>
      <c r="H27" s="139">
        <v>215</v>
      </c>
      <c r="I27" s="136">
        <f>IF(J27="","",IF(L27=L26,"",2))</f>
        <v>2</v>
      </c>
      <c r="J27" s="137" t="s">
        <v>290</v>
      </c>
      <c r="K27" s="137" t="s">
        <v>71</v>
      </c>
      <c r="L27" s="139">
        <v>26</v>
      </c>
      <c r="M27" s="136">
        <f>IF(N27="","",IF(P27=P26,"",2))</f>
        <v>2</v>
      </c>
      <c r="N27" s="137" t="s">
        <v>293</v>
      </c>
      <c r="O27" s="137" t="s">
        <v>74</v>
      </c>
      <c r="P27" s="138">
        <v>55</v>
      </c>
    </row>
    <row r="28" spans="1:16" x14ac:dyDescent="0.2">
      <c r="A28" s="136">
        <f>IF(B28="","",IF(D28=D27,"",3))</f>
        <v>3</v>
      </c>
      <c r="B28" s="137" t="s">
        <v>306</v>
      </c>
      <c r="C28" s="137" t="s">
        <v>166</v>
      </c>
      <c r="D28" s="139">
        <v>101</v>
      </c>
      <c r="E28" s="136">
        <f>IF(F28="","",IF(H28=H27,"",3))</f>
        <v>3</v>
      </c>
      <c r="F28" s="137" t="s">
        <v>300</v>
      </c>
      <c r="G28" s="142" t="s">
        <v>67</v>
      </c>
      <c r="H28" s="139">
        <v>198</v>
      </c>
      <c r="I28" s="136">
        <f>IF(J28="","",IF(L28=L27,"",3))</f>
        <v>3</v>
      </c>
      <c r="J28" s="137" t="s">
        <v>303</v>
      </c>
      <c r="K28" s="137" t="s">
        <v>74</v>
      </c>
      <c r="L28" s="139">
        <v>24</v>
      </c>
      <c r="M28" s="136" t="str">
        <f>IF(N28="","",IF(P28=P27,"",3))</f>
        <v/>
      </c>
      <c r="N28" s="137" t="s">
        <v>330</v>
      </c>
      <c r="O28" s="137" t="s">
        <v>68</v>
      </c>
      <c r="P28" s="141">
        <v>55</v>
      </c>
    </row>
    <row r="29" spans="1:16" x14ac:dyDescent="0.2">
      <c r="A29" s="136">
        <f>IF(B29="","",IF(D29=D28,"",4))</f>
        <v>4</v>
      </c>
      <c r="B29" s="137" t="s">
        <v>300</v>
      </c>
      <c r="C29" s="137" t="s">
        <v>67</v>
      </c>
      <c r="D29" s="139">
        <v>87</v>
      </c>
      <c r="E29" s="136">
        <f>IF(F29="","",IF(H29=H28,"",4))</f>
        <v>4</v>
      </c>
      <c r="F29" s="137" t="s">
        <v>343</v>
      </c>
      <c r="G29" s="137" t="s">
        <v>68</v>
      </c>
      <c r="H29" s="139">
        <v>195</v>
      </c>
      <c r="I29" s="136">
        <f>IF(J29="","",IF(L29=L28,"",4))</f>
        <v>4</v>
      </c>
      <c r="J29" s="137" t="s">
        <v>819</v>
      </c>
      <c r="K29" s="137" t="s">
        <v>147</v>
      </c>
      <c r="L29" s="1">
        <v>21</v>
      </c>
      <c r="M29" s="136" t="str">
        <f>IF(N29="","",IF(P29=P28,"",4))</f>
        <v/>
      </c>
      <c r="N29" s="137" t="s">
        <v>295</v>
      </c>
      <c r="O29" s="137" t="s">
        <v>68</v>
      </c>
      <c r="P29" s="138">
        <v>55</v>
      </c>
    </row>
    <row r="30" spans="1:16" x14ac:dyDescent="0.2">
      <c r="A30" s="136">
        <f>IF(B30="","",IF(D30=D29,"",5))</f>
        <v>5</v>
      </c>
      <c r="B30" s="137" t="s">
        <v>318</v>
      </c>
      <c r="C30" s="137" t="s">
        <v>166</v>
      </c>
      <c r="D30" s="139">
        <v>76</v>
      </c>
      <c r="E30" s="136">
        <f>IF(F30="","",IF(H30=H29,"",5))</f>
        <v>5</v>
      </c>
      <c r="F30" s="137" t="s">
        <v>344</v>
      </c>
      <c r="G30" s="137" t="s">
        <v>74</v>
      </c>
      <c r="H30" s="139">
        <v>182</v>
      </c>
      <c r="I30" s="149">
        <f>IF(J30="","",IF(L30=L29,"",5))</f>
        <v>5</v>
      </c>
      <c r="J30" s="150" t="s">
        <v>310</v>
      </c>
      <c r="K30" s="150" t="s">
        <v>288</v>
      </c>
      <c r="L30" s="151">
        <v>20</v>
      </c>
      <c r="M30" s="149">
        <f>IF(N30="","",IF(P30=P29,"",5))</f>
        <v>5</v>
      </c>
      <c r="N30" s="150" t="s">
        <v>303</v>
      </c>
      <c r="O30" s="150" t="s">
        <v>74</v>
      </c>
      <c r="P30" s="152">
        <v>54</v>
      </c>
    </row>
    <row r="31" spans="1:16" x14ac:dyDescent="0.2">
      <c r="A31" s="136">
        <f>IF(B31="","",IF(D31=D30,"",6))</f>
        <v>6</v>
      </c>
      <c r="B31" s="137" t="s">
        <v>290</v>
      </c>
      <c r="C31" s="137" t="s">
        <v>71</v>
      </c>
      <c r="D31" s="139">
        <v>75</v>
      </c>
      <c r="E31" s="136" t="str">
        <f>IF(F31="","",IF(H31=H30,"",6))</f>
        <v/>
      </c>
      <c r="F31" s="137" t="s">
        <v>339</v>
      </c>
      <c r="G31" s="137" t="s">
        <v>166</v>
      </c>
      <c r="H31" s="139">
        <v>182</v>
      </c>
      <c r="I31" s="136">
        <v>1</v>
      </c>
      <c r="J31" s="137" t="s">
        <v>290</v>
      </c>
      <c r="K31" s="137" t="s">
        <v>71</v>
      </c>
      <c r="L31" s="139">
        <v>29</v>
      </c>
      <c r="M31" s="136">
        <v>1</v>
      </c>
      <c r="N31" s="137" t="s">
        <v>290</v>
      </c>
      <c r="O31" s="137" t="s">
        <v>71</v>
      </c>
      <c r="P31" s="138">
        <v>71</v>
      </c>
    </row>
    <row r="32" spans="1:16" x14ac:dyDescent="0.2">
      <c r="A32" s="136">
        <f>IF(B32="","",IF(D32=D31,"",7))</f>
        <v>7</v>
      </c>
      <c r="B32" s="142" t="s">
        <v>344</v>
      </c>
      <c r="C32" s="153" t="s">
        <v>74</v>
      </c>
      <c r="D32" s="139">
        <v>74</v>
      </c>
      <c r="E32" s="136">
        <f>IF(F32="","",IF(H32=H31,"",7))</f>
        <v>7</v>
      </c>
      <c r="F32" s="137" t="s">
        <v>819</v>
      </c>
      <c r="G32" s="137" t="s">
        <v>147</v>
      </c>
      <c r="H32" s="139">
        <v>180</v>
      </c>
      <c r="I32" s="136">
        <f>IF(J32="","",IF(L32=L31,"",2))</f>
        <v>2</v>
      </c>
      <c r="J32" s="137" t="s">
        <v>293</v>
      </c>
      <c r="K32" s="137" t="s">
        <v>74</v>
      </c>
      <c r="L32" s="139">
        <v>28</v>
      </c>
      <c r="M32" s="136">
        <f>IF(N32="","",IF(P32=P31,"",2))</f>
        <v>2</v>
      </c>
      <c r="N32" s="137" t="s">
        <v>293</v>
      </c>
      <c r="O32" s="137" t="s">
        <v>74</v>
      </c>
      <c r="P32" s="138">
        <v>65</v>
      </c>
    </row>
    <row r="33" spans="1:16" x14ac:dyDescent="0.2">
      <c r="A33" s="136">
        <f>IF(B33="","",IF(D33=D32,"",8))</f>
        <v>8</v>
      </c>
      <c r="B33" s="142" t="s">
        <v>327</v>
      </c>
      <c r="C33" s="137" t="s">
        <v>73</v>
      </c>
      <c r="D33" s="146">
        <v>71</v>
      </c>
      <c r="E33" s="136">
        <f>IF(F33="","",IF(H33=H32,"",8))</f>
        <v>8</v>
      </c>
      <c r="F33" s="137" t="s">
        <v>289</v>
      </c>
      <c r="G33" s="137" t="s">
        <v>65</v>
      </c>
      <c r="H33" s="139">
        <v>178</v>
      </c>
      <c r="I33" s="136">
        <f>IF(J33="","",IF(L33=L32,"",3))</f>
        <v>3</v>
      </c>
      <c r="J33" s="142" t="s">
        <v>300</v>
      </c>
      <c r="K33" s="137" t="s">
        <v>67</v>
      </c>
      <c r="L33" s="138">
        <v>26</v>
      </c>
      <c r="M33" s="136">
        <f>IF(N33="","",IF(P33=P32,"",3))</f>
        <v>3</v>
      </c>
      <c r="N33" s="142" t="s">
        <v>303</v>
      </c>
      <c r="O33" s="137" t="s">
        <v>74</v>
      </c>
      <c r="P33" s="138">
        <v>62</v>
      </c>
    </row>
    <row r="34" spans="1:16" x14ac:dyDescent="0.2">
      <c r="A34" s="136">
        <f>IF(B34="","",IF(D34=D33,"",9))</f>
        <v>9</v>
      </c>
      <c r="B34" s="137" t="s">
        <v>295</v>
      </c>
      <c r="C34" s="137" t="s">
        <v>68</v>
      </c>
      <c r="D34" s="146">
        <v>68</v>
      </c>
      <c r="E34" s="136">
        <f>IF(F34="","",IF(H34=H33,"",9))</f>
        <v>9</v>
      </c>
      <c r="F34" s="137" t="s">
        <v>315</v>
      </c>
      <c r="G34" s="137" t="s">
        <v>73</v>
      </c>
      <c r="H34" s="139">
        <v>176</v>
      </c>
      <c r="I34" s="136">
        <f>IF(J34="","",IF(L34=L33,"",4))</f>
        <v>4</v>
      </c>
      <c r="J34" s="137" t="s">
        <v>331</v>
      </c>
      <c r="K34" s="137" t="s">
        <v>288</v>
      </c>
      <c r="L34" s="141">
        <v>22</v>
      </c>
      <c r="M34" s="136">
        <f>IF(N34="","",IF(P34=P33,"",4))</f>
        <v>4</v>
      </c>
      <c r="N34" s="137" t="s">
        <v>321</v>
      </c>
      <c r="O34" s="137" t="s">
        <v>72</v>
      </c>
      <c r="P34" s="141">
        <v>59</v>
      </c>
    </row>
    <row r="35" spans="1:16" ht="13.5" thickBot="1" x14ac:dyDescent="0.25">
      <c r="A35" s="143">
        <f>IF(B35="","",IF(D35=D34,"",10))</f>
        <v>10</v>
      </c>
      <c r="B35" s="147" t="s">
        <v>310</v>
      </c>
      <c r="C35" s="148" t="s">
        <v>288</v>
      </c>
      <c r="D35" s="144">
        <v>66</v>
      </c>
      <c r="E35" s="143">
        <f>IF(F35="","",IF(H35=H34,"",10))</f>
        <v>10</v>
      </c>
      <c r="F35" s="148" t="s">
        <v>310</v>
      </c>
      <c r="G35" s="148" t="s">
        <v>288</v>
      </c>
      <c r="H35" s="154">
        <v>174</v>
      </c>
      <c r="I35" s="143" t="str">
        <f>IF(J35="","",IF(L35=L34,"",5))</f>
        <v/>
      </c>
      <c r="J35" s="147"/>
      <c r="K35" s="148"/>
      <c r="L35" s="144"/>
      <c r="M35" s="143">
        <f>IF(N35="","",IF(P35=P34,"",5))</f>
        <v>5</v>
      </c>
      <c r="N35" s="147" t="s">
        <v>310</v>
      </c>
      <c r="O35" s="148" t="s">
        <v>288</v>
      </c>
      <c r="P35" s="144">
        <v>57</v>
      </c>
    </row>
    <row r="36" spans="1:16" x14ac:dyDescent="0.2">
      <c r="A36" s="655" t="s">
        <v>346</v>
      </c>
      <c r="B36" s="656"/>
      <c r="C36" s="656"/>
      <c r="D36" s="657"/>
      <c r="E36" s="655" t="s">
        <v>2029</v>
      </c>
      <c r="F36" s="656"/>
      <c r="G36" s="656"/>
      <c r="H36" s="657"/>
      <c r="I36" s="655" t="s">
        <v>347</v>
      </c>
      <c r="J36" s="656"/>
      <c r="K36" s="656"/>
      <c r="L36" s="657"/>
      <c r="M36" s="655" t="s">
        <v>348</v>
      </c>
      <c r="N36" s="656"/>
      <c r="O36" s="656"/>
      <c r="P36" s="657"/>
    </row>
    <row r="37" spans="1:16" x14ac:dyDescent="0.2">
      <c r="A37" s="136">
        <v>1</v>
      </c>
      <c r="B37" s="137" t="s">
        <v>327</v>
      </c>
      <c r="C37" s="137" t="s">
        <v>73</v>
      </c>
      <c r="D37" s="139">
        <v>86</v>
      </c>
      <c r="E37" s="136">
        <v>1</v>
      </c>
      <c r="F37" s="137" t="s">
        <v>349</v>
      </c>
      <c r="G37" s="137" t="s">
        <v>66</v>
      </c>
      <c r="H37" s="155" t="s">
        <v>2038</v>
      </c>
      <c r="I37" s="136">
        <v>1</v>
      </c>
      <c r="J37" s="137" t="s">
        <v>293</v>
      </c>
      <c r="K37" s="137" t="s">
        <v>74</v>
      </c>
      <c r="L37" s="139">
        <v>22</v>
      </c>
      <c r="M37" s="136">
        <v>1</v>
      </c>
      <c r="N37" s="137" t="s">
        <v>365</v>
      </c>
      <c r="O37" s="137" t="s">
        <v>70</v>
      </c>
      <c r="P37" s="138">
        <v>27</v>
      </c>
    </row>
    <row r="38" spans="1:16" x14ac:dyDescent="0.2">
      <c r="A38" s="136">
        <f>IF(B38="","",IF(D38=D37,"",2))</f>
        <v>2</v>
      </c>
      <c r="B38" s="137" t="s">
        <v>290</v>
      </c>
      <c r="C38" s="137" t="s">
        <v>71</v>
      </c>
      <c r="D38" s="139">
        <v>67</v>
      </c>
      <c r="E38" s="136" t="str">
        <f>IF(F38="","",IF(H38=H37,"",2))</f>
        <v/>
      </c>
      <c r="F38" s="137" t="s">
        <v>786</v>
      </c>
      <c r="G38" s="137" t="s">
        <v>76</v>
      </c>
      <c r="H38" s="155" t="s">
        <v>2038</v>
      </c>
      <c r="I38" s="136">
        <f>IF(J38="","",IF(L38=L37,"",2))</f>
        <v>2</v>
      </c>
      <c r="J38" s="137" t="s">
        <v>290</v>
      </c>
      <c r="K38" s="137" t="s">
        <v>71</v>
      </c>
      <c r="L38" s="139">
        <v>17</v>
      </c>
      <c r="M38" s="136">
        <f>IF(N38="","",IF(P38=P37,"",2))</f>
        <v>2</v>
      </c>
      <c r="N38" s="137" t="s">
        <v>352</v>
      </c>
      <c r="O38" s="137" t="s">
        <v>74</v>
      </c>
      <c r="P38" s="138">
        <v>23</v>
      </c>
    </row>
    <row r="39" spans="1:16" x14ac:dyDescent="0.2">
      <c r="A39" s="136">
        <f>IF(B39="","",IF(D39=D38,"",3))</f>
        <v>3</v>
      </c>
      <c r="B39" s="137" t="s">
        <v>358</v>
      </c>
      <c r="C39" s="137" t="s">
        <v>147</v>
      </c>
      <c r="D39" s="139">
        <v>53</v>
      </c>
      <c r="E39" s="136">
        <f>IF(F39="","",IF(H39=H38,"",3))</f>
        <v>3</v>
      </c>
      <c r="F39" s="137" t="s">
        <v>351</v>
      </c>
      <c r="G39" s="137" t="s">
        <v>166</v>
      </c>
      <c r="H39" s="155" t="s">
        <v>2039</v>
      </c>
      <c r="I39" s="136" t="str">
        <f>IF(J39="","",IF(L39=L38,"",3))</f>
        <v/>
      </c>
      <c r="J39" s="153" t="s">
        <v>299</v>
      </c>
      <c r="K39" s="153" t="s">
        <v>72</v>
      </c>
      <c r="L39" s="139">
        <v>17</v>
      </c>
      <c r="M39" s="136">
        <f>IF(N39="","",IF(P39=P38,"",3))</f>
        <v>3</v>
      </c>
      <c r="N39" s="137" t="s">
        <v>361</v>
      </c>
      <c r="O39" s="137" t="s">
        <v>65</v>
      </c>
      <c r="P39" s="138">
        <v>22</v>
      </c>
    </row>
    <row r="40" spans="1:16" x14ac:dyDescent="0.2">
      <c r="A40" s="136">
        <f>IF(B40="","",IF(D40=D39,"",4))</f>
        <v>4</v>
      </c>
      <c r="B40" s="137" t="s">
        <v>362</v>
      </c>
      <c r="C40" s="153" t="s">
        <v>68</v>
      </c>
      <c r="D40" s="1">
        <v>51</v>
      </c>
      <c r="E40" s="136">
        <f>IF(F40="","",IF(H40=H39,"",4))</f>
        <v>4</v>
      </c>
      <c r="F40" s="137" t="s">
        <v>675</v>
      </c>
      <c r="G40" s="137" t="s">
        <v>64</v>
      </c>
      <c r="H40" s="155" t="s">
        <v>1843</v>
      </c>
      <c r="I40" s="136">
        <f>IF(J40="","",IF(L40=L39,"",4))</f>
        <v>4</v>
      </c>
      <c r="J40" s="137" t="s">
        <v>298</v>
      </c>
      <c r="K40" s="137" t="s">
        <v>72</v>
      </c>
      <c r="L40" s="139">
        <v>15</v>
      </c>
      <c r="M40" s="136" t="str">
        <f>IF(N40="","",IF(P40=P39,"",4))</f>
        <v/>
      </c>
      <c r="N40" s="137" t="s">
        <v>381</v>
      </c>
      <c r="O40" s="142" t="s">
        <v>76</v>
      </c>
      <c r="P40" s="138">
        <v>22</v>
      </c>
    </row>
    <row r="41" spans="1:16" ht="13.5" thickBot="1" x14ac:dyDescent="0.25">
      <c r="A41" s="136">
        <f>IF(B41="","",IF(D41=D40,"",5))</f>
        <v>5</v>
      </c>
      <c r="B41" s="137" t="s">
        <v>513</v>
      </c>
      <c r="C41" s="137" t="s">
        <v>71</v>
      </c>
      <c r="D41" s="139">
        <v>45</v>
      </c>
      <c r="E41" s="143">
        <f>IF(F41="","",IF(H41=H40,"",5))</f>
        <v>5</v>
      </c>
      <c r="F41" s="137" t="s">
        <v>293</v>
      </c>
      <c r="G41" s="137" t="s">
        <v>74</v>
      </c>
      <c r="H41" s="155" t="s">
        <v>2040</v>
      </c>
      <c r="I41" s="136">
        <f>IF(J41="","",IF(L41=L40,"",5))</f>
        <v>5</v>
      </c>
      <c r="J41" s="137" t="s">
        <v>303</v>
      </c>
      <c r="K41" s="137" t="s">
        <v>74</v>
      </c>
      <c r="L41" s="1">
        <v>14</v>
      </c>
      <c r="M41" s="136">
        <f>IF(N41="","",IF(P41=P40,"",5))</f>
        <v>5</v>
      </c>
      <c r="N41" s="137" t="s">
        <v>366</v>
      </c>
      <c r="O41" s="137" t="s">
        <v>146</v>
      </c>
      <c r="P41" s="138">
        <v>21</v>
      </c>
    </row>
    <row r="42" spans="1:16" x14ac:dyDescent="0.2">
      <c r="A42" s="136">
        <f>IF(B42="","",IF(D42=D41,"",6))</f>
        <v>6</v>
      </c>
      <c r="B42" s="137" t="s">
        <v>306</v>
      </c>
      <c r="C42" s="137" t="s">
        <v>166</v>
      </c>
      <c r="D42" s="139">
        <v>44</v>
      </c>
      <c r="E42" s="655" t="s">
        <v>363</v>
      </c>
      <c r="F42" s="656"/>
      <c r="G42" s="656"/>
      <c r="H42" s="657"/>
      <c r="I42" s="136" t="str">
        <f>IF(J42="","",IF(L42=L41,"",6))</f>
        <v/>
      </c>
      <c r="J42" s="142" t="s">
        <v>343</v>
      </c>
      <c r="K42" s="137" t="s">
        <v>68</v>
      </c>
      <c r="L42" s="146">
        <v>14</v>
      </c>
      <c r="M42" s="136">
        <f>IF(N42="","",IF(P42=P41,"",6))</f>
        <v>6</v>
      </c>
      <c r="N42" s="137" t="s">
        <v>819</v>
      </c>
      <c r="O42" s="137" t="s">
        <v>147</v>
      </c>
      <c r="P42" s="141">
        <v>19</v>
      </c>
    </row>
    <row r="43" spans="1:16" x14ac:dyDescent="0.2">
      <c r="A43" s="136">
        <f>IF(B43="","",IF(D43=D42,"",7))</f>
        <v>7</v>
      </c>
      <c r="B43" s="137" t="s">
        <v>323</v>
      </c>
      <c r="C43" s="137" t="s">
        <v>71</v>
      </c>
      <c r="D43" s="139">
        <v>43</v>
      </c>
      <c r="E43" s="136">
        <v>1</v>
      </c>
      <c r="F43" s="137" t="s">
        <v>327</v>
      </c>
      <c r="G43" s="137" t="s">
        <v>73</v>
      </c>
      <c r="H43" s="138">
        <v>23</v>
      </c>
      <c r="I43" s="136">
        <f>IF(J43="","",IF(L43=L42,"",7))</f>
        <v>7</v>
      </c>
      <c r="J43" s="137" t="s">
        <v>364</v>
      </c>
      <c r="K43" s="142" t="s">
        <v>288</v>
      </c>
      <c r="L43" s="141">
        <v>13</v>
      </c>
      <c r="M43" s="136" t="str">
        <f>IF(N43="","",IF(P43=P42,"",7))</f>
        <v/>
      </c>
      <c r="N43" s="137" t="s">
        <v>303</v>
      </c>
      <c r="O43" s="137" t="s">
        <v>74</v>
      </c>
      <c r="P43" s="141">
        <v>19</v>
      </c>
    </row>
    <row r="44" spans="1:16" x14ac:dyDescent="0.2">
      <c r="A44" s="136" t="str">
        <f>IF(B44="","",IF(D44=D43,"",8))</f>
        <v/>
      </c>
      <c r="B44" s="142" t="s">
        <v>299</v>
      </c>
      <c r="C44" s="137" t="s">
        <v>72</v>
      </c>
      <c r="D44" s="138">
        <v>43</v>
      </c>
      <c r="E44" s="136">
        <f>IF(F44="","",IF(H44=H43,"",2))</f>
        <v>2</v>
      </c>
      <c r="F44" s="137" t="s">
        <v>295</v>
      </c>
      <c r="G44" s="137" t="s">
        <v>68</v>
      </c>
      <c r="H44" s="138">
        <v>19</v>
      </c>
      <c r="I44" s="136" t="str">
        <f>IF(J44="","",IF(L44=L43,"",8))</f>
        <v/>
      </c>
      <c r="J44" s="142"/>
      <c r="K44" s="137"/>
      <c r="L44" s="138"/>
      <c r="M44" s="136">
        <f>IF(N44="","",IF(P44=P43,"",8))</f>
        <v>8</v>
      </c>
      <c r="N44" s="137" t="s">
        <v>340</v>
      </c>
      <c r="O44" s="137" t="s">
        <v>64</v>
      </c>
      <c r="P44" s="141">
        <v>18</v>
      </c>
    </row>
    <row r="45" spans="1:16" x14ac:dyDescent="0.2">
      <c r="A45" s="136">
        <f>IF(B45="","",IF(D45=D44,"",9))</f>
        <v>9</v>
      </c>
      <c r="B45" s="137" t="s">
        <v>302</v>
      </c>
      <c r="C45" s="137" t="s">
        <v>147</v>
      </c>
      <c r="D45" s="141">
        <v>41</v>
      </c>
      <c r="E45" s="136">
        <f>IF(F45="","",IF(H45=H44,"",3))</f>
        <v>3</v>
      </c>
      <c r="F45" s="137" t="s">
        <v>368</v>
      </c>
      <c r="G45" s="137" t="s">
        <v>76</v>
      </c>
      <c r="H45" s="138">
        <v>16</v>
      </c>
      <c r="I45" s="136" t="str">
        <f>IF(J45="","",IF(L45=L44,"",9))</f>
        <v/>
      </c>
      <c r="J45" s="137"/>
      <c r="K45" s="137"/>
      <c r="L45" s="141"/>
      <c r="M45" s="136">
        <f>IF(N45="","",IF(P45=P44,"",9))</f>
        <v>9</v>
      </c>
      <c r="N45" s="142" t="s">
        <v>318</v>
      </c>
      <c r="O45" s="137" t="s">
        <v>166</v>
      </c>
      <c r="P45" s="141">
        <v>17</v>
      </c>
    </row>
    <row r="46" spans="1:16" ht="13.5" thickBot="1" x14ac:dyDescent="0.25">
      <c r="A46" s="143">
        <f>IF(B46="","",IF(D46=D45,"",10))</f>
        <v>10</v>
      </c>
      <c r="B46" s="147" t="s">
        <v>293</v>
      </c>
      <c r="C46" s="148" t="s">
        <v>74</v>
      </c>
      <c r="D46" s="144">
        <v>40</v>
      </c>
      <c r="E46" s="143" t="str">
        <f>IF(F46="","",IF(H46=H45,"",4))</f>
        <v/>
      </c>
      <c r="F46" s="148" t="s">
        <v>381</v>
      </c>
      <c r="G46" s="148" t="s">
        <v>76</v>
      </c>
      <c r="H46" s="145">
        <v>16</v>
      </c>
      <c r="I46" s="143" t="str">
        <f>IF(J46="","",IF(L46=L45,"",10))</f>
        <v/>
      </c>
      <c r="J46" s="147"/>
      <c r="K46" s="148"/>
      <c r="L46" s="144"/>
      <c r="M46" s="143" t="str">
        <f>IF(N46="","",IF(P46=P45,"",10))</f>
        <v/>
      </c>
      <c r="N46" s="148" t="s">
        <v>350</v>
      </c>
      <c r="O46" s="148" t="s">
        <v>67</v>
      </c>
      <c r="P46" s="144">
        <v>17</v>
      </c>
    </row>
    <row r="47" spans="1:16" x14ac:dyDescent="0.2">
      <c r="A47" s="655" t="s">
        <v>2030</v>
      </c>
      <c r="B47" s="656"/>
      <c r="C47" s="656"/>
      <c r="D47" s="657"/>
      <c r="E47" s="655" t="s">
        <v>2031</v>
      </c>
      <c r="F47" s="656"/>
      <c r="G47" s="656"/>
      <c r="H47" s="657"/>
      <c r="I47" s="655" t="s">
        <v>2032</v>
      </c>
      <c r="J47" s="656"/>
      <c r="K47" s="656"/>
      <c r="L47" s="657"/>
      <c r="M47" s="655" t="s">
        <v>2033</v>
      </c>
      <c r="N47" s="656"/>
      <c r="O47" s="656"/>
      <c r="P47" s="657"/>
    </row>
    <row r="48" spans="1:16" x14ac:dyDescent="0.2">
      <c r="A48" s="136">
        <v>1</v>
      </c>
      <c r="B48" s="142" t="s">
        <v>290</v>
      </c>
      <c r="C48" s="137" t="s">
        <v>71</v>
      </c>
      <c r="D48" s="156">
        <v>0.31219999999999998</v>
      </c>
      <c r="E48" s="136">
        <v>1</v>
      </c>
      <c r="F48" s="137" t="s">
        <v>293</v>
      </c>
      <c r="G48" s="137" t="s">
        <v>74</v>
      </c>
      <c r="H48" s="156">
        <v>0.41539999999999999</v>
      </c>
      <c r="I48" s="136">
        <v>1</v>
      </c>
      <c r="J48" s="157" t="s">
        <v>293</v>
      </c>
      <c r="K48" s="157" t="s">
        <v>74</v>
      </c>
      <c r="L48" s="158">
        <v>0.66910000000000003</v>
      </c>
      <c r="M48" s="136">
        <v>1</v>
      </c>
      <c r="N48" s="137" t="s">
        <v>293</v>
      </c>
      <c r="O48" s="137" t="s">
        <v>74</v>
      </c>
      <c r="P48" s="158">
        <v>1.0845</v>
      </c>
    </row>
    <row r="49" spans="1:16" x14ac:dyDescent="0.2">
      <c r="A49" s="136">
        <f>IF(B49="","",IF(D49=D48,"",2))</f>
        <v>2</v>
      </c>
      <c r="B49" s="137" t="s">
        <v>291</v>
      </c>
      <c r="C49" s="137" t="s">
        <v>71</v>
      </c>
      <c r="D49" s="156">
        <v>0.30130000000000001</v>
      </c>
      <c r="E49" s="136">
        <f>IF(F49="","",IF(H49=H48,"",2))</f>
        <v>2</v>
      </c>
      <c r="F49" s="137" t="s">
        <v>298</v>
      </c>
      <c r="G49" s="137" t="s">
        <v>72</v>
      </c>
      <c r="H49" s="156">
        <v>0.39710000000000001</v>
      </c>
      <c r="I49" s="136">
        <f>IF(J49="","",IF(L49=L48,"",2))</f>
        <v>2</v>
      </c>
      <c r="J49" s="157" t="s">
        <v>290</v>
      </c>
      <c r="K49" s="157" t="s">
        <v>71</v>
      </c>
      <c r="L49" s="158">
        <v>0.65769999999999995</v>
      </c>
      <c r="M49" s="136">
        <f>IF(N49="","",IF(P49=P48,"",2))</f>
        <v>2</v>
      </c>
      <c r="N49" s="137" t="s">
        <v>290</v>
      </c>
      <c r="O49" s="137" t="s">
        <v>71</v>
      </c>
      <c r="P49" s="158">
        <v>1.0447</v>
      </c>
    </row>
    <row r="50" spans="1:16" x14ac:dyDescent="0.2">
      <c r="A50" s="136">
        <f>IF(B50="","",IF(D50=D49,"",3))</f>
        <v>3</v>
      </c>
      <c r="B50" s="137" t="s">
        <v>295</v>
      </c>
      <c r="C50" s="137" t="s">
        <v>68</v>
      </c>
      <c r="D50" s="156">
        <v>0.30030000000000001</v>
      </c>
      <c r="E50" s="136">
        <f>IF(F50="","",IF(H50=H49,"",3))</f>
        <v>3</v>
      </c>
      <c r="F50" s="137" t="s">
        <v>290</v>
      </c>
      <c r="G50" s="137" t="s">
        <v>71</v>
      </c>
      <c r="H50" s="156">
        <v>0.38700000000000001</v>
      </c>
      <c r="I50" s="136">
        <f>IF(J50="","",IF(L50=L49,"",3))</f>
        <v>3</v>
      </c>
      <c r="J50" s="157" t="s">
        <v>303</v>
      </c>
      <c r="K50" s="157" t="s">
        <v>74</v>
      </c>
      <c r="L50" s="158">
        <v>0.60329999999999995</v>
      </c>
      <c r="M50" s="136">
        <f>IF(N50="","",IF(P50=P49,"",3))</f>
        <v>3</v>
      </c>
      <c r="N50" s="137" t="s">
        <v>298</v>
      </c>
      <c r="O50" s="137" t="s">
        <v>72</v>
      </c>
      <c r="P50" s="158">
        <v>0.97319999999999995</v>
      </c>
    </row>
    <row r="51" spans="1:16" x14ac:dyDescent="0.2">
      <c r="A51" s="136">
        <f>IF(B51="","",IF(D51=D50,"",4))</f>
        <v>4</v>
      </c>
      <c r="B51" s="137" t="s">
        <v>293</v>
      </c>
      <c r="C51" s="137" t="s">
        <v>74</v>
      </c>
      <c r="D51" s="156">
        <v>0.29139999999999999</v>
      </c>
      <c r="E51" s="136">
        <f>IF(F51="","",IF(H51=H50,"",4))</f>
        <v>4</v>
      </c>
      <c r="F51" s="137" t="s">
        <v>295</v>
      </c>
      <c r="G51" s="137" t="s">
        <v>68</v>
      </c>
      <c r="H51" s="156">
        <v>0.37319999999999998</v>
      </c>
      <c r="I51" s="136">
        <f>IF(J51="","",IF(L51=L50,"",4))</f>
        <v>4</v>
      </c>
      <c r="J51" s="159" t="s">
        <v>319</v>
      </c>
      <c r="K51" s="157" t="s">
        <v>166</v>
      </c>
      <c r="L51" s="564">
        <v>0.57640000000000002</v>
      </c>
      <c r="M51" s="136">
        <f>IF(N51="","",IF(P51=P50,"",4))</f>
        <v>4</v>
      </c>
      <c r="N51" s="142" t="s">
        <v>303</v>
      </c>
      <c r="O51" s="137" t="s">
        <v>74</v>
      </c>
      <c r="P51" s="158">
        <v>0.96409999999999996</v>
      </c>
    </row>
    <row r="52" spans="1:16" x14ac:dyDescent="0.2">
      <c r="A52" s="136">
        <f>IF(B52="","",IF(D52=D51,"",5))</f>
        <v>5</v>
      </c>
      <c r="B52" s="137" t="s">
        <v>319</v>
      </c>
      <c r="C52" s="137" t="s">
        <v>166</v>
      </c>
      <c r="D52" s="156">
        <v>0.2873</v>
      </c>
      <c r="E52" s="136">
        <f>IF(F52="","",IF(H52=H51,"",5))</f>
        <v>5</v>
      </c>
      <c r="F52" s="137" t="s">
        <v>306</v>
      </c>
      <c r="G52" s="137" t="s">
        <v>166</v>
      </c>
      <c r="H52" s="156">
        <v>0.37119999999999997</v>
      </c>
      <c r="I52" s="136">
        <f>IF(J52="","",IF(L52=L51,"",5))</f>
        <v>5</v>
      </c>
      <c r="J52" s="157" t="s">
        <v>298</v>
      </c>
      <c r="K52" s="157" t="s">
        <v>72</v>
      </c>
      <c r="L52" s="564">
        <v>0.57609999999999995</v>
      </c>
      <c r="M52" s="136">
        <f>IF(N52="","",IF(P52=P51,"",5))</f>
        <v>5</v>
      </c>
      <c r="N52" s="137" t="s">
        <v>295</v>
      </c>
      <c r="O52" s="137" t="s">
        <v>68</v>
      </c>
      <c r="P52" s="158">
        <v>0.9456</v>
      </c>
    </row>
    <row r="53" spans="1:16" x14ac:dyDescent="0.2">
      <c r="A53" s="136">
        <f>IF(B53="","",IF(D53=D52,"",6))</f>
        <v>6</v>
      </c>
      <c r="B53" s="137" t="s">
        <v>303</v>
      </c>
      <c r="C53" s="137" t="s">
        <v>74</v>
      </c>
      <c r="D53" s="156">
        <v>0.28439999999999999</v>
      </c>
      <c r="E53" s="136">
        <f>IF(F53="","",IF(H53=H52,"",6))</f>
        <v>6</v>
      </c>
      <c r="F53" s="137" t="s">
        <v>291</v>
      </c>
      <c r="G53" s="137" t="s">
        <v>71</v>
      </c>
      <c r="H53" s="156">
        <v>0.36349999999999999</v>
      </c>
      <c r="I53" s="136">
        <f>IF(J53="","",IF(L53=L52,"",6))</f>
        <v>6</v>
      </c>
      <c r="J53" s="157" t="s">
        <v>295</v>
      </c>
      <c r="K53" s="157" t="s">
        <v>68</v>
      </c>
      <c r="L53" s="158">
        <v>0.57230000000000003</v>
      </c>
      <c r="M53" s="136">
        <f>IF(N53="","",IF(P53=P52,"",6))</f>
        <v>6</v>
      </c>
      <c r="N53" s="137" t="s">
        <v>319</v>
      </c>
      <c r="O53" s="137" t="s">
        <v>166</v>
      </c>
      <c r="P53" s="158">
        <v>0.92949999999999999</v>
      </c>
    </row>
    <row r="54" spans="1:16" x14ac:dyDescent="0.2">
      <c r="A54" s="136">
        <f>IF(B54="","",IF(D54=D53,"",7))</f>
        <v>7</v>
      </c>
      <c r="B54" s="137" t="s">
        <v>301</v>
      </c>
      <c r="C54" s="137" t="s">
        <v>68</v>
      </c>
      <c r="D54" s="156">
        <v>0.28070000000000001</v>
      </c>
      <c r="E54" s="136">
        <f>IF(F54="","",IF(H54=H53,"",7))</f>
        <v>7</v>
      </c>
      <c r="F54" s="137" t="s">
        <v>915</v>
      </c>
      <c r="G54" s="137" t="s">
        <v>72</v>
      </c>
      <c r="H54" s="160">
        <v>0.36130000000000001</v>
      </c>
      <c r="I54" s="136">
        <f>IF(J54="","",IF(L54=L53,"",7))</f>
        <v>7</v>
      </c>
      <c r="J54" s="157" t="s">
        <v>321</v>
      </c>
      <c r="K54" s="157" t="s">
        <v>72</v>
      </c>
      <c r="L54" s="158">
        <v>0.5282</v>
      </c>
      <c r="M54" s="136">
        <f>IF(N54="","",IF(P54=P53,"",7))</f>
        <v>7</v>
      </c>
      <c r="N54" s="137" t="s">
        <v>327</v>
      </c>
      <c r="O54" s="137" t="s">
        <v>73</v>
      </c>
      <c r="P54" s="158">
        <v>0.86019999999999996</v>
      </c>
    </row>
    <row r="55" spans="1:16" x14ac:dyDescent="0.2">
      <c r="A55" s="136">
        <f>IF(B55="","",IF(D55=D54,"",8))</f>
        <v>8</v>
      </c>
      <c r="B55" s="137" t="s">
        <v>298</v>
      </c>
      <c r="C55" s="137" t="s">
        <v>72</v>
      </c>
      <c r="D55" s="160">
        <v>0.28029999999999999</v>
      </c>
      <c r="E55" s="136">
        <f>IF(F55="","",IF(H55=H54,"",8))</f>
        <v>8</v>
      </c>
      <c r="F55" s="137" t="s">
        <v>303</v>
      </c>
      <c r="G55" s="142" t="s">
        <v>74</v>
      </c>
      <c r="H55" s="160">
        <v>0.36080000000000001</v>
      </c>
      <c r="I55" s="136">
        <f>IF(J55="","",IF(L55=L54,"",8))</f>
        <v>8</v>
      </c>
      <c r="J55" s="157" t="s">
        <v>327</v>
      </c>
      <c r="K55" s="157" t="s">
        <v>73</v>
      </c>
      <c r="L55" s="158">
        <v>0.51070000000000004</v>
      </c>
      <c r="M55" s="136" t="str">
        <f>IF(N55="","",IF(P55=P54,"",8))</f>
        <v/>
      </c>
      <c r="N55" s="137" t="s">
        <v>291</v>
      </c>
      <c r="O55" s="137" t="s">
        <v>71</v>
      </c>
      <c r="P55" s="158">
        <v>0.86019999999999996</v>
      </c>
    </row>
    <row r="56" spans="1:16" x14ac:dyDescent="0.2">
      <c r="A56" s="136">
        <f>IF(B56="","",IF(D56=D55,"",9))</f>
        <v>9</v>
      </c>
      <c r="B56" s="137" t="s">
        <v>382</v>
      </c>
      <c r="C56" s="137" t="s">
        <v>76</v>
      </c>
      <c r="D56" s="160">
        <v>0.28010000000000002</v>
      </c>
      <c r="E56" s="136">
        <f>IF(F56="","",IF(H56=H55,"",9))</f>
        <v>9</v>
      </c>
      <c r="F56" s="137" t="s">
        <v>319</v>
      </c>
      <c r="G56" s="137" t="s">
        <v>166</v>
      </c>
      <c r="H56" s="156">
        <v>0.35310000000000002</v>
      </c>
      <c r="I56" s="136">
        <f>IF(J56="","",IF(L56=L55,"",9))</f>
        <v>9</v>
      </c>
      <c r="J56" s="157" t="s">
        <v>300</v>
      </c>
      <c r="K56" s="157" t="s">
        <v>67</v>
      </c>
      <c r="L56" s="158">
        <v>0.50790000000000002</v>
      </c>
      <c r="M56" s="136">
        <f>IF(N56="","",IF(P56=P55,"",9))</f>
        <v>9</v>
      </c>
      <c r="N56" s="137" t="s">
        <v>300</v>
      </c>
      <c r="O56" s="137" t="s">
        <v>67</v>
      </c>
      <c r="P56" s="158">
        <v>0.85550000000000004</v>
      </c>
    </row>
    <row r="57" spans="1:16" ht="13.5" thickBot="1" x14ac:dyDescent="0.25">
      <c r="A57" s="143">
        <f>IF(B57="","",IF(D57=D56,"",10))</f>
        <v>10</v>
      </c>
      <c r="B57" s="148" t="s">
        <v>320</v>
      </c>
      <c r="C57" s="148" t="s">
        <v>67</v>
      </c>
      <c r="D57" s="161">
        <v>0.27710000000000001</v>
      </c>
      <c r="E57" s="143">
        <f>IF(F57="","",IF(H57=H56,"",10))</f>
        <v>10</v>
      </c>
      <c r="F57" s="148" t="s">
        <v>301</v>
      </c>
      <c r="G57" s="148" t="s">
        <v>68</v>
      </c>
      <c r="H57" s="161">
        <v>0.35049999999999998</v>
      </c>
      <c r="I57" s="143">
        <f>IF(J57="","",IF(L57=L56,"",10))</f>
        <v>10</v>
      </c>
      <c r="J57" s="162" t="s">
        <v>291</v>
      </c>
      <c r="K57" s="162" t="s">
        <v>71</v>
      </c>
      <c r="L57" s="163">
        <v>0.49669999999999997</v>
      </c>
      <c r="M57" s="143">
        <f>IF(N57="","",IF(P57=P56,"",10))</f>
        <v>10</v>
      </c>
      <c r="N57" s="148" t="s">
        <v>321</v>
      </c>
      <c r="O57" s="148" t="s">
        <v>72</v>
      </c>
      <c r="P57" s="163">
        <v>0.84940000000000004</v>
      </c>
    </row>
    <row r="58" spans="1:16" x14ac:dyDescent="0.2">
      <c r="A58" s="655" t="s">
        <v>372</v>
      </c>
      <c r="B58" s="656"/>
      <c r="C58" s="656"/>
      <c r="D58" s="657"/>
      <c r="E58" s="655" t="s">
        <v>373</v>
      </c>
      <c r="F58" s="656"/>
      <c r="G58" s="656"/>
      <c r="H58" s="657"/>
      <c r="I58" s="655" t="s">
        <v>374</v>
      </c>
      <c r="J58" s="656"/>
      <c r="K58" s="656"/>
      <c r="L58" s="657"/>
      <c r="M58" s="655" t="s">
        <v>375</v>
      </c>
      <c r="N58" s="656"/>
      <c r="O58" s="656"/>
      <c r="P58" s="657"/>
    </row>
    <row r="59" spans="1:16" x14ac:dyDescent="0.2">
      <c r="A59" s="136">
        <v>1</v>
      </c>
      <c r="B59" s="137" t="s">
        <v>337</v>
      </c>
      <c r="C59" s="137" t="s">
        <v>65</v>
      </c>
      <c r="D59" s="156">
        <v>0.1857</v>
      </c>
      <c r="E59" s="136">
        <v>1</v>
      </c>
      <c r="F59" s="137" t="s">
        <v>337</v>
      </c>
      <c r="G59" s="137" t="s">
        <v>65</v>
      </c>
      <c r="H59" s="156">
        <v>0.24129999999999999</v>
      </c>
      <c r="I59" s="136">
        <v>1</v>
      </c>
      <c r="J59" s="137" t="s">
        <v>294</v>
      </c>
      <c r="K59" s="137" t="s">
        <v>75</v>
      </c>
      <c r="L59" s="158">
        <v>0.28570000000000001</v>
      </c>
      <c r="M59" s="136">
        <v>1</v>
      </c>
      <c r="N59" s="137" t="s">
        <v>294</v>
      </c>
      <c r="O59" s="137" t="s">
        <v>75</v>
      </c>
      <c r="P59" s="158">
        <v>0.53690000000000004</v>
      </c>
    </row>
    <row r="60" spans="1:16" x14ac:dyDescent="0.2">
      <c r="A60" s="136">
        <f>IF(B60="","",IF(D60=D59,"",2))</f>
        <v>2</v>
      </c>
      <c r="B60" s="137" t="s">
        <v>376</v>
      </c>
      <c r="C60" s="137" t="s">
        <v>70</v>
      </c>
      <c r="D60" s="156">
        <v>0.18709999999999999</v>
      </c>
      <c r="E60" s="136">
        <f>IF(F60="","",IF(H60=H59,"",2))</f>
        <v>2</v>
      </c>
      <c r="F60" s="137" t="s">
        <v>294</v>
      </c>
      <c r="G60" s="137" t="s">
        <v>75</v>
      </c>
      <c r="H60" s="156">
        <v>0.25119999999999998</v>
      </c>
      <c r="I60" s="136">
        <f>IF(J60="","",IF(L60=L59,"",2))</f>
        <v>2</v>
      </c>
      <c r="J60" s="137" t="s">
        <v>619</v>
      </c>
      <c r="K60" s="137" t="s">
        <v>65</v>
      </c>
      <c r="L60" s="158">
        <v>0.30470000000000003</v>
      </c>
      <c r="M60" s="136">
        <f>IF(N60="","",IF(P60=P59,"",2))</f>
        <v>2</v>
      </c>
      <c r="N60" s="137" t="s">
        <v>380</v>
      </c>
      <c r="O60" s="137" t="s">
        <v>75</v>
      </c>
      <c r="P60" s="158">
        <v>0.57079999999999997</v>
      </c>
    </row>
    <row r="61" spans="1:16" x14ac:dyDescent="0.2">
      <c r="A61" s="136">
        <f>IF(B61="","",IF(D61=D60,"",3))</f>
        <v>3</v>
      </c>
      <c r="B61" s="137" t="s">
        <v>339</v>
      </c>
      <c r="C61" s="137" t="s">
        <v>166</v>
      </c>
      <c r="D61" s="156">
        <v>0.19539999999999999</v>
      </c>
      <c r="E61" s="136">
        <f>IF(F61="","",IF(H61=H60,"",3))</f>
        <v>3</v>
      </c>
      <c r="F61" s="137" t="s">
        <v>339</v>
      </c>
      <c r="G61" s="137" t="s">
        <v>166</v>
      </c>
      <c r="H61" s="160">
        <v>0.25569999999999998</v>
      </c>
      <c r="I61" s="136">
        <f>IF(J61="","",IF(L61=L60,"",3))</f>
        <v>3</v>
      </c>
      <c r="J61" s="137" t="s">
        <v>380</v>
      </c>
      <c r="K61" s="137" t="s">
        <v>75</v>
      </c>
      <c r="L61" s="158">
        <v>0.307</v>
      </c>
      <c r="M61" s="136">
        <f>IF(N61="","",IF(P61=P60,"",3))</f>
        <v>3</v>
      </c>
      <c r="N61" s="137" t="s">
        <v>619</v>
      </c>
      <c r="O61" s="137" t="s">
        <v>65</v>
      </c>
      <c r="P61" s="158">
        <v>0.57599999999999996</v>
      </c>
    </row>
    <row r="62" spans="1:16" x14ac:dyDescent="0.2">
      <c r="A62" s="136">
        <f>IF(B62="","",IF(D62=D61,"",4))</f>
        <v>4</v>
      </c>
      <c r="B62" s="137" t="s">
        <v>819</v>
      </c>
      <c r="C62" s="137" t="s">
        <v>147</v>
      </c>
      <c r="D62" s="156">
        <v>0.19969999999999999</v>
      </c>
      <c r="E62" s="136">
        <f>IF(F62="","",IF(H62=H61,"",4))</f>
        <v>4</v>
      </c>
      <c r="F62" s="137" t="s">
        <v>642</v>
      </c>
      <c r="G62" s="137" t="s">
        <v>68</v>
      </c>
      <c r="H62" s="160">
        <v>0.25629999999999997</v>
      </c>
      <c r="I62" s="136">
        <f>IF(J62="","",IF(L62=L61,"",4))</f>
        <v>4</v>
      </c>
      <c r="J62" s="142" t="s">
        <v>378</v>
      </c>
      <c r="K62" s="137" t="s">
        <v>73</v>
      </c>
      <c r="L62" s="158">
        <v>0.30930000000000002</v>
      </c>
      <c r="M62" s="136">
        <f>IF(N62="","",IF(P62=P61,"",4))</f>
        <v>4</v>
      </c>
      <c r="N62" s="142" t="s">
        <v>355</v>
      </c>
      <c r="O62" s="137" t="s">
        <v>73</v>
      </c>
      <c r="P62" s="158">
        <v>0.58809999999999996</v>
      </c>
    </row>
    <row r="63" spans="1:16" ht="13.5" thickBot="1" x14ac:dyDescent="0.25">
      <c r="A63" s="143">
        <f>IF(B63="","",IF(D63=D62,"",5))</f>
        <v>5</v>
      </c>
      <c r="B63" s="147" t="s">
        <v>645</v>
      </c>
      <c r="C63" s="148" t="s">
        <v>68</v>
      </c>
      <c r="D63" s="161">
        <v>0.20080000000000001</v>
      </c>
      <c r="E63" s="143">
        <f>IF(F63="","",IF(H63=H62,"",5))</f>
        <v>5</v>
      </c>
      <c r="F63" s="148" t="s">
        <v>376</v>
      </c>
      <c r="G63" s="148" t="s">
        <v>70</v>
      </c>
      <c r="H63" s="161">
        <v>0.25779999999999997</v>
      </c>
      <c r="I63" s="143">
        <f>IF(J63="","",IF(L63=L62,"",5))</f>
        <v>5</v>
      </c>
      <c r="J63" s="148" t="s">
        <v>945</v>
      </c>
      <c r="K63" s="148" t="s">
        <v>146</v>
      </c>
      <c r="L63" s="163">
        <v>0.31130000000000002</v>
      </c>
      <c r="M63" s="143">
        <f>IF(N63="","",IF(P63=P62,"",5))</f>
        <v>5</v>
      </c>
      <c r="N63" s="148" t="s">
        <v>376</v>
      </c>
      <c r="O63" s="148" t="s">
        <v>70</v>
      </c>
      <c r="P63" s="163">
        <v>0.59230000000000005</v>
      </c>
    </row>
    <row r="64" spans="1:16" x14ac:dyDescent="0.2">
      <c r="A64" s="655" t="s">
        <v>2034</v>
      </c>
      <c r="B64" s="656"/>
      <c r="C64" s="656"/>
      <c r="D64" s="657"/>
      <c r="E64" s="655" t="s">
        <v>2035</v>
      </c>
      <c r="F64" s="656"/>
      <c r="G64" s="656"/>
      <c r="H64" s="657"/>
      <c r="I64" s="655" t="s">
        <v>2036</v>
      </c>
      <c r="J64" s="656"/>
      <c r="K64" s="656"/>
      <c r="L64" s="657"/>
      <c r="M64" s="655" t="s">
        <v>2037</v>
      </c>
      <c r="N64" s="656"/>
      <c r="O64" s="656"/>
      <c r="P64" s="657"/>
    </row>
    <row r="65" spans="1:16" x14ac:dyDescent="0.2">
      <c r="A65" s="136">
        <v>1</v>
      </c>
      <c r="B65" s="142" t="s">
        <v>295</v>
      </c>
      <c r="C65" s="137" t="s">
        <v>68</v>
      </c>
      <c r="D65" s="156">
        <v>0.32450000000000001</v>
      </c>
      <c r="E65" s="136">
        <v>1</v>
      </c>
      <c r="F65" s="137" t="s">
        <v>293</v>
      </c>
      <c r="G65" s="137" t="s">
        <v>74</v>
      </c>
      <c r="H65" s="156">
        <v>0.4506</v>
      </c>
      <c r="I65" s="136">
        <v>1</v>
      </c>
      <c r="J65" s="137" t="s">
        <v>293</v>
      </c>
      <c r="K65" s="137" t="s">
        <v>74</v>
      </c>
      <c r="L65" s="158">
        <v>0.72660000000000002</v>
      </c>
      <c r="M65" s="136">
        <v>1</v>
      </c>
      <c r="N65" s="137" t="s">
        <v>293</v>
      </c>
      <c r="O65" s="137" t="s">
        <v>74</v>
      </c>
      <c r="P65" s="158">
        <v>1.1772</v>
      </c>
    </row>
    <row r="66" spans="1:16" x14ac:dyDescent="0.2">
      <c r="A66" s="136">
        <f>IF(B66="","",IF(D66=D65,"",2))</f>
        <v>2</v>
      </c>
      <c r="B66" s="137" t="s">
        <v>290</v>
      </c>
      <c r="C66" s="137" t="s">
        <v>71</v>
      </c>
      <c r="D66" s="156">
        <v>0.31169999999999998</v>
      </c>
      <c r="E66" s="136">
        <f>IF(F66="","",IF(H66=H65,"",2))</f>
        <v>2</v>
      </c>
      <c r="F66" s="137" t="s">
        <v>295</v>
      </c>
      <c r="G66" s="137" t="s">
        <v>68</v>
      </c>
      <c r="H66" s="156">
        <v>0.39639999999999997</v>
      </c>
      <c r="I66" s="136">
        <f>IF(J66="","",IF(L66=L65,"",2))</f>
        <v>2</v>
      </c>
      <c r="J66" s="137" t="s">
        <v>290</v>
      </c>
      <c r="K66" s="137" t="s">
        <v>71</v>
      </c>
      <c r="L66" s="158">
        <v>0.65910000000000002</v>
      </c>
      <c r="M66" s="136">
        <f>IF(N66="","",IF(P66=P65,"",2))</f>
        <v>2</v>
      </c>
      <c r="N66" s="137" t="s">
        <v>290</v>
      </c>
      <c r="O66" s="137" t="s">
        <v>71</v>
      </c>
      <c r="P66" s="564">
        <v>1.0356000000000001</v>
      </c>
    </row>
    <row r="67" spans="1:16" x14ac:dyDescent="0.2">
      <c r="A67" s="136">
        <f>IF(B67="","",IF(D67=D66,"",3))</f>
        <v>3</v>
      </c>
      <c r="B67" s="137" t="s">
        <v>293</v>
      </c>
      <c r="C67" s="137" t="s">
        <v>74</v>
      </c>
      <c r="D67" s="156">
        <v>0.30470000000000003</v>
      </c>
      <c r="E67" s="136">
        <f>IF(F67="","",IF(H67=H66,"",3))</f>
        <v>3</v>
      </c>
      <c r="F67" s="137" t="s">
        <v>302</v>
      </c>
      <c r="G67" s="137" t="s">
        <v>147</v>
      </c>
      <c r="H67" s="156">
        <v>0.37819999999999998</v>
      </c>
      <c r="I67" s="136">
        <f>IF(J67="","",IF(L67=L66,"",3))</f>
        <v>3</v>
      </c>
      <c r="J67" s="137" t="s">
        <v>295</v>
      </c>
      <c r="K67" s="137" t="s">
        <v>68</v>
      </c>
      <c r="L67" s="158">
        <v>0.6391</v>
      </c>
      <c r="M67" s="136">
        <f>IF(N67="","",IF(P67=P66,"",3))</f>
        <v>3</v>
      </c>
      <c r="N67" s="137" t="s">
        <v>295</v>
      </c>
      <c r="O67" s="137" t="s">
        <v>68</v>
      </c>
      <c r="P67" s="564">
        <v>1.0355000000000001</v>
      </c>
    </row>
    <row r="68" spans="1:16" x14ac:dyDescent="0.2">
      <c r="A68" s="136">
        <f>IF(B68="","",IF(D68=D67,"",4))</f>
        <v>4</v>
      </c>
      <c r="B68" s="137" t="s">
        <v>302</v>
      </c>
      <c r="C68" s="137" t="s">
        <v>147</v>
      </c>
      <c r="D68" s="156">
        <v>0.30220000000000002</v>
      </c>
      <c r="E68" s="136">
        <f>IF(F68="","",IF(H68=H67,"",4))</f>
        <v>4</v>
      </c>
      <c r="F68" s="137" t="s">
        <v>290</v>
      </c>
      <c r="G68" s="137" t="s">
        <v>71</v>
      </c>
      <c r="H68" s="156">
        <v>0.3765</v>
      </c>
      <c r="I68" s="136">
        <f>IF(J68="","",IF(L68=L67,"",4))</f>
        <v>4</v>
      </c>
      <c r="J68" s="142" t="s">
        <v>303</v>
      </c>
      <c r="K68" s="137" t="s">
        <v>74</v>
      </c>
      <c r="L68" s="158">
        <v>0.61870000000000003</v>
      </c>
      <c r="M68" s="136">
        <f>IF(N68="","",IF(P68=P67,"",4))</f>
        <v>4</v>
      </c>
      <c r="N68" s="142" t="s">
        <v>298</v>
      </c>
      <c r="O68" s="137" t="s">
        <v>72</v>
      </c>
      <c r="P68" s="158">
        <v>0.96870000000000001</v>
      </c>
    </row>
    <row r="69" spans="1:16" x14ac:dyDescent="0.2">
      <c r="A69" s="149">
        <f>IF(B69="","",IF(D69=D68,"",5))</f>
        <v>5</v>
      </c>
      <c r="B69" s="150" t="s">
        <v>301</v>
      </c>
      <c r="C69" s="150" t="s">
        <v>68</v>
      </c>
      <c r="D69" s="635">
        <v>0.29620000000000002</v>
      </c>
      <c r="E69" s="149">
        <f>IF(F69="","",IF(H69=H68,"",5))</f>
        <v>5</v>
      </c>
      <c r="F69" s="150" t="s">
        <v>298</v>
      </c>
      <c r="G69" s="150" t="s">
        <v>72</v>
      </c>
      <c r="H69" s="164">
        <v>0.37540000000000001</v>
      </c>
      <c r="I69" s="149">
        <f>IF(J69="","",IF(L69=L68,"",5))</f>
        <v>5</v>
      </c>
      <c r="J69" s="150" t="s">
        <v>298</v>
      </c>
      <c r="K69" s="150" t="s">
        <v>72</v>
      </c>
      <c r="L69" s="165">
        <v>0.59330000000000005</v>
      </c>
      <c r="M69" s="149">
        <f>IF(N69="","",IF(P69=P68,"",5))</f>
        <v>5</v>
      </c>
      <c r="N69" s="150" t="s">
        <v>303</v>
      </c>
      <c r="O69" s="150" t="s">
        <v>74</v>
      </c>
      <c r="P69" s="165">
        <v>0.96589999999999998</v>
      </c>
    </row>
    <row r="70" spans="1:16" x14ac:dyDescent="0.2">
      <c r="A70" s="136">
        <v>1</v>
      </c>
      <c r="B70" s="142" t="s">
        <v>291</v>
      </c>
      <c r="C70" s="137" t="s">
        <v>71</v>
      </c>
      <c r="D70" s="156">
        <v>0.32369999999999999</v>
      </c>
      <c r="E70" s="136">
        <v>1</v>
      </c>
      <c r="F70" s="137" t="s">
        <v>298</v>
      </c>
      <c r="G70" s="137" t="s">
        <v>72</v>
      </c>
      <c r="H70" s="156">
        <v>0.41830000000000001</v>
      </c>
      <c r="I70" s="136">
        <v>1</v>
      </c>
      <c r="J70" s="137" t="s">
        <v>290</v>
      </c>
      <c r="K70" s="137" t="s">
        <v>71</v>
      </c>
      <c r="L70" s="158">
        <v>0.65629999999999999</v>
      </c>
      <c r="M70" s="136">
        <v>1</v>
      </c>
      <c r="N70" s="137" t="s">
        <v>290</v>
      </c>
      <c r="O70" s="137" t="s">
        <v>71</v>
      </c>
      <c r="P70" s="158">
        <v>1.0530999999999999</v>
      </c>
    </row>
    <row r="71" spans="1:16" x14ac:dyDescent="0.2">
      <c r="A71" s="136">
        <f>IF(B71="","",IF(D71=D70,"",2))</f>
        <v>2</v>
      </c>
      <c r="B71" s="137" t="s">
        <v>290</v>
      </c>
      <c r="C71" s="137" t="s">
        <v>71</v>
      </c>
      <c r="D71" s="156">
        <v>0.31269999999999998</v>
      </c>
      <c r="E71" s="136">
        <f>IF(F71="","",IF(H71=H70,"",2))</f>
        <v>2</v>
      </c>
      <c r="F71" s="137" t="s">
        <v>290</v>
      </c>
      <c r="G71" s="137" t="s">
        <v>71</v>
      </c>
      <c r="H71" s="156">
        <v>0.3967</v>
      </c>
      <c r="I71" s="136">
        <f>IF(J71="","",IF(L71=L70,"",2))</f>
        <v>2</v>
      </c>
      <c r="J71" s="137" t="s">
        <v>293</v>
      </c>
      <c r="K71" s="137" t="s">
        <v>74</v>
      </c>
      <c r="L71" s="158">
        <v>0.62</v>
      </c>
      <c r="M71" s="136">
        <f>IF(N71="","",IF(P71=P70,"",2))</f>
        <v>2</v>
      </c>
      <c r="N71" s="137" t="s">
        <v>293</v>
      </c>
      <c r="O71" s="137" t="s">
        <v>74</v>
      </c>
      <c r="P71" s="158">
        <v>1.0028999999999999</v>
      </c>
    </row>
    <row r="72" spans="1:16" x14ac:dyDescent="0.2">
      <c r="A72" s="136">
        <f>IF(B72="","",IF(D72=D71,"",3))</f>
        <v>3</v>
      </c>
      <c r="B72" s="137" t="s">
        <v>319</v>
      </c>
      <c r="C72" s="137" t="s">
        <v>166</v>
      </c>
      <c r="D72" s="156">
        <v>0.30409999999999998</v>
      </c>
      <c r="E72" s="136">
        <f>IF(F72="","",IF(H72=H71,"",3))</f>
        <v>3</v>
      </c>
      <c r="F72" s="137" t="s">
        <v>293</v>
      </c>
      <c r="G72" s="137" t="s">
        <v>74</v>
      </c>
      <c r="H72" s="156">
        <v>0.38290000000000002</v>
      </c>
      <c r="I72" s="136">
        <f>IF(J72="","",IF(L72=L71,"",3))</f>
        <v>3</v>
      </c>
      <c r="J72" s="137" t="s">
        <v>303</v>
      </c>
      <c r="K72" s="137" t="s">
        <v>74</v>
      </c>
      <c r="L72" s="158">
        <v>0.58979999999999999</v>
      </c>
      <c r="M72" s="136">
        <f>IF(N72="","",IF(P72=P71,"",3))</f>
        <v>3</v>
      </c>
      <c r="N72" s="137" t="s">
        <v>298</v>
      </c>
      <c r="O72" s="137" t="s">
        <v>72</v>
      </c>
      <c r="P72" s="158">
        <v>0.97589999999999999</v>
      </c>
    </row>
    <row r="73" spans="1:16" x14ac:dyDescent="0.2">
      <c r="A73" s="136">
        <f>IF(B73="","",IF(D73=D72,"",4))</f>
        <v>4</v>
      </c>
      <c r="B73" s="137" t="s">
        <v>303</v>
      </c>
      <c r="C73" s="137" t="s">
        <v>74</v>
      </c>
      <c r="D73" s="156">
        <v>0.29830000000000001</v>
      </c>
      <c r="E73" s="136">
        <f>IF(F73="","",IF(H73=H72,"",4))</f>
        <v>4</v>
      </c>
      <c r="F73" s="137" t="s">
        <v>291</v>
      </c>
      <c r="G73" s="137" t="s">
        <v>71</v>
      </c>
      <c r="H73" s="156">
        <v>0.38119999999999998</v>
      </c>
      <c r="I73" s="136">
        <f>IF(J73="","",IF(L73=L72,"",4))</f>
        <v>4</v>
      </c>
      <c r="J73" s="142" t="s">
        <v>345</v>
      </c>
      <c r="K73" s="137" t="s">
        <v>68</v>
      </c>
      <c r="L73" s="564">
        <v>0.58919999999999995</v>
      </c>
      <c r="M73" s="136">
        <f>IF(N73="","",IF(P73=P72,"",4))</f>
        <v>4</v>
      </c>
      <c r="N73" s="137" t="s">
        <v>319</v>
      </c>
      <c r="O73" s="137" t="s">
        <v>166</v>
      </c>
      <c r="P73" s="158">
        <v>0.96740000000000004</v>
      </c>
    </row>
    <row r="74" spans="1:16" ht="13.5" thickBot="1" x14ac:dyDescent="0.25">
      <c r="A74" s="143">
        <f>IF(B74="","",IF(D74=D73,"",5))</f>
        <v>5</v>
      </c>
      <c r="B74" s="148" t="s">
        <v>345</v>
      </c>
      <c r="C74" s="148" t="s">
        <v>68</v>
      </c>
      <c r="D74" s="161">
        <v>0.29049999999999998</v>
      </c>
      <c r="E74" s="143">
        <f>IF(F74="","",IF(H74=H73,"",5))</f>
        <v>5</v>
      </c>
      <c r="F74" s="148" t="s">
        <v>319</v>
      </c>
      <c r="G74" s="148" t="s">
        <v>166</v>
      </c>
      <c r="H74" s="161">
        <v>0.3795</v>
      </c>
      <c r="I74" s="143">
        <f>IF(J74="","",IF(L74=L73,"",5))</f>
        <v>5</v>
      </c>
      <c r="J74" s="148" t="s">
        <v>319</v>
      </c>
      <c r="K74" s="148" t="s">
        <v>166</v>
      </c>
      <c r="L74" s="612">
        <v>0.58779999999999999</v>
      </c>
      <c r="M74" s="143">
        <f>IF(N74="","",IF(P74=P73,"",5))</f>
        <v>5</v>
      </c>
      <c r="N74" s="147" t="s">
        <v>303</v>
      </c>
      <c r="O74" s="148" t="s">
        <v>74</v>
      </c>
      <c r="P74" s="163">
        <v>0.96260000000000001</v>
      </c>
    </row>
  </sheetData>
  <sortState xmlns:xlrd2="http://schemas.microsoft.com/office/spreadsheetml/2017/richdata2" ref="N27:P29">
    <sortCondition ref="N27:N29"/>
  </sortState>
  <mergeCells count="30">
    <mergeCell ref="A14:D14"/>
    <mergeCell ref="E14:H14"/>
    <mergeCell ref="I14:L14"/>
    <mergeCell ref="M14:P14"/>
    <mergeCell ref="A1:P1"/>
    <mergeCell ref="A3:D3"/>
    <mergeCell ref="E3:H3"/>
    <mergeCell ref="I3:L3"/>
    <mergeCell ref="M3:P3"/>
    <mergeCell ref="A25:D25"/>
    <mergeCell ref="E25:H25"/>
    <mergeCell ref="I25:L25"/>
    <mergeCell ref="M25:P25"/>
    <mergeCell ref="A36:D36"/>
    <mergeCell ref="E36:H36"/>
    <mergeCell ref="I36:L36"/>
    <mergeCell ref="M36:P36"/>
    <mergeCell ref="A64:D64"/>
    <mergeCell ref="E64:H64"/>
    <mergeCell ref="I64:L64"/>
    <mergeCell ref="M64:P64"/>
    <mergeCell ref="E42:H42"/>
    <mergeCell ref="A47:D47"/>
    <mergeCell ref="E47:H47"/>
    <mergeCell ref="I47:L47"/>
    <mergeCell ref="M47:P47"/>
    <mergeCell ref="A58:D58"/>
    <mergeCell ref="E58:H58"/>
    <mergeCell ref="I58:L58"/>
    <mergeCell ref="M58:P58"/>
  </mergeCells>
  <printOptions horizontalCentered="1"/>
  <pageMargins left="0.25" right="0.25" top="0.25" bottom="0.25" header="0.5" footer="0.5"/>
  <pageSetup scale="7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29E4-65C3-4741-ABE1-03CEE390CEDF}">
  <sheetPr>
    <pageSetUpPr fitToPage="1"/>
  </sheetPr>
  <dimension ref="A1:P74"/>
  <sheetViews>
    <sheetView showGridLines="0" zoomScaleNormal="100" workbookViewId="0">
      <selection sqref="A1:P1"/>
    </sheetView>
  </sheetViews>
  <sheetFormatPr defaultColWidth="8.85546875" defaultRowHeight="12.75" x14ac:dyDescent="0.2"/>
  <cols>
    <col min="1" max="1" width="2.7109375" bestFit="1" customWidth="1"/>
    <col min="2" max="2" width="18.140625" bestFit="1" customWidth="1"/>
    <col min="3" max="3" width="4.85546875" bestFit="1" customWidth="1"/>
    <col min="4" max="4" width="6.5703125" style="1" bestFit="1" customWidth="1"/>
    <col min="5" max="5" width="2.7109375" bestFit="1" customWidth="1"/>
    <col min="6" max="6" width="17" bestFit="1" customWidth="1"/>
    <col min="7" max="7" width="4.85546875" bestFit="1" customWidth="1"/>
    <col min="8" max="8" width="5.5703125" style="1" bestFit="1" customWidth="1"/>
    <col min="9" max="9" width="2.7109375" bestFit="1" customWidth="1"/>
    <col min="10" max="10" width="15.85546875" bestFit="1" customWidth="1"/>
    <col min="11" max="11" width="4.85546875" bestFit="1" customWidth="1"/>
    <col min="12" max="12" width="6.5703125" style="1" bestFit="1" customWidth="1"/>
    <col min="13" max="13" width="2.7109375" bestFit="1" customWidth="1"/>
    <col min="14" max="14" width="20.140625" bestFit="1" customWidth="1"/>
    <col min="15" max="15" width="4.85546875" bestFit="1" customWidth="1"/>
    <col min="16" max="16" width="5.5703125" style="1" bestFit="1" customWidth="1"/>
  </cols>
  <sheetData>
    <row r="1" spans="1:16" ht="20.25" x14ac:dyDescent="0.3">
      <c r="A1" s="658" t="s">
        <v>386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</row>
    <row r="2" spans="1:16" ht="2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x14ac:dyDescent="0.2">
      <c r="A3" s="655" t="s">
        <v>284</v>
      </c>
      <c r="B3" s="656"/>
      <c r="C3" s="656"/>
      <c r="D3" s="657"/>
      <c r="E3" s="656" t="s">
        <v>387</v>
      </c>
      <c r="F3" s="656"/>
      <c r="G3" s="656"/>
      <c r="H3" s="657"/>
      <c r="I3" s="655" t="s">
        <v>388</v>
      </c>
      <c r="J3" s="656"/>
      <c r="K3" s="656"/>
      <c r="L3" s="657"/>
      <c r="M3" s="655" t="s">
        <v>389</v>
      </c>
      <c r="N3" s="656"/>
      <c r="O3" s="656"/>
      <c r="P3" s="657"/>
    </row>
    <row r="4" spans="1:16" x14ac:dyDescent="0.2">
      <c r="A4" s="136">
        <v>1</v>
      </c>
      <c r="B4" s="137" t="s">
        <v>397</v>
      </c>
      <c r="C4" s="153" t="s">
        <v>76</v>
      </c>
      <c r="D4" s="138">
        <v>89</v>
      </c>
      <c r="E4" s="136">
        <v>1</v>
      </c>
      <c r="F4" s="137" t="s">
        <v>446</v>
      </c>
      <c r="G4" s="137" t="s">
        <v>70</v>
      </c>
      <c r="H4" s="139">
        <v>33</v>
      </c>
      <c r="I4" s="136">
        <v>1</v>
      </c>
      <c r="J4" s="137" t="s">
        <v>405</v>
      </c>
      <c r="K4" s="153" t="s">
        <v>166</v>
      </c>
      <c r="L4" s="139">
        <v>26</v>
      </c>
      <c r="M4" s="136">
        <v>1</v>
      </c>
      <c r="N4" s="137" t="s">
        <v>396</v>
      </c>
      <c r="O4" s="137" t="s">
        <v>146</v>
      </c>
      <c r="P4" s="141">
        <v>5</v>
      </c>
    </row>
    <row r="5" spans="1:16" x14ac:dyDescent="0.2">
      <c r="A5" s="136">
        <f>IF(B5="","",IF(D5=D4,"",2))</f>
        <v>2</v>
      </c>
      <c r="B5" s="137" t="s">
        <v>394</v>
      </c>
      <c r="C5" s="153" t="s">
        <v>73</v>
      </c>
      <c r="D5" s="138">
        <v>84</v>
      </c>
      <c r="E5" s="136" t="str">
        <f>IF(F5="","",IF(H5=H4,"",2))</f>
        <v/>
      </c>
      <c r="F5" s="137" t="s">
        <v>807</v>
      </c>
      <c r="G5" s="137" t="s">
        <v>76</v>
      </c>
      <c r="H5" s="139">
        <v>33</v>
      </c>
      <c r="I5" s="136">
        <f>IF(J5="","",IF(L5=L4,"",2))</f>
        <v>2</v>
      </c>
      <c r="J5" s="137" t="s">
        <v>392</v>
      </c>
      <c r="K5" s="153" t="s">
        <v>72</v>
      </c>
      <c r="L5" s="139">
        <v>25</v>
      </c>
      <c r="M5" s="136">
        <f>IF(N5="","",IF(P5=P4,"",2))</f>
        <v>2</v>
      </c>
      <c r="N5" s="137" t="s">
        <v>393</v>
      </c>
      <c r="O5" s="137" t="s">
        <v>67</v>
      </c>
      <c r="P5" s="141">
        <v>4</v>
      </c>
    </row>
    <row r="6" spans="1:16" x14ac:dyDescent="0.2">
      <c r="A6" s="136">
        <f>IF(B6="","",IF(D6=D5,"",3))</f>
        <v>3</v>
      </c>
      <c r="B6" s="137" t="s">
        <v>410</v>
      </c>
      <c r="C6" s="153" t="s">
        <v>166</v>
      </c>
      <c r="D6" s="138">
        <v>80</v>
      </c>
      <c r="E6" s="136" t="str">
        <f>IF(F6="","",IF(H6=H5,"",3))</f>
        <v/>
      </c>
      <c r="F6" s="137" t="s">
        <v>423</v>
      </c>
      <c r="G6" s="137" t="s">
        <v>146</v>
      </c>
      <c r="H6" s="139">
        <v>33</v>
      </c>
      <c r="I6" s="136">
        <f>IF(J6="","",IF(L6=L5,"",3))</f>
        <v>3</v>
      </c>
      <c r="J6" s="137" t="s">
        <v>423</v>
      </c>
      <c r="K6" s="137" t="s">
        <v>146</v>
      </c>
      <c r="L6" s="139">
        <v>18</v>
      </c>
      <c r="M6" s="136" t="str">
        <f>IF(N6="","",IF(P6=P5,"",3))</f>
        <v/>
      </c>
      <c r="N6" s="137" t="s">
        <v>423</v>
      </c>
      <c r="O6" s="137" t="s">
        <v>146</v>
      </c>
      <c r="P6" s="141">
        <v>4</v>
      </c>
    </row>
    <row r="7" spans="1:16" x14ac:dyDescent="0.2">
      <c r="A7" s="136" t="str">
        <f>IF(B7="","",IF(D7=D6,"",4))</f>
        <v/>
      </c>
      <c r="B7" s="137" t="s">
        <v>412</v>
      </c>
      <c r="C7" s="153" t="s">
        <v>71</v>
      </c>
      <c r="D7" s="138">
        <v>80</v>
      </c>
      <c r="E7" s="136" t="str">
        <f>IF(F7="","",IF(H7=H6,"",4))</f>
        <v/>
      </c>
      <c r="F7" s="137" t="s">
        <v>428</v>
      </c>
      <c r="G7" s="137" t="s">
        <v>75</v>
      </c>
      <c r="H7" s="139">
        <v>33</v>
      </c>
      <c r="I7" s="136" t="str">
        <f>IF(J7="","",IF(L7=L6,"",4))</f>
        <v/>
      </c>
      <c r="J7" s="137" t="s">
        <v>581</v>
      </c>
      <c r="K7" s="153" t="s">
        <v>67</v>
      </c>
      <c r="L7" s="139">
        <v>18</v>
      </c>
      <c r="M7" s="136" t="str">
        <f>IF(N7="","",IF(P7=P6,"",4))</f>
        <v/>
      </c>
      <c r="N7" s="137" t="s">
        <v>402</v>
      </c>
      <c r="O7" s="137" t="s">
        <v>166</v>
      </c>
      <c r="P7" s="141">
        <v>4</v>
      </c>
    </row>
    <row r="8" spans="1:16" x14ac:dyDescent="0.2">
      <c r="A8" s="136">
        <f>IF(B8="","",IF(D8=D7,"",5))</f>
        <v>5</v>
      </c>
      <c r="B8" s="137" t="s">
        <v>390</v>
      </c>
      <c r="C8" s="153" t="s">
        <v>65</v>
      </c>
      <c r="D8" s="138">
        <v>78</v>
      </c>
      <c r="E8" s="136" t="str">
        <f>IF(F8="","",IF(H8=H7,"",5))</f>
        <v/>
      </c>
      <c r="F8" s="142" t="s">
        <v>447</v>
      </c>
      <c r="G8" s="137" t="s">
        <v>70</v>
      </c>
      <c r="H8" s="139">
        <v>33</v>
      </c>
      <c r="I8" s="136">
        <f>IF(J8="","",IF(L8=L7,"",5))</f>
        <v>5</v>
      </c>
      <c r="J8" s="137" t="s">
        <v>395</v>
      </c>
      <c r="K8" s="137" t="s">
        <v>76</v>
      </c>
      <c r="L8" s="139">
        <v>17</v>
      </c>
      <c r="M8" s="136" t="str">
        <f>IF(N8="","",IF(P8=P7,"",5))</f>
        <v/>
      </c>
      <c r="N8" s="137" t="s">
        <v>419</v>
      </c>
      <c r="O8" s="137" t="s">
        <v>73</v>
      </c>
      <c r="P8" s="138">
        <v>4</v>
      </c>
    </row>
    <row r="9" spans="1:16" x14ac:dyDescent="0.2">
      <c r="A9" s="136" t="str">
        <f>IF(B9="","",IF(D9=D8,"",6))</f>
        <v/>
      </c>
      <c r="B9" s="137" t="s">
        <v>406</v>
      </c>
      <c r="C9" s="137" t="s">
        <v>65</v>
      </c>
      <c r="D9" s="138">
        <v>78</v>
      </c>
      <c r="E9" s="136" t="str">
        <f>IF(F9="","",IF(H9=H8,"",6))</f>
        <v/>
      </c>
      <c r="F9" s="137" t="s">
        <v>458</v>
      </c>
      <c r="G9" s="137" t="s">
        <v>72</v>
      </c>
      <c r="H9" s="1">
        <v>33</v>
      </c>
      <c r="I9" s="136" t="str">
        <f>IF(J9="","",IF(L9=L8,"",6))</f>
        <v/>
      </c>
      <c r="J9" s="137" t="s">
        <v>420</v>
      </c>
      <c r="K9" s="137" t="s">
        <v>66</v>
      </c>
      <c r="L9" s="139">
        <v>17</v>
      </c>
      <c r="M9" s="136" t="str">
        <f>IF(N9="","",IF(P9=P8,"",6))</f>
        <v/>
      </c>
      <c r="N9" s="142" t="s">
        <v>652</v>
      </c>
      <c r="O9" s="137" t="s">
        <v>68</v>
      </c>
      <c r="P9" s="146">
        <v>4</v>
      </c>
    </row>
    <row r="10" spans="1:16" x14ac:dyDescent="0.2">
      <c r="A10" s="136">
        <f>IF(B10="","",IF(D10=D9,"",7))</f>
        <v>7</v>
      </c>
      <c r="B10" s="137" t="s">
        <v>403</v>
      </c>
      <c r="C10" s="137" t="s">
        <v>65</v>
      </c>
      <c r="D10" s="138">
        <v>77</v>
      </c>
      <c r="E10" s="136">
        <f>IF(F10="","",IF(H10=H9,"",7))</f>
        <v>7</v>
      </c>
      <c r="F10" s="137" t="s">
        <v>2041</v>
      </c>
      <c r="G10" s="137" t="s">
        <v>288</v>
      </c>
      <c r="H10" s="138">
        <v>32</v>
      </c>
      <c r="I10" s="136">
        <f>IF(J10="","",IF(L10=L9,"",7))</f>
        <v>7</v>
      </c>
      <c r="J10" s="137" t="s">
        <v>457</v>
      </c>
      <c r="K10" s="137" t="s">
        <v>64</v>
      </c>
      <c r="L10" s="139">
        <v>16</v>
      </c>
      <c r="M10" s="136">
        <f>IF(N10="","",IF(P10=P9,"",7))</f>
        <v>7</v>
      </c>
      <c r="N10" s="137" t="s">
        <v>1842</v>
      </c>
      <c r="O10" s="137" t="s">
        <v>288</v>
      </c>
      <c r="P10" s="141">
        <v>3</v>
      </c>
    </row>
    <row r="11" spans="1:16" x14ac:dyDescent="0.2">
      <c r="A11" s="136" t="str">
        <f>IF(B11="","",IF(D11=D10,"",8))</f>
        <v/>
      </c>
      <c r="B11" s="137" t="s">
        <v>399</v>
      </c>
      <c r="C11" s="137" t="s">
        <v>65</v>
      </c>
      <c r="D11" s="138">
        <v>77</v>
      </c>
      <c r="E11" s="136" t="str">
        <f>IF(F11="","",IF(H11=H10,"",8))</f>
        <v/>
      </c>
      <c r="F11" s="137"/>
      <c r="G11" s="137"/>
      <c r="H11" s="138"/>
      <c r="I11" s="136">
        <f>IF(J11="","",IF(L11=L10,"",8))</f>
        <v>8</v>
      </c>
      <c r="J11" s="137" t="s">
        <v>831</v>
      </c>
      <c r="K11" s="137" t="s">
        <v>147</v>
      </c>
      <c r="L11" s="139">
        <v>15</v>
      </c>
      <c r="M11" s="136" t="str">
        <f>IF(N11="","",IF(P11=P10,"",8))</f>
        <v/>
      </c>
      <c r="N11" s="137"/>
      <c r="O11" s="137"/>
      <c r="P11" s="141"/>
    </row>
    <row r="12" spans="1:16" x14ac:dyDescent="0.2">
      <c r="A12" s="136">
        <f>IF(B12="","",IF(D12=D11,"",9))</f>
        <v>9</v>
      </c>
      <c r="B12" s="137" t="s">
        <v>408</v>
      </c>
      <c r="C12" s="137" t="s">
        <v>75</v>
      </c>
      <c r="D12" s="138">
        <v>73</v>
      </c>
      <c r="E12" s="136" t="str">
        <f>IF(F12="","",IF(H12=H11,"",9))</f>
        <v/>
      </c>
      <c r="F12" s="137"/>
      <c r="G12" s="137"/>
      <c r="H12" s="138"/>
      <c r="I12" s="136">
        <f>IF(J12="","",IF(L12=L11,"",9))</f>
        <v>9</v>
      </c>
      <c r="J12" s="137" t="s">
        <v>449</v>
      </c>
      <c r="K12" s="137" t="s">
        <v>68</v>
      </c>
      <c r="L12" s="139">
        <v>14</v>
      </c>
      <c r="M12" s="136" t="str">
        <f>IF(N12="","",IF(P12=P11,"",9))</f>
        <v/>
      </c>
      <c r="N12" s="137"/>
      <c r="O12" s="137"/>
      <c r="P12" s="141"/>
    </row>
    <row r="13" spans="1:16" ht="13.5" thickBot="1" x14ac:dyDescent="0.25">
      <c r="A13" s="143">
        <f>IF(B13="","",IF(D13=D12,"",10))</f>
        <v>10</v>
      </c>
      <c r="B13" s="148" t="s">
        <v>310</v>
      </c>
      <c r="C13" s="148" t="s">
        <v>288</v>
      </c>
      <c r="D13" s="145">
        <v>69</v>
      </c>
      <c r="E13" s="143" t="str">
        <f>IF(F13="","",IF(H13=H12,"",10))</f>
        <v/>
      </c>
      <c r="F13" s="147"/>
      <c r="G13" s="148"/>
      <c r="H13" s="144"/>
      <c r="I13" s="143" t="str">
        <f>IF(J13="","",IF(L13=L12,"",10))</f>
        <v/>
      </c>
      <c r="J13" s="137" t="s">
        <v>431</v>
      </c>
      <c r="K13" s="137" t="s">
        <v>75</v>
      </c>
      <c r="L13" s="139">
        <v>14</v>
      </c>
      <c r="M13" s="143" t="str">
        <f>IF(N13="","",IF(P13=P12,"",10))</f>
        <v/>
      </c>
      <c r="N13" s="148"/>
      <c r="O13" s="148"/>
      <c r="P13" s="145"/>
    </row>
    <row r="14" spans="1:16" x14ac:dyDescent="0.2">
      <c r="A14" s="655" t="s">
        <v>78</v>
      </c>
      <c r="B14" s="656"/>
      <c r="C14" s="656"/>
      <c r="D14" s="657"/>
      <c r="E14" s="656" t="s">
        <v>79</v>
      </c>
      <c r="F14" s="656"/>
      <c r="G14" s="656"/>
      <c r="H14" s="657"/>
      <c r="I14" s="655" t="s">
        <v>414</v>
      </c>
      <c r="J14" s="656"/>
      <c r="K14" s="656"/>
      <c r="L14" s="657"/>
      <c r="M14" s="655" t="s">
        <v>2042</v>
      </c>
      <c r="N14" s="656"/>
      <c r="O14" s="656"/>
      <c r="P14" s="657"/>
    </row>
    <row r="15" spans="1:16" x14ac:dyDescent="0.2">
      <c r="A15" s="136">
        <v>1</v>
      </c>
      <c r="B15" s="137" t="s">
        <v>423</v>
      </c>
      <c r="C15" s="153" t="s">
        <v>146</v>
      </c>
      <c r="D15" s="138">
        <v>21</v>
      </c>
      <c r="E15" s="136">
        <v>1</v>
      </c>
      <c r="F15" s="137" t="s">
        <v>420</v>
      </c>
      <c r="G15" s="137" t="s">
        <v>66</v>
      </c>
      <c r="H15" s="139">
        <v>19</v>
      </c>
      <c r="I15" s="136">
        <v>1</v>
      </c>
      <c r="J15" s="137" t="s">
        <v>418</v>
      </c>
      <c r="K15" s="153" t="s">
        <v>65</v>
      </c>
      <c r="L15" s="139">
        <v>48</v>
      </c>
      <c r="M15" s="136">
        <v>1</v>
      </c>
      <c r="N15" s="137" t="s">
        <v>423</v>
      </c>
      <c r="O15" s="137" t="s">
        <v>146</v>
      </c>
      <c r="P15" s="155" t="s">
        <v>2044</v>
      </c>
    </row>
    <row r="16" spans="1:16" x14ac:dyDescent="0.2">
      <c r="A16" s="136">
        <f>IF(B16="","",IF(D16=D15,"",2))</f>
        <v>2</v>
      </c>
      <c r="B16" s="137" t="s">
        <v>404</v>
      </c>
      <c r="C16" s="153" t="s">
        <v>74</v>
      </c>
      <c r="D16" s="138">
        <v>18</v>
      </c>
      <c r="E16" s="136">
        <f>IF(F16="","",IF(H16=H15,"",2))</f>
        <v>2</v>
      </c>
      <c r="F16" s="137" t="s">
        <v>395</v>
      </c>
      <c r="G16" s="137" t="s">
        <v>76</v>
      </c>
      <c r="H16" s="139">
        <v>18</v>
      </c>
      <c r="I16" s="136">
        <f>IF(J16="","",IF(L16=L15,"",2))</f>
        <v>2</v>
      </c>
      <c r="J16" s="137" t="s">
        <v>415</v>
      </c>
      <c r="K16" s="153" t="s">
        <v>73</v>
      </c>
      <c r="L16" s="139">
        <v>40</v>
      </c>
      <c r="M16" s="136">
        <f>IF(N16="","",IF(P16=P15,"",2))</f>
        <v>2</v>
      </c>
      <c r="N16" s="137" t="s">
        <v>404</v>
      </c>
      <c r="O16" s="137" t="s">
        <v>74</v>
      </c>
      <c r="P16" s="155" t="s">
        <v>2045</v>
      </c>
    </row>
    <row r="17" spans="1:16" x14ac:dyDescent="0.2">
      <c r="A17" s="136">
        <f>IF(B17="","",IF(D17=D16,"",3))</f>
        <v>3</v>
      </c>
      <c r="B17" s="137" t="s">
        <v>393</v>
      </c>
      <c r="C17" s="153" t="s">
        <v>67</v>
      </c>
      <c r="D17" s="138">
        <v>16</v>
      </c>
      <c r="E17" s="136">
        <f>IF(F17="","",IF(H17=H16,"",3))</f>
        <v>3</v>
      </c>
      <c r="F17" s="137" t="s">
        <v>442</v>
      </c>
      <c r="G17" s="137" t="s">
        <v>66</v>
      </c>
      <c r="H17" s="139">
        <v>16</v>
      </c>
      <c r="I17" s="136">
        <f>IF(J17="","",IF(L17=L16,"",3))</f>
        <v>3</v>
      </c>
      <c r="J17" s="137" t="s">
        <v>429</v>
      </c>
      <c r="K17" s="137" t="s">
        <v>70</v>
      </c>
      <c r="L17" s="139">
        <v>34</v>
      </c>
      <c r="M17" s="136">
        <f>IF(N17="","",IF(P17=P16,"",3))</f>
        <v>3</v>
      </c>
      <c r="N17" s="137" t="s">
        <v>412</v>
      </c>
      <c r="O17" s="137" t="s">
        <v>71</v>
      </c>
      <c r="P17" s="155" t="s">
        <v>2046</v>
      </c>
    </row>
    <row r="18" spans="1:16" x14ac:dyDescent="0.2">
      <c r="A18" s="136">
        <f>IF(B18="","",IF(D18=D17,"",4))</f>
        <v>4</v>
      </c>
      <c r="B18" s="137" t="s">
        <v>398</v>
      </c>
      <c r="C18" s="153" t="s">
        <v>74</v>
      </c>
      <c r="D18" s="138">
        <v>15</v>
      </c>
      <c r="E18" s="136" t="str">
        <f>IF(F18="","",IF(H18=H17,"",4))</f>
        <v/>
      </c>
      <c r="F18" s="137" t="s">
        <v>400</v>
      </c>
      <c r="G18" s="137" t="s">
        <v>147</v>
      </c>
      <c r="H18" s="139">
        <v>16</v>
      </c>
      <c r="I18" s="136">
        <f>IF(J18="","",IF(L18=L17,"",4))</f>
        <v>4</v>
      </c>
      <c r="J18" s="137" t="s">
        <v>421</v>
      </c>
      <c r="K18" s="153" t="s">
        <v>74</v>
      </c>
      <c r="L18" s="139">
        <v>33</v>
      </c>
      <c r="M18" s="136">
        <f>IF(N18="","",IF(P18=P17,"",4))</f>
        <v>4</v>
      </c>
      <c r="N18" s="137" t="s">
        <v>401</v>
      </c>
      <c r="O18" s="137" t="s">
        <v>72</v>
      </c>
      <c r="P18" s="155" t="s">
        <v>2047</v>
      </c>
    </row>
    <row r="19" spans="1:16" x14ac:dyDescent="0.2">
      <c r="A19" s="136" t="str">
        <f>IF(B19="","",IF(D19=D18,"",5))</f>
        <v/>
      </c>
      <c r="B19" s="137" t="s">
        <v>427</v>
      </c>
      <c r="C19" s="137" t="s">
        <v>69</v>
      </c>
      <c r="D19" s="138">
        <v>15</v>
      </c>
      <c r="E19" s="136" t="str">
        <f>IF(F19="","",IF(H19=H18,"",5))</f>
        <v/>
      </c>
      <c r="F19" s="142" t="s">
        <v>634</v>
      </c>
      <c r="G19" s="137" t="s">
        <v>65</v>
      </c>
      <c r="H19" s="1">
        <v>16</v>
      </c>
      <c r="I19" s="136">
        <f>IF(J19="","",IF(L19=L18,"",5))</f>
        <v>5</v>
      </c>
      <c r="J19" s="137" t="s">
        <v>870</v>
      </c>
      <c r="K19" s="137" t="s">
        <v>64</v>
      </c>
      <c r="L19" s="139">
        <v>30</v>
      </c>
      <c r="M19" s="136">
        <f>IF(N19="","",IF(P19=P18,"",5))</f>
        <v>5</v>
      </c>
      <c r="N19" s="137" t="s">
        <v>398</v>
      </c>
      <c r="O19" s="137" t="s">
        <v>74</v>
      </c>
      <c r="P19" s="155" t="s">
        <v>1845</v>
      </c>
    </row>
    <row r="20" spans="1:16" x14ac:dyDescent="0.2">
      <c r="A20" s="136" t="str">
        <f>IF(B20="","",IF(D20=D19,"",6))</f>
        <v/>
      </c>
      <c r="B20" s="137" t="s">
        <v>899</v>
      </c>
      <c r="C20" s="137" t="s">
        <v>74</v>
      </c>
      <c r="D20" s="138">
        <v>15</v>
      </c>
      <c r="E20" s="136" t="str">
        <f>IF(F20="","",IF(H20=H19,"",6))</f>
        <v/>
      </c>
      <c r="F20" s="137" t="s">
        <v>428</v>
      </c>
      <c r="G20" s="137" t="s">
        <v>75</v>
      </c>
      <c r="H20" s="1">
        <v>16</v>
      </c>
      <c r="I20" s="136" t="str">
        <f>IF(J20="","",IF(L20=L19,"",6))</f>
        <v/>
      </c>
      <c r="J20" s="137" t="s">
        <v>416</v>
      </c>
      <c r="K20" s="137" t="s">
        <v>69</v>
      </c>
      <c r="L20" s="139">
        <v>30</v>
      </c>
      <c r="M20" s="136">
        <f>IF(N20="","",IF(P20=P19,"",6))</f>
        <v>6</v>
      </c>
      <c r="N20" s="142" t="s">
        <v>433</v>
      </c>
      <c r="O20" s="137" t="s">
        <v>67</v>
      </c>
      <c r="P20" s="167" t="s">
        <v>2048</v>
      </c>
    </row>
    <row r="21" spans="1:16" x14ac:dyDescent="0.2">
      <c r="A21" s="136" t="str">
        <f>IF(B21="","",IF(D21=D20,"",7))</f>
        <v/>
      </c>
      <c r="B21" s="137" t="s">
        <v>407</v>
      </c>
      <c r="C21" s="137" t="s">
        <v>73</v>
      </c>
      <c r="D21" s="138">
        <v>15</v>
      </c>
      <c r="E21" s="136">
        <f>IF(F21="","",IF(H21=H20,"",7))</f>
        <v>7</v>
      </c>
      <c r="F21" s="137" t="s">
        <v>807</v>
      </c>
      <c r="G21" s="137" t="s">
        <v>76</v>
      </c>
      <c r="H21" s="138">
        <v>15</v>
      </c>
      <c r="I21" s="136">
        <f>IF(J21="","",IF(L21=L20,"",7))</f>
        <v>7</v>
      </c>
      <c r="J21" s="137" t="s">
        <v>436</v>
      </c>
      <c r="K21" s="137" t="s">
        <v>166</v>
      </c>
      <c r="L21" s="139">
        <v>29</v>
      </c>
      <c r="M21" s="136">
        <f>IF(N21="","",IF(P21=P20,"",7))</f>
        <v>7</v>
      </c>
      <c r="N21" s="137" t="s">
        <v>899</v>
      </c>
      <c r="O21" s="137" t="s">
        <v>74</v>
      </c>
      <c r="P21" s="155" t="s">
        <v>2049</v>
      </c>
    </row>
    <row r="22" spans="1:16" x14ac:dyDescent="0.2">
      <c r="A22" s="136" t="str">
        <f>IF(B22="","",IF(D22=D21,"",8))</f>
        <v/>
      </c>
      <c r="B22" s="137" t="s">
        <v>391</v>
      </c>
      <c r="C22" s="137" t="s">
        <v>70</v>
      </c>
      <c r="D22" s="138">
        <v>15</v>
      </c>
      <c r="E22" s="136" t="str">
        <f>IF(F22="","",IF(H22=H21,"",8))</f>
        <v/>
      </c>
      <c r="F22" s="137" t="s">
        <v>452</v>
      </c>
      <c r="G22" s="137" t="s">
        <v>146</v>
      </c>
      <c r="H22" s="138">
        <v>15</v>
      </c>
      <c r="I22" s="136">
        <f>IF(J22="","",IF(L22=L21,"",8))</f>
        <v>8</v>
      </c>
      <c r="J22" s="137" t="s">
        <v>443</v>
      </c>
      <c r="K22" s="137" t="s">
        <v>147</v>
      </c>
      <c r="L22" s="139">
        <v>28</v>
      </c>
      <c r="M22" s="136">
        <f>IF(N22="","",IF(P22=P21,"",8))</f>
        <v>8</v>
      </c>
      <c r="N22" s="137" t="s">
        <v>426</v>
      </c>
      <c r="O22" s="137" t="s">
        <v>74</v>
      </c>
      <c r="P22" s="155" t="s">
        <v>2050</v>
      </c>
    </row>
    <row r="23" spans="1:16" x14ac:dyDescent="0.2">
      <c r="A23" s="136" t="str">
        <f>IF(B23="","",IF(D23=D22,"",9))</f>
        <v/>
      </c>
      <c r="B23" s="137" t="s">
        <v>405</v>
      </c>
      <c r="C23" s="137" t="s">
        <v>166</v>
      </c>
      <c r="D23" s="138">
        <v>15</v>
      </c>
      <c r="E23" s="136" t="str">
        <f>IF(F23="","",IF(H23=H22,"",9))</f>
        <v/>
      </c>
      <c r="F23" s="137" t="s">
        <v>424</v>
      </c>
      <c r="G23" s="137" t="s">
        <v>64</v>
      </c>
      <c r="H23" s="138">
        <v>15</v>
      </c>
      <c r="I23" s="136" t="str">
        <f>IF(J23="","",IF(L23=L22,"",9))</f>
        <v/>
      </c>
      <c r="J23" s="137" t="s">
        <v>956</v>
      </c>
      <c r="K23" s="137" t="s">
        <v>146</v>
      </c>
      <c r="L23" s="139">
        <v>28</v>
      </c>
      <c r="M23" s="136" t="str">
        <f>IF(N23="","",IF(P23=P22,"",9))</f>
        <v/>
      </c>
      <c r="N23" s="137" t="s">
        <v>435</v>
      </c>
      <c r="O23" s="137" t="s">
        <v>67</v>
      </c>
      <c r="P23" s="155" t="s">
        <v>2050</v>
      </c>
    </row>
    <row r="24" spans="1:16" ht="13.5" thickBot="1" x14ac:dyDescent="0.25">
      <c r="A24" s="143">
        <f>IF(B24="","",IF(D24=D23,"",10))</f>
        <v>10</v>
      </c>
      <c r="B24" s="148" t="s">
        <v>1844</v>
      </c>
      <c r="C24" s="148" t="s">
        <v>288</v>
      </c>
      <c r="D24" s="145">
        <v>14</v>
      </c>
      <c r="E24" s="143" t="str">
        <f>IF(F24="","",IF(H24=H23,"",10))</f>
        <v/>
      </c>
      <c r="F24" s="147" t="s">
        <v>392</v>
      </c>
      <c r="G24" s="148" t="s">
        <v>72</v>
      </c>
      <c r="H24" s="144">
        <v>15</v>
      </c>
      <c r="I24" s="143">
        <f>IF(J24="","",IF(L24=L23,"",10))</f>
        <v>10</v>
      </c>
      <c r="J24" s="137" t="s">
        <v>412</v>
      </c>
      <c r="K24" s="137" t="s">
        <v>71</v>
      </c>
      <c r="L24" s="139">
        <v>21</v>
      </c>
      <c r="M24" s="143">
        <f>IF(N24="","",IF(P24=P23,"",10))</f>
        <v>10</v>
      </c>
      <c r="N24" s="148" t="s">
        <v>310</v>
      </c>
      <c r="O24" s="148" t="s">
        <v>288</v>
      </c>
      <c r="P24" s="168" t="s">
        <v>2043</v>
      </c>
    </row>
    <row r="25" spans="1:16" x14ac:dyDescent="0.2">
      <c r="A25" s="655" t="s">
        <v>438</v>
      </c>
      <c r="B25" s="656"/>
      <c r="C25" s="656"/>
      <c r="D25" s="657"/>
      <c r="E25" s="656" t="s">
        <v>439</v>
      </c>
      <c r="F25" s="656"/>
      <c r="G25" s="656"/>
      <c r="H25" s="657"/>
      <c r="I25" s="655" t="s">
        <v>440</v>
      </c>
      <c r="J25" s="656"/>
      <c r="K25" s="656"/>
      <c r="L25" s="657"/>
      <c r="M25" s="655" t="s">
        <v>441</v>
      </c>
      <c r="N25" s="656"/>
      <c r="O25" s="656"/>
      <c r="P25" s="657"/>
    </row>
    <row r="26" spans="1:16" x14ac:dyDescent="0.2">
      <c r="A26" s="136">
        <v>1</v>
      </c>
      <c r="B26" s="137" t="s">
        <v>423</v>
      </c>
      <c r="C26" s="137" t="s">
        <v>146</v>
      </c>
      <c r="D26" s="146">
        <v>11</v>
      </c>
      <c r="E26" s="136">
        <v>1</v>
      </c>
      <c r="F26" s="137" t="s">
        <v>634</v>
      </c>
      <c r="G26" s="137" t="s">
        <v>65</v>
      </c>
      <c r="H26" s="139">
        <v>13</v>
      </c>
      <c r="I26" s="136">
        <v>1</v>
      </c>
      <c r="J26" s="137" t="s">
        <v>418</v>
      </c>
      <c r="K26" s="153" t="s">
        <v>65</v>
      </c>
      <c r="L26" s="139">
        <v>26</v>
      </c>
      <c r="M26" s="136">
        <v>1</v>
      </c>
      <c r="N26" s="137" t="s">
        <v>446</v>
      </c>
      <c r="O26" s="153" t="s">
        <v>70</v>
      </c>
      <c r="P26" s="155">
        <v>163</v>
      </c>
    </row>
    <row r="27" spans="1:16" x14ac:dyDescent="0.2">
      <c r="A27" s="136" t="str">
        <f>IF(B27="","",IF(D27=D26,"",2))</f>
        <v/>
      </c>
      <c r="B27" s="137" t="s">
        <v>404</v>
      </c>
      <c r="C27" s="137" t="s">
        <v>74</v>
      </c>
      <c r="D27" s="141">
        <v>11</v>
      </c>
      <c r="E27" s="136">
        <f>IF(F27="","",IF(H27=H26,"",2))</f>
        <v>2</v>
      </c>
      <c r="F27" s="137" t="s">
        <v>395</v>
      </c>
      <c r="G27" s="137" t="s">
        <v>76</v>
      </c>
      <c r="H27" s="139">
        <v>10</v>
      </c>
      <c r="I27" s="136">
        <f>IF(J27="","",IF(L27=L26,"",2))</f>
        <v>2</v>
      </c>
      <c r="J27" s="137" t="s">
        <v>415</v>
      </c>
      <c r="K27" s="137" t="s">
        <v>73</v>
      </c>
      <c r="L27" s="139">
        <v>20</v>
      </c>
      <c r="M27" s="136">
        <f>IF(N27="","",IF(P27=P26,"",2))</f>
        <v>2</v>
      </c>
      <c r="N27" s="137" t="s">
        <v>405</v>
      </c>
      <c r="O27" s="153" t="s">
        <v>166</v>
      </c>
      <c r="P27" s="155">
        <v>158</v>
      </c>
    </row>
    <row r="28" spans="1:16" x14ac:dyDescent="0.2">
      <c r="A28" s="136" t="str">
        <f>IF(B28="","",IF(D28=D27,"",3))</f>
        <v/>
      </c>
      <c r="B28" s="137" t="s">
        <v>391</v>
      </c>
      <c r="C28" s="137" t="s">
        <v>70</v>
      </c>
      <c r="D28" s="146">
        <v>11</v>
      </c>
      <c r="E28" s="136">
        <f>IF(F28="","",IF(H28=H27,"",3))</f>
        <v>3</v>
      </c>
      <c r="F28" s="137" t="s">
        <v>364</v>
      </c>
      <c r="G28" s="137" t="s">
        <v>288</v>
      </c>
      <c r="H28" s="139">
        <v>9</v>
      </c>
      <c r="I28" s="136">
        <f>IF(J28="","",IF(L28=L27,"",3))</f>
        <v>3</v>
      </c>
      <c r="J28" s="137" t="s">
        <v>416</v>
      </c>
      <c r="K28" s="137" t="s">
        <v>69</v>
      </c>
      <c r="L28" s="139">
        <v>16</v>
      </c>
      <c r="M28" s="136">
        <f>IF(N28="","",IF(P28=P27,"",3))</f>
        <v>3</v>
      </c>
      <c r="N28" s="137" t="s">
        <v>395</v>
      </c>
      <c r="O28" s="153" t="s">
        <v>76</v>
      </c>
      <c r="P28" s="155">
        <v>153</v>
      </c>
    </row>
    <row r="29" spans="1:16" x14ac:dyDescent="0.2">
      <c r="A29" s="136">
        <f>IF(B29="","",IF(D29=D28,"",4))</f>
        <v>4</v>
      </c>
      <c r="B29" s="137" t="s">
        <v>549</v>
      </c>
      <c r="C29" s="137" t="s">
        <v>71</v>
      </c>
      <c r="D29" s="141">
        <v>10</v>
      </c>
      <c r="E29" s="136" t="str">
        <f>IF(F29="","",IF(H29=H28,"",4))</f>
        <v/>
      </c>
      <c r="F29" s="137"/>
      <c r="G29" s="137"/>
      <c r="H29" s="139"/>
      <c r="I29" s="136">
        <f>IF(J29="","",IF(L29=L28,"",4))</f>
        <v>4</v>
      </c>
      <c r="J29" s="137" t="s">
        <v>429</v>
      </c>
      <c r="K29" s="137" t="s">
        <v>70</v>
      </c>
      <c r="L29" s="139">
        <v>13</v>
      </c>
      <c r="M29" s="136" t="str">
        <f>IF(N29="","",IF(P29=P28,"",4))</f>
        <v/>
      </c>
      <c r="N29" s="137" t="s">
        <v>424</v>
      </c>
      <c r="O29" s="153" t="s">
        <v>64</v>
      </c>
      <c r="P29" s="155">
        <v>153</v>
      </c>
    </row>
    <row r="30" spans="1:16" x14ac:dyDescent="0.2">
      <c r="A30" s="149">
        <f>IF(B30="","",IF(D30=D29,"",5))</f>
        <v>5</v>
      </c>
      <c r="B30" s="150" t="s">
        <v>405</v>
      </c>
      <c r="C30" s="150" t="s">
        <v>166</v>
      </c>
      <c r="D30" s="169">
        <v>9</v>
      </c>
      <c r="E30" s="149" t="str">
        <f>IF(F30="","",IF(H30=H29,"",5))</f>
        <v/>
      </c>
      <c r="F30" s="150"/>
      <c r="G30" s="150"/>
      <c r="H30" s="151"/>
      <c r="I30" s="149" t="str">
        <f>IF(J30="","",IF(L30=L29,"",5))</f>
        <v/>
      </c>
      <c r="J30" s="170" t="s">
        <v>436</v>
      </c>
      <c r="K30" s="150" t="s">
        <v>166</v>
      </c>
      <c r="L30" s="152">
        <v>13</v>
      </c>
      <c r="M30" s="149">
        <f>IF(N30="","",IF(P30=P29,"",5))</f>
        <v>5</v>
      </c>
      <c r="N30" s="150" t="s">
        <v>423</v>
      </c>
      <c r="O30" s="150" t="s">
        <v>146</v>
      </c>
      <c r="P30" s="171">
        <v>150</v>
      </c>
    </row>
    <row r="31" spans="1:16" x14ac:dyDescent="0.2">
      <c r="A31" s="136">
        <v>1</v>
      </c>
      <c r="B31" s="137" t="s">
        <v>475</v>
      </c>
      <c r="C31" s="137" t="s">
        <v>65</v>
      </c>
      <c r="D31" s="141">
        <v>12</v>
      </c>
      <c r="E31" s="136">
        <v>1</v>
      </c>
      <c r="F31" s="137" t="s">
        <v>427</v>
      </c>
      <c r="G31" s="137" t="s">
        <v>69</v>
      </c>
      <c r="H31" s="139">
        <v>10</v>
      </c>
      <c r="I31" s="136">
        <v>1</v>
      </c>
      <c r="J31" s="137" t="s">
        <v>418</v>
      </c>
      <c r="K31" s="137" t="s">
        <v>65</v>
      </c>
      <c r="L31" s="139">
        <v>22</v>
      </c>
      <c r="M31" s="136">
        <v>1</v>
      </c>
      <c r="N31" s="137" t="s">
        <v>398</v>
      </c>
      <c r="O31" s="153" t="s">
        <v>74</v>
      </c>
      <c r="P31" s="155">
        <v>172</v>
      </c>
    </row>
    <row r="32" spans="1:16" x14ac:dyDescent="0.2">
      <c r="A32" s="136">
        <f>IF(B32="","",IF(D32=D31,"",2))</f>
        <v>2</v>
      </c>
      <c r="B32" s="137" t="s">
        <v>433</v>
      </c>
      <c r="C32" s="137" t="s">
        <v>67</v>
      </c>
      <c r="D32" s="141">
        <v>11</v>
      </c>
      <c r="E32" s="136" t="str">
        <f>IF(F32="","",IF(H32=H31,"",2))</f>
        <v/>
      </c>
      <c r="F32" s="137" t="s">
        <v>420</v>
      </c>
      <c r="G32" s="137" t="s">
        <v>66</v>
      </c>
      <c r="H32" s="139">
        <v>10</v>
      </c>
      <c r="I32" s="136" t="str">
        <f>IF(J32="","",IF(L32=L31,"",2))</f>
        <v/>
      </c>
      <c r="J32" s="137" t="s">
        <v>421</v>
      </c>
      <c r="K32" s="153" t="s">
        <v>74</v>
      </c>
      <c r="L32" s="139">
        <v>22</v>
      </c>
      <c r="M32" s="136">
        <f>IF(N32="","",IF(P32=P31,"",2))</f>
        <v>2</v>
      </c>
      <c r="N32" s="137" t="s">
        <v>475</v>
      </c>
      <c r="O32" s="137" t="s">
        <v>65</v>
      </c>
      <c r="P32" s="155">
        <v>165</v>
      </c>
    </row>
    <row r="33" spans="1:16" x14ac:dyDescent="0.2">
      <c r="A33" s="136">
        <f>IF(B33="","",IF(D33=D32,"",3))</f>
        <v>3</v>
      </c>
      <c r="B33" s="137" t="s">
        <v>423</v>
      </c>
      <c r="C33" s="137" t="s">
        <v>146</v>
      </c>
      <c r="D33" s="141">
        <v>10</v>
      </c>
      <c r="E33" s="136" t="str">
        <f>IF(F33="","",IF(H33=H32,"",3))</f>
        <v/>
      </c>
      <c r="F33" s="137" t="s">
        <v>442</v>
      </c>
      <c r="G33" s="137" t="s">
        <v>66</v>
      </c>
      <c r="H33" s="139">
        <v>10</v>
      </c>
      <c r="I33" s="136">
        <f>IF(J33="","",IF(L33=L32,"",3))</f>
        <v>3</v>
      </c>
      <c r="J33" s="137" t="s">
        <v>429</v>
      </c>
      <c r="K33" s="137" t="s">
        <v>70</v>
      </c>
      <c r="L33" s="139">
        <v>21</v>
      </c>
      <c r="M33" s="136">
        <f>IF(N33="","",IF(P33=P32,"",3))</f>
        <v>3</v>
      </c>
      <c r="N33" s="137" t="s">
        <v>431</v>
      </c>
      <c r="O33" s="153" t="s">
        <v>75</v>
      </c>
      <c r="P33" s="155">
        <v>162</v>
      </c>
    </row>
    <row r="34" spans="1:16" x14ac:dyDescent="0.2">
      <c r="A34" s="136" t="str">
        <f>IF(B34="","",IF(D34=D33,"",4))</f>
        <v/>
      </c>
      <c r="B34" s="137" t="s">
        <v>427</v>
      </c>
      <c r="C34" s="137" t="s">
        <v>69</v>
      </c>
      <c r="D34" s="138">
        <v>10</v>
      </c>
      <c r="E34" s="136">
        <f>IF(F34="","",IF(H34=H33,"",4))</f>
        <v>4</v>
      </c>
      <c r="F34" s="137" t="s">
        <v>1844</v>
      </c>
      <c r="G34" s="137" t="s">
        <v>288</v>
      </c>
      <c r="H34" s="139">
        <v>9</v>
      </c>
      <c r="I34" s="136">
        <f>IF(J34="","",IF(L34=L33,"",4))</f>
        <v>4</v>
      </c>
      <c r="J34" s="137" t="s">
        <v>415</v>
      </c>
      <c r="K34" s="137" t="s">
        <v>73</v>
      </c>
      <c r="L34" s="139">
        <v>20</v>
      </c>
      <c r="M34" s="136">
        <f>IF(N34="","",IF(P34=P33,"",4))</f>
        <v>4</v>
      </c>
      <c r="N34" s="137" t="s">
        <v>427</v>
      </c>
      <c r="O34" s="137" t="s">
        <v>69</v>
      </c>
      <c r="P34" s="155">
        <v>146</v>
      </c>
    </row>
    <row r="35" spans="1:16" ht="13.5" thickBot="1" x14ac:dyDescent="0.25">
      <c r="A35" s="143">
        <f>IF(B35="","",IF(D35=D34,"",5))</f>
        <v>5</v>
      </c>
      <c r="B35" s="147" t="s">
        <v>331</v>
      </c>
      <c r="C35" s="148" t="s">
        <v>288</v>
      </c>
      <c r="D35" s="144">
        <v>9</v>
      </c>
      <c r="E35" s="143" t="str">
        <f>IF(F35="","",IF(H35=H34,"",5))</f>
        <v/>
      </c>
      <c r="F35" s="137"/>
      <c r="G35" s="137"/>
      <c r="H35" s="139"/>
      <c r="I35" s="143">
        <f>IF(J35="","",IF(L35=L34,"",5))</f>
        <v>5</v>
      </c>
      <c r="J35" s="137" t="s">
        <v>443</v>
      </c>
      <c r="K35" s="137" t="s">
        <v>147</v>
      </c>
      <c r="L35" s="139">
        <v>19</v>
      </c>
      <c r="M35" s="143" t="str">
        <f>IF(N35="","",IF(P35=P34,"",5))</f>
        <v/>
      </c>
      <c r="N35" s="137" t="s">
        <v>392</v>
      </c>
      <c r="O35" s="137" t="s">
        <v>72</v>
      </c>
      <c r="P35" s="155">
        <v>146</v>
      </c>
    </row>
    <row r="36" spans="1:16" x14ac:dyDescent="0.2">
      <c r="A36" s="655" t="s">
        <v>444</v>
      </c>
      <c r="B36" s="656"/>
      <c r="C36" s="656"/>
      <c r="D36" s="656"/>
      <c r="E36" s="655" t="s">
        <v>333</v>
      </c>
      <c r="F36" s="656"/>
      <c r="G36" s="656"/>
      <c r="H36" s="657"/>
      <c r="I36" s="655" t="s">
        <v>334</v>
      </c>
      <c r="J36" s="656"/>
      <c r="K36" s="656"/>
      <c r="L36" s="657"/>
      <c r="M36" s="655" t="s">
        <v>445</v>
      </c>
      <c r="N36" s="656"/>
      <c r="O36" s="656"/>
      <c r="P36" s="657"/>
    </row>
    <row r="37" spans="1:16" x14ac:dyDescent="0.2">
      <c r="A37" s="136">
        <v>1</v>
      </c>
      <c r="B37" s="137" t="s">
        <v>405</v>
      </c>
      <c r="C37" s="153" t="s">
        <v>166</v>
      </c>
      <c r="D37" s="172">
        <v>276</v>
      </c>
      <c r="E37" s="136">
        <v>1</v>
      </c>
      <c r="F37" s="137" t="s">
        <v>405</v>
      </c>
      <c r="G37" s="153" t="s">
        <v>166</v>
      </c>
      <c r="H37" s="138">
        <v>113</v>
      </c>
      <c r="I37" s="136">
        <v>1</v>
      </c>
      <c r="J37" s="137" t="s">
        <v>398</v>
      </c>
      <c r="K37" s="153" t="s">
        <v>74</v>
      </c>
      <c r="L37" s="138">
        <v>307</v>
      </c>
      <c r="M37" s="136">
        <v>1</v>
      </c>
      <c r="N37" s="137" t="s">
        <v>447</v>
      </c>
      <c r="O37" s="153" t="s">
        <v>70</v>
      </c>
      <c r="P37" s="138">
        <v>47</v>
      </c>
    </row>
    <row r="38" spans="1:16" x14ac:dyDescent="0.2">
      <c r="A38" s="136">
        <f>IF(B38="","",IF(D38=D37,"",2))</f>
        <v>2</v>
      </c>
      <c r="B38" s="137" t="s">
        <v>423</v>
      </c>
      <c r="C38" s="153" t="s">
        <v>146</v>
      </c>
      <c r="D38" s="172">
        <v>260.33333199999998</v>
      </c>
      <c r="E38" s="136">
        <f>IF(F38="","",IF(H38=H37,"",2))</f>
        <v>2</v>
      </c>
      <c r="F38" s="137" t="s">
        <v>395</v>
      </c>
      <c r="G38" s="153" t="s">
        <v>76</v>
      </c>
      <c r="H38" s="138">
        <v>91</v>
      </c>
      <c r="I38" s="136">
        <f>IF(J38="","",IF(L38=L37,"",2))</f>
        <v>2</v>
      </c>
      <c r="J38" s="137" t="s">
        <v>405</v>
      </c>
      <c r="K38" s="153" t="s">
        <v>166</v>
      </c>
      <c r="L38" s="138">
        <v>299</v>
      </c>
      <c r="M38" s="136">
        <f>IF(N38="","",IF(P38=P37,"",2))</f>
        <v>2</v>
      </c>
      <c r="N38" s="137" t="s">
        <v>405</v>
      </c>
      <c r="O38" s="153" t="s">
        <v>166</v>
      </c>
      <c r="P38" s="138">
        <v>43</v>
      </c>
    </row>
    <row r="39" spans="1:16" x14ac:dyDescent="0.2">
      <c r="A39" s="136">
        <f>IF(B39="","",IF(D39=D38,"",3))</f>
        <v>3</v>
      </c>
      <c r="B39" s="137" t="s">
        <v>395</v>
      </c>
      <c r="C39" s="153" t="s">
        <v>76</v>
      </c>
      <c r="D39" s="172">
        <v>254</v>
      </c>
      <c r="E39" s="136">
        <f>IF(F39="","",IF(H39=H38,"",3))</f>
        <v>3</v>
      </c>
      <c r="F39" s="137" t="s">
        <v>446</v>
      </c>
      <c r="G39" s="153" t="s">
        <v>70</v>
      </c>
      <c r="H39" s="138">
        <v>89</v>
      </c>
      <c r="I39" s="136">
        <f>IF(J39="","",IF(L39=L38,"",3))</f>
        <v>3</v>
      </c>
      <c r="J39" s="137" t="s">
        <v>446</v>
      </c>
      <c r="K39" s="153" t="s">
        <v>70</v>
      </c>
      <c r="L39" s="138">
        <v>296</v>
      </c>
      <c r="M39" s="136">
        <f>IF(N39="","",IF(P39=P38,"",3))</f>
        <v>3</v>
      </c>
      <c r="N39" s="137" t="s">
        <v>832</v>
      </c>
      <c r="O39" s="153" t="s">
        <v>147</v>
      </c>
      <c r="P39" s="138">
        <v>42</v>
      </c>
    </row>
    <row r="40" spans="1:16" x14ac:dyDescent="0.2">
      <c r="A40" s="136">
        <f>IF(B40="","",IF(D40=D39,"",4))</f>
        <v>4</v>
      </c>
      <c r="B40" s="137" t="s">
        <v>392</v>
      </c>
      <c r="C40" s="153" t="s">
        <v>72</v>
      </c>
      <c r="D40" s="172">
        <v>248</v>
      </c>
      <c r="E40" s="136">
        <f>IF(F40="","",IF(H40=H39,"",4))</f>
        <v>4</v>
      </c>
      <c r="F40" s="137" t="s">
        <v>424</v>
      </c>
      <c r="G40" s="153" t="s">
        <v>64</v>
      </c>
      <c r="H40" s="138">
        <v>86</v>
      </c>
      <c r="I40" s="136">
        <f>IF(J40="","",IF(L40=L39,"",4))</f>
        <v>4</v>
      </c>
      <c r="J40" s="137" t="s">
        <v>423</v>
      </c>
      <c r="K40" s="153" t="s">
        <v>146</v>
      </c>
      <c r="L40" s="138">
        <v>290</v>
      </c>
      <c r="M40" s="136">
        <f>IF(N40="","",IF(P40=P39,"",4))</f>
        <v>4</v>
      </c>
      <c r="N40" s="137" t="s">
        <v>581</v>
      </c>
      <c r="O40" s="153" t="s">
        <v>67</v>
      </c>
      <c r="P40" s="138">
        <v>40</v>
      </c>
    </row>
    <row r="41" spans="1:16" x14ac:dyDescent="0.2">
      <c r="A41" s="136">
        <f>IF(B41="","",IF(D41=D40,"",5))</f>
        <v>5</v>
      </c>
      <c r="B41" s="137" t="s">
        <v>446</v>
      </c>
      <c r="C41" s="153" t="s">
        <v>70</v>
      </c>
      <c r="D41" s="172">
        <v>246.33333400000001</v>
      </c>
      <c r="E41" s="136">
        <f>IF(F41="","",IF(H41=H40,"",5))</f>
        <v>5</v>
      </c>
      <c r="F41" s="137" t="s">
        <v>452</v>
      </c>
      <c r="G41" s="153" t="s">
        <v>146</v>
      </c>
      <c r="H41" s="138">
        <v>81</v>
      </c>
      <c r="I41" s="136">
        <f>IF(J41="","",IF(L41=L40,"",5))</f>
        <v>5</v>
      </c>
      <c r="J41" s="137" t="s">
        <v>431</v>
      </c>
      <c r="K41" s="153" t="s">
        <v>75</v>
      </c>
      <c r="L41" s="138">
        <v>289</v>
      </c>
      <c r="M41" s="136">
        <f>IF(N41="","",IF(P41=P40,"",5))</f>
        <v>5</v>
      </c>
      <c r="N41" s="137" t="s">
        <v>449</v>
      </c>
      <c r="O41" s="153" t="s">
        <v>68</v>
      </c>
      <c r="P41" s="138">
        <v>37</v>
      </c>
    </row>
    <row r="42" spans="1:16" x14ac:dyDescent="0.2">
      <c r="A42" s="136">
        <f>IF(B42="","",IF(D42=D41,"",6))</f>
        <v>6</v>
      </c>
      <c r="B42" s="137" t="s">
        <v>431</v>
      </c>
      <c r="C42" s="153" t="s">
        <v>75</v>
      </c>
      <c r="D42" s="172">
        <v>246.000001</v>
      </c>
      <c r="E42" s="136" t="str">
        <f>IF(F42="","",IF(H42=H41,"",6))</f>
        <v/>
      </c>
      <c r="F42" s="137" t="s">
        <v>447</v>
      </c>
      <c r="G42" s="137" t="s">
        <v>70</v>
      </c>
      <c r="H42" s="138">
        <v>81</v>
      </c>
      <c r="I42" s="136">
        <f>IF(J42="","",IF(L42=L41,"",6))</f>
        <v>6</v>
      </c>
      <c r="J42" s="137" t="s">
        <v>424</v>
      </c>
      <c r="K42" s="137" t="s">
        <v>64</v>
      </c>
      <c r="L42" s="138">
        <v>281</v>
      </c>
      <c r="M42" s="136">
        <f>IF(N42="","",IF(P42=P41,"",6))</f>
        <v>6</v>
      </c>
      <c r="N42" s="137" t="s">
        <v>393</v>
      </c>
      <c r="O42" s="137" t="s">
        <v>67</v>
      </c>
      <c r="P42" s="138">
        <v>36</v>
      </c>
    </row>
    <row r="43" spans="1:16" x14ac:dyDescent="0.2">
      <c r="A43" s="136">
        <f>IF(B43="","",IF(D43=D42,"",7))</f>
        <v>7</v>
      </c>
      <c r="B43" s="137" t="s">
        <v>447</v>
      </c>
      <c r="C43" s="137" t="s">
        <v>70</v>
      </c>
      <c r="D43" s="172">
        <v>238.33333199999998</v>
      </c>
      <c r="E43" s="136">
        <f>IF(F43="","",IF(H43=H42,"",7))</f>
        <v>7</v>
      </c>
      <c r="F43" s="137" t="s">
        <v>392</v>
      </c>
      <c r="G43" s="153" t="s">
        <v>72</v>
      </c>
      <c r="H43" s="138">
        <v>80</v>
      </c>
      <c r="I43" s="136">
        <f>IF(J43="","",IF(L43=L42,"",7))</f>
        <v>7</v>
      </c>
      <c r="J43" s="137" t="s">
        <v>831</v>
      </c>
      <c r="K43" s="153" t="s">
        <v>147</v>
      </c>
      <c r="L43" s="138">
        <v>278</v>
      </c>
      <c r="M43" s="136" t="str">
        <f>IF(N43="","",IF(P43=P42,"",7))</f>
        <v/>
      </c>
      <c r="N43" s="137" t="s">
        <v>426</v>
      </c>
      <c r="O43" s="137" t="s">
        <v>74</v>
      </c>
      <c r="P43" s="138">
        <v>36</v>
      </c>
    </row>
    <row r="44" spans="1:16" x14ac:dyDescent="0.2">
      <c r="A44" s="136">
        <f>IF(B44="","",IF(D44=D43,"",8))</f>
        <v>8</v>
      </c>
      <c r="B44" s="137" t="s">
        <v>458</v>
      </c>
      <c r="C44" s="153" t="s">
        <v>72</v>
      </c>
      <c r="D44" s="172">
        <v>234.66666799999999</v>
      </c>
      <c r="E44" s="136">
        <f>IF(F44="","",IF(H44=H43,"",8))</f>
        <v>8</v>
      </c>
      <c r="F44" s="137" t="s">
        <v>448</v>
      </c>
      <c r="G44" s="137" t="s">
        <v>69</v>
      </c>
      <c r="H44" s="138">
        <v>76</v>
      </c>
      <c r="I44" s="136">
        <f>IF(J44="","",IF(L44=L43,"",8))</f>
        <v>8</v>
      </c>
      <c r="J44" s="137" t="s">
        <v>392</v>
      </c>
      <c r="K44" s="137" t="s">
        <v>72</v>
      </c>
      <c r="L44" s="138">
        <v>273</v>
      </c>
      <c r="M44" s="136" t="str">
        <f>IF(N44="","",IF(P44=P43,"",8))</f>
        <v/>
      </c>
      <c r="N44" s="137" t="s">
        <v>407</v>
      </c>
      <c r="O44" s="137" t="s">
        <v>73</v>
      </c>
      <c r="P44" s="138">
        <v>36</v>
      </c>
    </row>
    <row r="45" spans="1:16" x14ac:dyDescent="0.2">
      <c r="A45" s="136">
        <f>IF(B45="","",IF(D45=D44,"",9))</f>
        <v>9</v>
      </c>
      <c r="B45" s="137" t="s">
        <v>685</v>
      </c>
      <c r="C45" s="137" t="s">
        <v>64</v>
      </c>
      <c r="D45" s="172">
        <v>232</v>
      </c>
      <c r="E45" s="136" t="str">
        <f>IF(F45="","",IF(H45=H44,"",9))</f>
        <v/>
      </c>
      <c r="F45" s="137" t="s">
        <v>423</v>
      </c>
      <c r="G45" s="137" t="s">
        <v>146</v>
      </c>
      <c r="H45" s="141">
        <v>76</v>
      </c>
      <c r="I45" s="136">
        <f>IF(J45="","",IF(L45=L44,"",9))</f>
        <v>9</v>
      </c>
      <c r="J45" s="137" t="s">
        <v>395</v>
      </c>
      <c r="K45" s="137" t="s">
        <v>76</v>
      </c>
      <c r="L45" s="141">
        <v>234</v>
      </c>
      <c r="M45" s="136">
        <f>IF(N45="","",IF(P45=P44,"",9))</f>
        <v>9</v>
      </c>
      <c r="N45" s="137" t="s">
        <v>307</v>
      </c>
      <c r="O45" s="137" t="s">
        <v>288</v>
      </c>
      <c r="P45" s="141">
        <v>35</v>
      </c>
    </row>
    <row r="46" spans="1:16" ht="13.5" thickBot="1" x14ac:dyDescent="0.25">
      <c r="A46" s="143">
        <f>IF(B46="","",IF(D46=D45,"",10))</f>
        <v>10</v>
      </c>
      <c r="B46" s="148" t="s">
        <v>424</v>
      </c>
      <c r="C46" s="148" t="s">
        <v>64</v>
      </c>
      <c r="D46" s="173">
        <v>230.66666699999999</v>
      </c>
      <c r="E46" s="143">
        <f>IF(F46="","",IF(H46=H45,"",10))</f>
        <v>10</v>
      </c>
      <c r="F46" s="148" t="s">
        <v>400</v>
      </c>
      <c r="G46" s="148" t="s">
        <v>147</v>
      </c>
      <c r="H46" s="144">
        <v>74</v>
      </c>
      <c r="I46" s="143">
        <f>IF(J46="","",IF(L46=L45,"",10))</f>
        <v>10</v>
      </c>
      <c r="J46" s="148" t="s">
        <v>899</v>
      </c>
      <c r="K46" s="148" t="s">
        <v>74</v>
      </c>
      <c r="L46" s="144">
        <v>229</v>
      </c>
      <c r="M46" s="143" t="str">
        <f>IF(N46="","",IF(P46=P45,"",10))</f>
        <v/>
      </c>
      <c r="N46" s="148"/>
      <c r="O46" s="148"/>
      <c r="P46" s="144"/>
    </row>
    <row r="47" spans="1:16" x14ac:dyDescent="0.2">
      <c r="A47" s="655" t="s">
        <v>453</v>
      </c>
      <c r="B47" s="656"/>
      <c r="C47" s="656"/>
      <c r="D47" s="656"/>
      <c r="E47" s="655" t="s">
        <v>454</v>
      </c>
      <c r="F47" s="656"/>
      <c r="G47" s="656"/>
      <c r="H47" s="657"/>
      <c r="I47" s="655" t="s">
        <v>455</v>
      </c>
      <c r="J47" s="656"/>
      <c r="K47" s="656"/>
      <c r="L47" s="657"/>
      <c r="M47" s="655" t="s">
        <v>456</v>
      </c>
      <c r="N47" s="656"/>
      <c r="O47" s="656"/>
      <c r="P47" s="657"/>
    </row>
    <row r="48" spans="1:16" x14ac:dyDescent="0.2">
      <c r="A48" s="136">
        <v>1</v>
      </c>
      <c r="B48" s="137" t="s">
        <v>392</v>
      </c>
      <c r="C48" s="153" t="s">
        <v>72</v>
      </c>
      <c r="D48" s="172">
        <v>5.8426999999999998</v>
      </c>
      <c r="E48" s="136">
        <v>1</v>
      </c>
      <c r="F48" s="137" t="s">
        <v>434</v>
      </c>
      <c r="G48" s="153" t="s">
        <v>66</v>
      </c>
      <c r="H48" s="174">
        <v>1.8479000000000001</v>
      </c>
      <c r="I48" s="136">
        <v>1</v>
      </c>
      <c r="J48" s="137" t="s">
        <v>398</v>
      </c>
      <c r="K48" s="153" t="s">
        <v>74</v>
      </c>
      <c r="L48" s="174">
        <v>12.28</v>
      </c>
      <c r="M48" s="136">
        <v>1</v>
      </c>
      <c r="N48" s="137" t="s">
        <v>396</v>
      </c>
      <c r="O48" s="153" t="s">
        <v>146</v>
      </c>
      <c r="P48" s="174">
        <v>0.70189999999999997</v>
      </c>
    </row>
    <row r="49" spans="1:16" x14ac:dyDescent="0.2">
      <c r="A49" s="136">
        <f>IF(B49="","",IF(D49=D48,"",2))</f>
        <v>2</v>
      </c>
      <c r="B49" s="137" t="s">
        <v>457</v>
      </c>
      <c r="C49" s="153" t="s">
        <v>64</v>
      </c>
      <c r="D49" s="172">
        <v>6.1363636256357283</v>
      </c>
      <c r="E49" s="136">
        <f>IF(F49="","",IF(H49=H48,"",2))</f>
        <v>2</v>
      </c>
      <c r="F49" s="137" t="s">
        <v>427</v>
      </c>
      <c r="G49" s="153" t="s">
        <v>69</v>
      </c>
      <c r="H49" s="174">
        <v>2.0030999999999999</v>
      </c>
      <c r="I49" s="136">
        <f>IF(J49="","",IF(L49=L48,"",2))</f>
        <v>2</v>
      </c>
      <c r="J49" s="137" t="s">
        <v>831</v>
      </c>
      <c r="K49" s="153" t="s">
        <v>147</v>
      </c>
      <c r="L49" s="174">
        <v>11.236499999999999</v>
      </c>
      <c r="M49" s="136">
        <f>IF(N49="","",IF(P49=P48,"",2))</f>
        <v>2</v>
      </c>
      <c r="N49" s="137" t="s">
        <v>423</v>
      </c>
      <c r="O49" s="137" t="s">
        <v>146</v>
      </c>
      <c r="P49" s="174">
        <v>0.76060000000000005</v>
      </c>
    </row>
    <row r="50" spans="1:16" x14ac:dyDescent="0.2">
      <c r="A50" s="136">
        <f>IF(B50="","",IF(D50=D49,"",3))</f>
        <v>3</v>
      </c>
      <c r="B50" s="137" t="s">
        <v>405</v>
      </c>
      <c r="C50" s="153" t="s">
        <v>166</v>
      </c>
      <c r="D50" s="172">
        <v>6.2282999999999999</v>
      </c>
      <c r="E50" s="136">
        <f>IF(F50="","",IF(H50=H49,"",3))</f>
        <v>3</v>
      </c>
      <c r="F50" s="137" t="s">
        <v>396</v>
      </c>
      <c r="G50" s="153" t="s">
        <v>146</v>
      </c>
      <c r="H50" s="174">
        <v>2.1057000000000001</v>
      </c>
      <c r="I50" s="136">
        <f>IF(J50="","",IF(L50=L49,"",3))</f>
        <v>3</v>
      </c>
      <c r="J50" s="137" t="s">
        <v>424</v>
      </c>
      <c r="K50" s="153" t="s">
        <v>64</v>
      </c>
      <c r="L50" s="174">
        <v>10.963900000000001</v>
      </c>
      <c r="M50" s="136">
        <f>IF(N50="","",IF(P50=P49,"",3))</f>
        <v>3</v>
      </c>
      <c r="N50" s="137" t="s">
        <v>458</v>
      </c>
      <c r="O50" s="153" t="s">
        <v>72</v>
      </c>
      <c r="P50" s="174">
        <v>0.76700000000000002</v>
      </c>
    </row>
    <row r="51" spans="1:16" x14ac:dyDescent="0.2">
      <c r="A51" s="136">
        <f>IF(B51="","",IF(D51=D50,"",4))</f>
        <v>4</v>
      </c>
      <c r="B51" s="137" t="s">
        <v>431</v>
      </c>
      <c r="C51" s="153" t="s">
        <v>75</v>
      </c>
      <c r="D51" s="172">
        <v>6.2561</v>
      </c>
      <c r="E51" s="136">
        <f>IF(F51="","",IF(H51=H50,"",4))</f>
        <v>4</v>
      </c>
      <c r="F51" s="137" t="s">
        <v>393</v>
      </c>
      <c r="G51" s="153" t="s">
        <v>67</v>
      </c>
      <c r="H51" s="174">
        <v>2.1616</v>
      </c>
      <c r="I51" s="136">
        <f>IF(J51="","",IF(L51=L50,"",4))</f>
        <v>4</v>
      </c>
      <c r="J51" s="137" t="s">
        <v>446</v>
      </c>
      <c r="K51" s="153" t="s">
        <v>70</v>
      </c>
      <c r="L51" s="174">
        <v>10.8146</v>
      </c>
      <c r="M51" s="136">
        <f>IF(N51="","",IF(P51=P50,"",4))</f>
        <v>4</v>
      </c>
      <c r="N51" s="137" t="s">
        <v>452</v>
      </c>
      <c r="O51" s="153" t="s">
        <v>146</v>
      </c>
      <c r="P51" s="174">
        <v>0.95979999999999999</v>
      </c>
    </row>
    <row r="52" spans="1:16" x14ac:dyDescent="0.2">
      <c r="A52" s="149">
        <f>IF(B52="","",IF(D52=D51,"",5))</f>
        <v>5</v>
      </c>
      <c r="B52" s="150" t="s">
        <v>423</v>
      </c>
      <c r="C52" s="150" t="s">
        <v>146</v>
      </c>
      <c r="D52" s="176">
        <v>6.8105000000000002</v>
      </c>
      <c r="E52" s="149">
        <f>IF(F52="","",IF(H52=H51,"",5))</f>
        <v>5</v>
      </c>
      <c r="F52" s="150" t="s">
        <v>435</v>
      </c>
      <c r="G52" s="177" t="s">
        <v>67</v>
      </c>
      <c r="H52" s="176">
        <v>2.1892</v>
      </c>
      <c r="I52" s="149">
        <f>IF(J52="","",IF(L52=L51,"",5))</f>
        <v>5</v>
      </c>
      <c r="J52" s="150" t="s">
        <v>431</v>
      </c>
      <c r="K52" s="177" t="s">
        <v>75</v>
      </c>
      <c r="L52" s="176">
        <v>10.5732</v>
      </c>
      <c r="M52" s="149">
        <f>IF(N52="","",IF(P52=P51,"",5))</f>
        <v>5</v>
      </c>
      <c r="N52" s="150" t="s">
        <v>899</v>
      </c>
      <c r="O52" s="150" t="s">
        <v>74</v>
      </c>
      <c r="P52" s="176">
        <v>0.96730000000000005</v>
      </c>
    </row>
    <row r="53" spans="1:16" x14ac:dyDescent="0.2">
      <c r="A53" s="136">
        <v>1</v>
      </c>
      <c r="B53" s="137" t="s">
        <v>418</v>
      </c>
      <c r="C53" s="153" t="s">
        <v>65</v>
      </c>
      <c r="D53" s="172">
        <v>4.2110000000000003</v>
      </c>
      <c r="E53" s="136">
        <v>1</v>
      </c>
      <c r="F53" s="137" t="s">
        <v>432</v>
      </c>
      <c r="G53" s="153" t="s">
        <v>64</v>
      </c>
      <c r="H53" s="175">
        <v>0.78029999999999999</v>
      </c>
      <c r="I53" s="136">
        <v>1</v>
      </c>
      <c r="J53" s="137" t="s">
        <v>430</v>
      </c>
      <c r="K53" s="153" t="s">
        <v>72</v>
      </c>
      <c r="L53" s="174">
        <v>16.031300000000002</v>
      </c>
      <c r="M53" s="136">
        <v>1</v>
      </c>
      <c r="N53" s="137" t="s">
        <v>410</v>
      </c>
      <c r="O53" s="137" t="s">
        <v>166</v>
      </c>
      <c r="P53" s="174">
        <v>0.6</v>
      </c>
    </row>
    <row r="54" spans="1:16" x14ac:dyDescent="0.2">
      <c r="A54" s="136">
        <f>IF(B54="","",IF(D54=D53,"",2))</f>
        <v>2</v>
      </c>
      <c r="B54" s="137" t="s">
        <v>471</v>
      </c>
      <c r="C54" s="137" t="s">
        <v>73</v>
      </c>
      <c r="D54" s="172">
        <v>4.8423999999999996</v>
      </c>
      <c r="E54" s="136">
        <f>IF(F54="","",IF(H54=H53,"",2))</f>
        <v>2</v>
      </c>
      <c r="F54" s="137" t="s">
        <v>412</v>
      </c>
      <c r="G54" s="137" t="s">
        <v>71</v>
      </c>
      <c r="H54" s="636">
        <v>0.78449999999999998</v>
      </c>
      <c r="I54" s="136">
        <f>IF(J54="","",IF(L54=L53,"",2))</f>
        <v>2</v>
      </c>
      <c r="J54" s="137" t="s">
        <v>655</v>
      </c>
      <c r="K54" s="137" t="s">
        <v>68</v>
      </c>
      <c r="L54" s="174">
        <v>15.166700000000001</v>
      </c>
      <c r="M54" s="136">
        <f>IF(N54="","",IF(P54=P53,"",2))</f>
        <v>2</v>
      </c>
      <c r="N54" s="137" t="s">
        <v>467</v>
      </c>
      <c r="O54" s="137" t="s">
        <v>76</v>
      </c>
      <c r="P54" s="174">
        <v>0.60540000000000005</v>
      </c>
    </row>
    <row r="55" spans="1:16" x14ac:dyDescent="0.2">
      <c r="A55" s="136">
        <f>IF(B55="","",IF(D55=D54,"",3))</f>
        <v>3</v>
      </c>
      <c r="B55" s="137" t="s">
        <v>421</v>
      </c>
      <c r="C55" s="137" t="s">
        <v>74</v>
      </c>
      <c r="D55" s="172">
        <v>4.9654999999999996</v>
      </c>
      <c r="E55" s="136">
        <f>IF(F55="","",IF(H55=H54,"",3))</f>
        <v>3</v>
      </c>
      <c r="F55" s="137" t="s">
        <v>465</v>
      </c>
      <c r="G55" s="137" t="s">
        <v>71</v>
      </c>
      <c r="H55" s="179">
        <v>1.3729</v>
      </c>
      <c r="I55" s="136">
        <f>IF(J55="","",IF(L55=L54,"",3))</f>
        <v>3</v>
      </c>
      <c r="J55" s="137" t="s">
        <v>417</v>
      </c>
      <c r="K55" s="153" t="s">
        <v>64</v>
      </c>
      <c r="L55" s="174">
        <v>12.96</v>
      </c>
      <c r="M55" s="136">
        <f>IF(N55="","",IF(P55=P54,"",3))</f>
        <v>3</v>
      </c>
      <c r="N55" s="137" t="s">
        <v>554</v>
      </c>
      <c r="O55" s="137" t="s">
        <v>71</v>
      </c>
      <c r="P55" s="174">
        <v>0.66259999999999997</v>
      </c>
    </row>
    <row r="56" spans="1:16" x14ac:dyDescent="0.2">
      <c r="A56" s="136">
        <f>IF(B56="","",IF(D56=D55,"",4))</f>
        <v>4</v>
      </c>
      <c r="B56" s="137" t="s">
        <v>430</v>
      </c>
      <c r="C56" s="137" t="s">
        <v>72</v>
      </c>
      <c r="D56" s="172">
        <v>5.0625</v>
      </c>
      <c r="E56" s="136">
        <f>IF(F56="","",IF(H56=H55,"",4))</f>
        <v>4</v>
      </c>
      <c r="F56" s="137" t="s">
        <v>870</v>
      </c>
      <c r="G56" s="153" t="s">
        <v>64</v>
      </c>
      <c r="H56" s="174">
        <v>1.4046242693374318</v>
      </c>
      <c r="I56" s="136">
        <f>IF(J56="","",IF(L56=L55,"",4))</f>
        <v>4</v>
      </c>
      <c r="J56" s="137" t="s">
        <v>870</v>
      </c>
      <c r="K56" s="153" t="s">
        <v>64</v>
      </c>
      <c r="L56" s="174">
        <v>11.39306351795917</v>
      </c>
      <c r="M56" s="136">
        <f>IF(N56="","",IF(P56=P55,"",4))</f>
        <v>4</v>
      </c>
      <c r="N56" s="137" t="s">
        <v>655</v>
      </c>
      <c r="O56" s="137" t="s">
        <v>68</v>
      </c>
      <c r="P56" s="174">
        <v>0.66669999999999996</v>
      </c>
    </row>
    <row r="57" spans="1:16" ht="13.5" thickBot="1" x14ac:dyDescent="0.25">
      <c r="A57" s="143" t="str">
        <f>IF(B57="","",IF(D57=D56,"",5))</f>
        <v/>
      </c>
      <c r="B57" s="148" t="s">
        <v>483</v>
      </c>
      <c r="C57" s="148" t="s">
        <v>71</v>
      </c>
      <c r="D57" s="173">
        <v>5.0625</v>
      </c>
      <c r="E57" s="143">
        <f>IF(F57="","",IF(H57=H56,"",5))</f>
        <v>5</v>
      </c>
      <c r="F57" s="148" t="s">
        <v>477</v>
      </c>
      <c r="G57" s="148" t="s">
        <v>65</v>
      </c>
      <c r="H57" s="180">
        <v>1.4211</v>
      </c>
      <c r="I57" s="143">
        <f>IF(J57="","",IF(L57=L56,"",5))</f>
        <v>5</v>
      </c>
      <c r="J57" s="148" t="s">
        <v>436</v>
      </c>
      <c r="K57" s="148" t="s">
        <v>166</v>
      </c>
      <c r="L57" s="183">
        <v>10.7277</v>
      </c>
      <c r="M57" s="136">
        <f>IF(N57="","",IF(P57=P56,"",5))</f>
        <v>5</v>
      </c>
      <c r="N57" s="148" t="s">
        <v>473</v>
      </c>
      <c r="O57" s="148" t="s">
        <v>72</v>
      </c>
      <c r="P57" s="180">
        <v>0.72972972578524464</v>
      </c>
    </row>
    <row r="58" spans="1:16" x14ac:dyDescent="0.2">
      <c r="A58" s="655" t="s">
        <v>2051</v>
      </c>
      <c r="B58" s="656"/>
      <c r="C58" s="656"/>
      <c r="D58" s="656"/>
      <c r="E58" s="655" t="s">
        <v>2052</v>
      </c>
      <c r="F58" s="656"/>
      <c r="G58" s="656"/>
      <c r="H58" s="657"/>
      <c r="I58" s="655" t="s">
        <v>2053</v>
      </c>
      <c r="J58" s="656"/>
      <c r="K58" s="656"/>
      <c r="L58" s="656"/>
      <c r="M58" s="655" t="s">
        <v>2054</v>
      </c>
      <c r="N58" s="656"/>
      <c r="O58" s="656"/>
      <c r="P58" s="657"/>
    </row>
    <row r="59" spans="1:16" x14ac:dyDescent="0.2">
      <c r="A59" s="136">
        <v>1</v>
      </c>
      <c r="B59" s="137" t="s">
        <v>423</v>
      </c>
      <c r="C59" s="153" t="s">
        <v>146</v>
      </c>
      <c r="D59" s="172">
        <v>2.7656999999999998</v>
      </c>
      <c r="E59" s="136">
        <v>1</v>
      </c>
      <c r="F59" s="137" t="s">
        <v>412</v>
      </c>
      <c r="G59" s="153" t="s">
        <v>71</v>
      </c>
      <c r="H59" s="175">
        <v>0.7409</v>
      </c>
      <c r="I59" s="136">
        <v>1</v>
      </c>
      <c r="J59" s="137" t="s">
        <v>423</v>
      </c>
      <c r="K59" s="153" t="s">
        <v>146</v>
      </c>
      <c r="L59" s="172">
        <v>1.9535</v>
      </c>
      <c r="M59" s="136">
        <v>1</v>
      </c>
      <c r="N59" s="137" t="s">
        <v>556</v>
      </c>
      <c r="O59" s="153" t="s">
        <v>71</v>
      </c>
      <c r="P59" s="175">
        <v>0.53680000000000005</v>
      </c>
    </row>
    <row r="60" spans="1:16" x14ac:dyDescent="0.2">
      <c r="A60" s="136">
        <f>IF(B60="","",IF(D60=D59,"",2))</f>
        <v>2</v>
      </c>
      <c r="B60" s="137" t="s">
        <v>392</v>
      </c>
      <c r="C60" s="153" t="s">
        <v>72</v>
      </c>
      <c r="D60" s="172">
        <v>2.8306</v>
      </c>
      <c r="E60" s="136">
        <f>IF(F60="","",IF(H60=H59,"",2))</f>
        <v>2</v>
      </c>
      <c r="F60" s="137" t="s">
        <v>418</v>
      </c>
      <c r="G60" s="153" t="s">
        <v>65</v>
      </c>
      <c r="H60" s="175">
        <v>0.77059999999999995</v>
      </c>
      <c r="I60" s="136">
        <f>IF(J60="","",IF(L60=L59,"",2))</f>
        <v>2</v>
      </c>
      <c r="J60" s="137" t="s">
        <v>396</v>
      </c>
      <c r="K60" s="153" t="s">
        <v>146</v>
      </c>
      <c r="L60" s="565">
        <v>2.3410000000000002</v>
      </c>
      <c r="M60" s="136">
        <f>IF(N60="","",IF(P60=P59,"",2))</f>
        <v>2</v>
      </c>
      <c r="N60" s="137" t="s">
        <v>394</v>
      </c>
      <c r="O60" s="153" t="s">
        <v>73</v>
      </c>
      <c r="P60" s="175">
        <v>0.65934071005917549</v>
      </c>
    </row>
    <row r="61" spans="1:16" x14ac:dyDescent="0.2">
      <c r="A61" s="136">
        <f>IF(B61="","",IF(D61=D60,"",3))</f>
        <v>3</v>
      </c>
      <c r="B61" s="137" t="s">
        <v>831</v>
      </c>
      <c r="C61" s="153" t="s">
        <v>147</v>
      </c>
      <c r="D61" s="172">
        <v>3.0718999999999999</v>
      </c>
      <c r="E61" s="136">
        <f>IF(F61="","",IF(H61=H60,"",3))</f>
        <v>3</v>
      </c>
      <c r="F61" s="137" t="s">
        <v>478</v>
      </c>
      <c r="G61" s="153" t="s">
        <v>67</v>
      </c>
      <c r="H61" s="175">
        <v>0.79490000000000005</v>
      </c>
      <c r="I61" s="136">
        <f>IF(J61="","",IF(L61=L60,"",3))</f>
        <v>3</v>
      </c>
      <c r="J61" s="137" t="s">
        <v>549</v>
      </c>
      <c r="K61" s="153" t="s">
        <v>71</v>
      </c>
      <c r="L61" s="565">
        <v>2.3433999999999999</v>
      </c>
      <c r="M61" s="136">
        <f>IF(N61="","",IF(P61=P60,"",3))</f>
        <v>3</v>
      </c>
      <c r="N61" s="137" t="s">
        <v>412</v>
      </c>
      <c r="O61" s="153" t="s">
        <v>71</v>
      </c>
      <c r="P61" s="175">
        <v>0.69569999999999999</v>
      </c>
    </row>
    <row r="62" spans="1:16" x14ac:dyDescent="0.2">
      <c r="A62" s="136">
        <f>IF(B62="","",IF(D62=D61,"",4))</f>
        <v>4</v>
      </c>
      <c r="B62" s="137" t="s">
        <v>431</v>
      </c>
      <c r="C62" s="153" t="s">
        <v>75</v>
      </c>
      <c r="D62" s="172">
        <v>3.1463000000000001</v>
      </c>
      <c r="E62" s="136">
        <f>IF(F62="","",IF(H62=H61,"",4))</f>
        <v>4</v>
      </c>
      <c r="F62" s="137" t="s">
        <v>430</v>
      </c>
      <c r="G62" s="153" t="s">
        <v>72</v>
      </c>
      <c r="H62" s="175">
        <v>0.79690000000000005</v>
      </c>
      <c r="I62" s="136">
        <f>IF(J62="","",IF(L62=L61,"",4))</f>
        <v>4</v>
      </c>
      <c r="J62" s="137" t="s">
        <v>457</v>
      </c>
      <c r="K62" s="153" t="s">
        <v>64</v>
      </c>
      <c r="L62" s="172">
        <v>2.360655737704918</v>
      </c>
      <c r="M62" s="136">
        <f>IF(N62="","",IF(P62=P61,"",4))</f>
        <v>4</v>
      </c>
      <c r="N62" s="137" t="s">
        <v>403</v>
      </c>
      <c r="O62" s="153" t="s">
        <v>65</v>
      </c>
      <c r="P62" s="175">
        <v>0.76470000000000005</v>
      </c>
    </row>
    <row r="63" spans="1:16" x14ac:dyDescent="0.2">
      <c r="A63" s="136">
        <f>IF(B63="","",IF(D63=D62,"",5))</f>
        <v>5</v>
      </c>
      <c r="B63" s="137" t="s">
        <v>396</v>
      </c>
      <c r="C63" s="153" t="s">
        <v>146</v>
      </c>
      <c r="D63" s="565">
        <v>3.1819999999999999</v>
      </c>
      <c r="E63" s="136">
        <f>IF(F63="","",IF(H63=H62,"",5))</f>
        <v>5</v>
      </c>
      <c r="F63" s="137" t="s">
        <v>483</v>
      </c>
      <c r="G63" s="153" t="s">
        <v>71</v>
      </c>
      <c r="H63" s="175">
        <v>0.80110000000000003</v>
      </c>
      <c r="I63" s="149">
        <f>IF(J63="","",IF(L63=L62,"",5))</f>
        <v>5</v>
      </c>
      <c r="J63" s="150" t="s">
        <v>957</v>
      </c>
      <c r="K63" s="150" t="s">
        <v>146</v>
      </c>
      <c r="L63" s="182">
        <v>2.4194</v>
      </c>
      <c r="M63" s="149">
        <f>IF(N63="","",IF(P63=P62,"",5))</f>
        <v>5</v>
      </c>
      <c r="N63" s="150" t="s">
        <v>430</v>
      </c>
      <c r="O63" s="150" t="s">
        <v>72</v>
      </c>
      <c r="P63" s="178">
        <v>0.77139999999999997</v>
      </c>
    </row>
    <row r="64" spans="1:16" x14ac:dyDescent="0.2">
      <c r="A64" s="136">
        <f>IF(B64="","",IF(D64=D63,"",6))</f>
        <v>6</v>
      </c>
      <c r="B64" s="137" t="s">
        <v>434</v>
      </c>
      <c r="C64" s="153" t="s">
        <v>66</v>
      </c>
      <c r="D64" s="565">
        <v>3.1825000000000001</v>
      </c>
      <c r="E64" s="136">
        <f>IF(F64="","",IF(H64=H63,"",6))</f>
        <v>6</v>
      </c>
      <c r="F64" s="137" t="s">
        <v>477</v>
      </c>
      <c r="G64" s="153" t="s">
        <v>65</v>
      </c>
      <c r="H64" s="175">
        <v>0.80700000000000005</v>
      </c>
      <c r="I64" s="136">
        <v>1</v>
      </c>
      <c r="J64" s="137" t="s">
        <v>652</v>
      </c>
      <c r="K64" s="153" t="s">
        <v>68</v>
      </c>
      <c r="L64" s="172">
        <v>2.2650999999999999</v>
      </c>
      <c r="M64" s="136">
        <v>1</v>
      </c>
      <c r="N64" s="137" t="s">
        <v>870</v>
      </c>
      <c r="O64" s="153" t="s">
        <v>64</v>
      </c>
      <c r="P64" s="175">
        <v>0.68041237814858135</v>
      </c>
    </row>
    <row r="65" spans="1:16" x14ac:dyDescent="0.2">
      <c r="A65" s="136">
        <f>IF(B65="","",IF(D65=D64,"",7))</f>
        <v>7</v>
      </c>
      <c r="B65" s="137" t="s">
        <v>899</v>
      </c>
      <c r="C65" s="153" t="s">
        <v>74</v>
      </c>
      <c r="D65" s="172">
        <v>3.2383000000000002</v>
      </c>
      <c r="E65" s="136">
        <f>IF(F65="","",IF(H65=H64,"",7))</f>
        <v>7</v>
      </c>
      <c r="F65" s="137" t="s">
        <v>686</v>
      </c>
      <c r="G65" s="153" t="s">
        <v>64</v>
      </c>
      <c r="H65" s="175">
        <v>0.82079999999999997</v>
      </c>
      <c r="I65" s="136">
        <f>IF(J65="","",IF(L65=L64,"",2))</f>
        <v>2</v>
      </c>
      <c r="J65" s="137" t="s">
        <v>392</v>
      </c>
      <c r="K65" s="153" t="s">
        <v>72</v>
      </c>
      <c r="L65" s="172">
        <v>2.3391000000000002</v>
      </c>
      <c r="M65" s="136">
        <f>IF(N65="","",IF(P65=P64,"",2))</f>
        <v>2</v>
      </c>
      <c r="N65" s="137" t="s">
        <v>464</v>
      </c>
      <c r="O65" s="153" t="s">
        <v>73</v>
      </c>
      <c r="P65" s="175">
        <v>0.69230767709213892</v>
      </c>
    </row>
    <row r="66" spans="1:16" x14ac:dyDescent="0.2">
      <c r="A66" s="136">
        <f>IF(B66="","",IF(D66=D65,"",8))</f>
        <v>8</v>
      </c>
      <c r="B66" s="137" t="s">
        <v>404</v>
      </c>
      <c r="C66" s="153" t="s">
        <v>74</v>
      </c>
      <c r="D66" s="565">
        <v>3.2965</v>
      </c>
      <c r="E66" s="136">
        <f>IF(F66="","",IF(H66=H65,"",8))</f>
        <v>8</v>
      </c>
      <c r="F66" s="137" t="s">
        <v>556</v>
      </c>
      <c r="G66" s="153" t="s">
        <v>71</v>
      </c>
      <c r="H66" s="175">
        <v>0.84570000000000001</v>
      </c>
      <c r="I66" s="136">
        <f>IF(J66="","",IF(L66=L65,"",3))</f>
        <v>3</v>
      </c>
      <c r="J66" s="137" t="s">
        <v>831</v>
      </c>
      <c r="K66" s="153" t="s">
        <v>147</v>
      </c>
      <c r="L66" s="172">
        <v>2.5411999999999999</v>
      </c>
      <c r="M66" s="136">
        <f>IF(N66="","",IF(P66=P65,"",3))</f>
        <v>3</v>
      </c>
      <c r="N66" s="137" t="s">
        <v>480</v>
      </c>
      <c r="O66" s="153" t="s">
        <v>146</v>
      </c>
      <c r="P66" s="175">
        <v>0.70209999999999995</v>
      </c>
    </row>
    <row r="67" spans="1:16" x14ac:dyDescent="0.2">
      <c r="A67" s="136">
        <f>IF(B67="","",IF(D67=D66,"",9))</f>
        <v>9</v>
      </c>
      <c r="B67" s="137" t="s">
        <v>457</v>
      </c>
      <c r="C67" s="153" t="s">
        <v>64</v>
      </c>
      <c r="D67" s="565">
        <v>3.3041957984192383</v>
      </c>
      <c r="E67" s="136">
        <f>IF(F67="","",IF(H67=H66,"",9))</f>
        <v>9</v>
      </c>
      <c r="F67" s="137" t="s">
        <v>870</v>
      </c>
      <c r="G67" s="153" t="s">
        <v>64</v>
      </c>
      <c r="H67" s="175">
        <v>0.84971097774733528</v>
      </c>
      <c r="I67" s="136">
        <f>IF(J67="","",IF(L67=L66,"",4))</f>
        <v>4</v>
      </c>
      <c r="J67" s="137" t="s">
        <v>685</v>
      </c>
      <c r="K67" s="153" t="s">
        <v>64</v>
      </c>
      <c r="L67" s="172">
        <v>2.5931999999999999</v>
      </c>
      <c r="M67" s="136">
        <f>IF(N67="","",IF(P67=P66,"",4))</f>
        <v>4</v>
      </c>
      <c r="N67" s="137" t="s">
        <v>478</v>
      </c>
      <c r="O67" s="153" t="s">
        <v>67</v>
      </c>
      <c r="P67" s="175">
        <v>0.71130000000000004</v>
      </c>
    </row>
    <row r="68" spans="1:16" ht="13.5" thickBot="1" x14ac:dyDescent="0.25">
      <c r="A68" s="143">
        <f>IF(B68="","",IF(D68=D67,"",10))</f>
        <v>10</v>
      </c>
      <c r="B68" s="148" t="s">
        <v>957</v>
      </c>
      <c r="C68" s="148" t="s">
        <v>146</v>
      </c>
      <c r="D68" s="173">
        <v>3.3811</v>
      </c>
      <c r="E68" s="143">
        <f>IF(F68="","",IF(H68=H67,"",10))</f>
        <v>10</v>
      </c>
      <c r="F68" s="148" t="s">
        <v>473</v>
      </c>
      <c r="G68" s="181" t="s">
        <v>72</v>
      </c>
      <c r="H68" s="183">
        <v>0.87567567094229359</v>
      </c>
      <c r="I68" s="143">
        <f>IF(J68="","",IF(L68=L67,"",5))</f>
        <v>5</v>
      </c>
      <c r="J68" s="148" t="s">
        <v>431</v>
      </c>
      <c r="K68" s="148" t="s">
        <v>75</v>
      </c>
      <c r="L68" s="173">
        <v>2.8950999999999998</v>
      </c>
      <c r="M68" s="143">
        <f>IF(N68="","",IF(P68=P67,"",5))</f>
        <v>5</v>
      </c>
      <c r="N68" s="148" t="s">
        <v>418</v>
      </c>
      <c r="O68" s="181" t="s">
        <v>65</v>
      </c>
      <c r="P68" s="183">
        <v>0.72409999999999997</v>
      </c>
    </row>
    <row r="69" spans="1:16" x14ac:dyDescent="0.2">
      <c r="A69" s="655" t="s">
        <v>484</v>
      </c>
      <c r="B69" s="656"/>
      <c r="C69" s="656"/>
      <c r="D69" s="657"/>
      <c r="E69" s="655" t="s">
        <v>485</v>
      </c>
      <c r="F69" s="656"/>
      <c r="G69" s="656"/>
      <c r="H69" s="657"/>
    </row>
    <row r="70" spans="1:16" x14ac:dyDescent="0.2">
      <c r="A70" s="136">
        <v>1</v>
      </c>
      <c r="B70" s="137" t="s">
        <v>807</v>
      </c>
      <c r="C70" s="153" t="s">
        <v>76</v>
      </c>
      <c r="D70" s="174">
        <v>5.5282999999999998</v>
      </c>
      <c r="E70" s="136">
        <v>1</v>
      </c>
      <c r="F70" s="137" t="s">
        <v>487</v>
      </c>
      <c r="G70" s="153" t="s">
        <v>69</v>
      </c>
      <c r="H70" s="175">
        <v>1.6235999999999999</v>
      </c>
    </row>
    <row r="71" spans="1:16" x14ac:dyDescent="0.2">
      <c r="A71" s="136">
        <f>IF(B71="","",IF(D71=D70,"",2))</f>
        <v>2</v>
      </c>
      <c r="B71" s="137" t="s">
        <v>449</v>
      </c>
      <c r="C71" s="153" t="s">
        <v>68</v>
      </c>
      <c r="D71" s="174">
        <v>5.2995000000000001</v>
      </c>
      <c r="E71" s="136">
        <f>IF(F71="","",IF(H71=H70,"",2))</f>
        <v>2</v>
      </c>
      <c r="F71" s="137" t="s">
        <v>486</v>
      </c>
      <c r="G71" s="153" t="s">
        <v>67</v>
      </c>
      <c r="H71" s="175">
        <v>1.6167</v>
      </c>
    </row>
    <row r="72" spans="1:16" x14ac:dyDescent="0.2">
      <c r="A72" s="136">
        <f>IF(B72="","",IF(D72=D71,"",3))</f>
        <v>3</v>
      </c>
      <c r="B72" s="137" t="s">
        <v>491</v>
      </c>
      <c r="C72" s="153" t="s">
        <v>68</v>
      </c>
      <c r="D72" s="174">
        <v>5.2561</v>
      </c>
      <c r="E72" s="136">
        <f>IF(F72="","",IF(H72=H71,"",3))</f>
        <v>3</v>
      </c>
      <c r="F72" s="137" t="s">
        <v>873</v>
      </c>
      <c r="G72" s="153" t="s">
        <v>75</v>
      </c>
      <c r="H72" s="175">
        <v>1.6021000000000001</v>
      </c>
    </row>
    <row r="73" spans="1:16" x14ac:dyDescent="0.2">
      <c r="A73" s="136">
        <f>IF(B73="","",IF(D73=D72,"",4))</f>
        <v>4</v>
      </c>
      <c r="B73" s="137" t="s">
        <v>459</v>
      </c>
      <c r="C73" s="153" t="s">
        <v>73</v>
      </c>
      <c r="D73" s="174">
        <v>5.1041999999999996</v>
      </c>
      <c r="E73" s="136">
        <f>IF(F73="","",IF(H73=H72,"",4))</f>
        <v>4</v>
      </c>
      <c r="F73" s="137" t="s">
        <v>413</v>
      </c>
      <c r="G73" s="153" t="s">
        <v>166</v>
      </c>
      <c r="H73" s="175">
        <v>1.5616000000000001</v>
      </c>
    </row>
    <row r="74" spans="1:16" ht="13.5" thickBot="1" x14ac:dyDescent="0.25">
      <c r="A74" s="143">
        <f>IF(B74="","",IF(D74=D73,"",5))</f>
        <v>5</v>
      </c>
      <c r="B74" s="184" t="s">
        <v>428</v>
      </c>
      <c r="C74" s="184" t="s">
        <v>75</v>
      </c>
      <c r="D74" s="185">
        <v>5.0232999999999999</v>
      </c>
      <c r="E74" s="143">
        <f>IF(F74="","",IF(H74=H73,"",5))</f>
        <v>5</v>
      </c>
      <c r="F74" s="184" t="s">
        <v>634</v>
      </c>
      <c r="G74" s="184" t="s">
        <v>65</v>
      </c>
      <c r="H74" s="186">
        <v>1.55</v>
      </c>
    </row>
  </sheetData>
  <sortState xmlns:xlrd2="http://schemas.microsoft.com/office/spreadsheetml/2017/richdata2" ref="J59:L63">
    <sortCondition ref="L63"/>
  </sortState>
  <mergeCells count="27">
    <mergeCell ref="A14:D14"/>
    <mergeCell ref="E14:H14"/>
    <mergeCell ref="I14:L14"/>
    <mergeCell ref="M14:P14"/>
    <mergeCell ref="A1:P1"/>
    <mergeCell ref="A3:D3"/>
    <mergeCell ref="E3:H3"/>
    <mergeCell ref="I3:L3"/>
    <mergeCell ref="M3:P3"/>
    <mergeCell ref="A25:D25"/>
    <mergeCell ref="E25:H25"/>
    <mergeCell ref="I25:L25"/>
    <mergeCell ref="M25:P25"/>
    <mergeCell ref="A36:D36"/>
    <mergeCell ref="E36:H36"/>
    <mergeCell ref="I36:L36"/>
    <mergeCell ref="M36:P36"/>
    <mergeCell ref="M47:P47"/>
    <mergeCell ref="A58:D58"/>
    <mergeCell ref="E58:H58"/>
    <mergeCell ref="I58:L58"/>
    <mergeCell ref="M58:P58"/>
    <mergeCell ref="A69:D69"/>
    <mergeCell ref="E69:H69"/>
    <mergeCell ref="A47:D47"/>
    <mergeCell ref="E47:H47"/>
    <mergeCell ref="I47:L47"/>
  </mergeCells>
  <printOptions horizontalCentered="1"/>
  <pageMargins left="0.25" right="0.25" top="0.25" bottom="0.25" header="0.5" footer="0.5"/>
  <pageSetup scale="7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1864-27F5-4552-9FBF-D5E17B83A98F}">
  <sheetPr>
    <pageSetUpPr fitToPage="1"/>
  </sheetPr>
  <dimension ref="A1:AF69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20.14062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customWidth="1"/>
    <col min="7" max="7" width="4" style="1" customWidth="1"/>
    <col min="8" max="8" width="3.28515625" style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bestFit="1" customWidth="1"/>
    <col min="14" max="14" width="4.28515625" style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32" ht="30" x14ac:dyDescent="0.4">
      <c r="A1" s="659" t="s">
        <v>2016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2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2" s="139" customFormat="1" ht="13.5" customHeight="1" thickBot="1" x14ac:dyDescent="0.25"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1:32" ht="30.75" customHeight="1" thickBot="1" x14ac:dyDescent="0.25">
      <c r="A4" s="189" t="s">
        <v>492</v>
      </c>
      <c r="B4" s="56" t="s">
        <v>2015</v>
      </c>
      <c r="C4" s="57"/>
      <c r="D4" s="57"/>
      <c r="R4" s="190"/>
      <c r="S4" s="190"/>
      <c r="T4" s="190"/>
      <c r="U4" s="190"/>
      <c r="V4" s="190"/>
      <c r="X4" s="191" t="s">
        <v>493</v>
      </c>
    </row>
    <row r="5" spans="1:32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2" x14ac:dyDescent="0.2">
      <c r="A6" s="199" t="s">
        <v>290</v>
      </c>
      <c r="B6" s="200">
        <v>162</v>
      </c>
      <c r="C6" s="199">
        <v>631</v>
      </c>
      <c r="D6" s="664">
        <v>133</v>
      </c>
      <c r="E6" s="664">
        <v>197</v>
      </c>
      <c r="F6" s="667">
        <v>134</v>
      </c>
      <c r="G6" s="199">
        <v>47</v>
      </c>
      <c r="H6" s="201">
        <v>3</v>
      </c>
      <c r="I6" s="202">
        <v>55</v>
      </c>
      <c r="J6" s="199">
        <v>75</v>
      </c>
      <c r="K6" s="202">
        <v>157</v>
      </c>
      <c r="L6" s="199">
        <v>67</v>
      </c>
      <c r="M6" s="202">
        <v>5</v>
      </c>
      <c r="N6" s="203">
        <v>17</v>
      </c>
      <c r="O6" s="202">
        <v>2</v>
      </c>
      <c r="P6" s="671">
        <v>0.31219999999999998</v>
      </c>
      <c r="Q6" s="205">
        <v>0.38700000000000001</v>
      </c>
      <c r="R6" s="206">
        <v>0.65769999999999995</v>
      </c>
      <c r="S6" s="205">
        <v>1.0447</v>
      </c>
      <c r="T6" s="200">
        <v>708</v>
      </c>
      <c r="U6" s="207">
        <v>0.93059999999999998</v>
      </c>
      <c r="V6" s="208">
        <v>0.10589999999999999</v>
      </c>
      <c r="W6" s="209">
        <v>0.2218</v>
      </c>
      <c r="X6" s="210">
        <v>5</v>
      </c>
      <c r="Y6" s="139"/>
      <c r="AE6"/>
      <c r="AF6"/>
    </row>
    <row r="7" spans="1:32" customFormat="1" x14ac:dyDescent="0.2">
      <c r="A7" s="211" t="s">
        <v>291</v>
      </c>
      <c r="B7" s="212">
        <v>158</v>
      </c>
      <c r="C7" s="211">
        <v>604</v>
      </c>
      <c r="D7" s="213">
        <v>86</v>
      </c>
      <c r="E7" s="213">
        <v>182</v>
      </c>
      <c r="F7" s="214">
        <v>98</v>
      </c>
      <c r="G7" s="663">
        <v>50</v>
      </c>
      <c r="H7" s="213">
        <v>1</v>
      </c>
      <c r="I7" s="214">
        <v>22</v>
      </c>
      <c r="J7" s="211">
        <v>56</v>
      </c>
      <c r="K7" s="214">
        <v>112</v>
      </c>
      <c r="L7" s="211">
        <v>7</v>
      </c>
      <c r="M7" s="214">
        <v>3</v>
      </c>
      <c r="N7" s="215">
        <v>10</v>
      </c>
      <c r="O7" s="214">
        <v>3</v>
      </c>
      <c r="P7" s="216">
        <v>0.30130000000000001</v>
      </c>
      <c r="Q7" s="217">
        <v>0.36349999999999999</v>
      </c>
      <c r="R7" s="218">
        <v>0.49669999999999997</v>
      </c>
      <c r="S7" s="217">
        <v>0.86019999999999996</v>
      </c>
      <c r="T7" s="212">
        <v>663</v>
      </c>
      <c r="U7" s="219">
        <v>0.7</v>
      </c>
      <c r="V7" s="220">
        <v>8.4500000000000006E-2</v>
      </c>
      <c r="W7" s="221">
        <v>0.16889999999999999</v>
      </c>
      <c r="X7" s="212">
        <v>12</v>
      </c>
      <c r="Y7" s="139"/>
      <c r="Z7" s="1"/>
      <c r="AA7" s="1"/>
      <c r="AB7" s="1"/>
      <c r="AC7" s="1"/>
      <c r="AD7" s="222"/>
      <c r="AE7" s="1"/>
      <c r="AF7" s="1"/>
    </row>
    <row r="8" spans="1:32" customFormat="1" x14ac:dyDescent="0.2">
      <c r="A8" s="211" t="s">
        <v>513</v>
      </c>
      <c r="B8" s="212">
        <v>162</v>
      </c>
      <c r="C8" s="211">
        <v>571</v>
      </c>
      <c r="D8" s="213">
        <v>65</v>
      </c>
      <c r="E8" s="213">
        <v>149</v>
      </c>
      <c r="F8" s="214">
        <v>64</v>
      </c>
      <c r="G8" s="211">
        <v>39</v>
      </c>
      <c r="H8" s="213">
        <v>0</v>
      </c>
      <c r="I8" s="214">
        <v>9</v>
      </c>
      <c r="J8" s="211">
        <v>44</v>
      </c>
      <c r="K8" s="214">
        <v>96</v>
      </c>
      <c r="L8" s="211">
        <v>45</v>
      </c>
      <c r="M8" s="214">
        <v>9</v>
      </c>
      <c r="N8" s="215">
        <v>7</v>
      </c>
      <c r="O8" s="214">
        <v>11</v>
      </c>
      <c r="P8" s="216">
        <v>0.26090000000000002</v>
      </c>
      <c r="Q8" s="217">
        <v>0.32590000000000002</v>
      </c>
      <c r="R8" s="218">
        <v>0.3765</v>
      </c>
      <c r="S8" s="217">
        <v>0.70240000000000002</v>
      </c>
      <c r="T8" s="212">
        <v>626</v>
      </c>
      <c r="U8" s="219">
        <v>0.83330000000000004</v>
      </c>
      <c r="V8" s="220">
        <v>7.0300000000000001E-2</v>
      </c>
      <c r="W8" s="221">
        <v>0.15340000000000001</v>
      </c>
      <c r="X8" s="212">
        <v>11</v>
      </c>
      <c r="Y8" s="139"/>
      <c r="Z8" s="1"/>
      <c r="AA8" s="1"/>
      <c r="AB8" s="1"/>
      <c r="AC8" s="1"/>
      <c r="AD8" s="1"/>
      <c r="AE8" s="1"/>
      <c r="AF8" s="1"/>
    </row>
    <row r="9" spans="1:32" s="188" customFormat="1" x14ac:dyDescent="0.2">
      <c r="A9" s="211" t="s">
        <v>514</v>
      </c>
      <c r="B9" s="212">
        <v>162</v>
      </c>
      <c r="C9" s="211">
        <v>626</v>
      </c>
      <c r="D9" s="213">
        <v>78</v>
      </c>
      <c r="E9" s="213">
        <v>158</v>
      </c>
      <c r="F9" s="214">
        <v>90</v>
      </c>
      <c r="G9" s="211">
        <v>42</v>
      </c>
      <c r="H9" s="213">
        <v>2</v>
      </c>
      <c r="I9" s="214">
        <v>27</v>
      </c>
      <c r="J9" s="211">
        <v>24</v>
      </c>
      <c r="K9" s="214">
        <v>160</v>
      </c>
      <c r="L9" s="211">
        <v>5</v>
      </c>
      <c r="M9" s="214">
        <v>3</v>
      </c>
      <c r="N9" s="215">
        <v>12</v>
      </c>
      <c r="O9" s="214">
        <v>2</v>
      </c>
      <c r="P9" s="216">
        <v>0.25240000000000001</v>
      </c>
      <c r="Q9" s="217">
        <v>0.28220000000000001</v>
      </c>
      <c r="R9" s="218">
        <v>0.45529999999999998</v>
      </c>
      <c r="S9" s="217">
        <v>0.73750000000000004</v>
      </c>
      <c r="T9" s="212">
        <v>652</v>
      </c>
      <c r="U9" s="219">
        <v>0.625</v>
      </c>
      <c r="V9" s="220">
        <v>3.6799999999999999E-2</v>
      </c>
      <c r="W9" s="221">
        <v>0.24540000000000001</v>
      </c>
      <c r="X9" s="212">
        <v>29</v>
      </c>
      <c r="Y9" s="139"/>
      <c r="Z9" s="1"/>
      <c r="AA9" s="1"/>
      <c r="AB9" s="1"/>
      <c r="AC9" s="1"/>
      <c r="AD9" s="1"/>
    </row>
    <row r="10" spans="1:32" customFormat="1" x14ac:dyDescent="0.2">
      <c r="A10" s="211" t="s">
        <v>322</v>
      </c>
      <c r="B10" s="212">
        <v>131</v>
      </c>
      <c r="C10" s="211">
        <v>396</v>
      </c>
      <c r="D10" s="213">
        <v>51</v>
      </c>
      <c r="E10" s="213">
        <v>99</v>
      </c>
      <c r="F10" s="214">
        <v>57</v>
      </c>
      <c r="G10" s="211">
        <v>33</v>
      </c>
      <c r="H10" s="213">
        <v>7</v>
      </c>
      <c r="I10" s="214">
        <v>14</v>
      </c>
      <c r="J10" s="211">
        <v>30</v>
      </c>
      <c r="K10" s="214">
        <v>118</v>
      </c>
      <c r="L10" s="211">
        <v>1</v>
      </c>
      <c r="M10" s="214">
        <v>2</v>
      </c>
      <c r="N10" s="215">
        <v>13</v>
      </c>
      <c r="O10" s="214">
        <v>1</v>
      </c>
      <c r="P10" s="216">
        <v>0.25</v>
      </c>
      <c r="Q10" s="217">
        <v>0.3044</v>
      </c>
      <c r="R10" s="218">
        <v>0.47470000000000001</v>
      </c>
      <c r="S10" s="217">
        <v>0.7792</v>
      </c>
      <c r="T10" s="212">
        <v>427</v>
      </c>
      <c r="U10" s="219">
        <v>0.33329999999999999</v>
      </c>
      <c r="V10" s="220">
        <v>7.0300000000000001E-2</v>
      </c>
      <c r="W10" s="221">
        <v>0.27629999999999999</v>
      </c>
      <c r="X10" s="212">
        <v>3</v>
      </c>
      <c r="Y10" s="139"/>
      <c r="Z10" s="1"/>
      <c r="AA10" s="188"/>
      <c r="AB10" s="188"/>
      <c r="AC10" s="188"/>
      <c r="AD10" s="188"/>
    </row>
    <row r="11" spans="1:32" x14ac:dyDescent="0.2">
      <c r="A11" s="223" t="s">
        <v>323</v>
      </c>
      <c r="B11" s="212">
        <v>154</v>
      </c>
      <c r="C11" s="211">
        <v>520</v>
      </c>
      <c r="D11" s="213">
        <v>67</v>
      </c>
      <c r="E11" s="213">
        <v>129</v>
      </c>
      <c r="F11" s="214">
        <v>49</v>
      </c>
      <c r="G11" s="211">
        <v>19</v>
      </c>
      <c r="H11" s="213">
        <v>8</v>
      </c>
      <c r="I11" s="214">
        <v>14</v>
      </c>
      <c r="J11" s="211">
        <v>42</v>
      </c>
      <c r="K11" s="214">
        <v>137</v>
      </c>
      <c r="L11" s="211">
        <v>43</v>
      </c>
      <c r="M11" s="214">
        <v>15</v>
      </c>
      <c r="N11" s="215">
        <v>6</v>
      </c>
      <c r="O11" s="214">
        <v>6</v>
      </c>
      <c r="P11" s="216">
        <v>0.24809999999999999</v>
      </c>
      <c r="Q11" s="217">
        <v>0.31159999999999999</v>
      </c>
      <c r="R11" s="218">
        <v>0.3962</v>
      </c>
      <c r="S11" s="217">
        <v>0.70779999999999998</v>
      </c>
      <c r="T11" s="212">
        <v>568</v>
      </c>
      <c r="U11" s="219">
        <v>0.74139999999999995</v>
      </c>
      <c r="V11" s="220">
        <v>7.3899999999999993E-2</v>
      </c>
      <c r="W11" s="221">
        <v>0.2412</v>
      </c>
      <c r="X11" s="212">
        <v>42</v>
      </c>
      <c r="Y11" s="139"/>
      <c r="AE11"/>
      <c r="AF11"/>
    </row>
    <row r="12" spans="1:32" x14ac:dyDescent="0.2">
      <c r="A12" s="211" t="s">
        <v>521</v>
      </c>
      <c r="B12" s="212">
        <v>133</v>
      </c>
      <c r="C12" s="211">
        <v>290</v>
      </c>
      <c r="D12" s="213">
        <v>40</v>
      </c>
      <c r="E12" s="213">
        <v>71</v>
      </c>
      <c r="F12" s="214">
        <v>32</v>
      </c>
      <c r="G12" s="211">
        <v>24</v>
      </c>
      <c r="H12" s="213">
        <v>1</v>
      </c>
      <c r="I12" s="214">
        <v>5</v>
      </c>
      <c r="J12" s="211">
        <v>36</v>
      </c>
      <c r="K12" s="214">
        <v>45</v>
      </c>
      <c r="L12" s="211">
        <v>6</v>
      </c>
      <c r="M12" s="214">
        <v>2</v>
      </c>
      <c r="N12" s="215">
        <v>5</v>
      </c>
      <c r="O12" s="214">
        <v>3</v>
      </c>
      <c r="P12" s="216">
        <v>0.24479999999999999</v>
      </c>
      <c r="Q12" s="217">
        <v>0.33429999999999999</v>
      </c>
      <c r="R12" s="218">
        <v>0.38619999999999999</v>
      </c>
      <c r="S12" s="217">
        <v>0.72060000000000002</v>
      </c>
      <c r="T12" s="212">
        <v>329</v>
      </c>
      <c r="U12" s="219">
        <v>0.75</v>
      </c>
      <c r="V12" s="220">
        <v>0.1094</v>
      </c>
      <c r="W12" s="221">
        <v>0.1368</v>
      </c>
      <c r="X12" s="212">
        <v>15</v>
      </c>
      <c r="Y12" s="139"/>
      <c r="AA12"/>
      <c r="AB12"/>
      <c r="AC12"/>
      <c r="AD12"/>
    </row>
    <row r="13" spans="1:32" customFormat="1" x14ac:dyDescent="0.2">
      <c r="A13" s="211" t="s">
        <v>519</v>
      </c>
      <c r="B13" s="212">
        <v>122</v>
      </c>
      <c r="C13" s="211">
        <v>329</v>
      </c>
      <c r="D13" s="213">
        <v>50</v>
      </c>
      <c r="E13" s="213">
        <v>78</v>
      </c>
      <c r="F13" s="214">
        <v>27</v>
      </c>
      <c r="G13" s="211">
        <v>24</v>
      </c>
      <c r="H13" s="213">
        <v>0</v>
      </c>
      <c r="I13" s="214">
        <v>7</v>
      </c>
      <c r="J13" s="211">
        <v>46</v>
      </c>
      <c r="K13" s="214">
        <v>87</v>
      </c>
      <c r="L13" s="211">
        <v>2</v>
      </c>
      <c r="M13" s="214">
        <v>0</v>
      </c>
      <c r="N13" s="215">
        <v>3</v>
      </c>
      <c r="O13" s="214">
        <v>1</v>
      </c>
      <c r="P13" s="216">
        <v>0.23710000000000001</v>
      </c>
      <c r="Q13" s="217">
        <v>0.33239999999999997</v>
      </c>
      <c r="R13" s="218">
        <v>0.37390000000000001</v>
      </c>
      <c r="S13" s="217">
        <v>0.70630000000000004</v>
      </c>
      <c r="T13" s="212">
        <v>376</v>
      </c>
      <c r="U13" s="219">
        <v>1</v>
      </c>
      <c r="V13" s="220">
        <v>0.12230000000000001</v>
      </c>
      <c r="W13" s="221">
        <v>0.23139999999999999</v>
      </c>
      <c r="X13" s="212">
        <v>2</v>
      </c>
      <c r="Y13" s="139"/>
      <c r="Z13" s="1"/>
      <c r="AA13" s="1"/>
      <c r="AB13" s="1"/>
      <c r="AC13" s="1"/>
      <c r="AD13" s="1"/>
    </row>
    <row r="14" spans="1:32" x14ac:dyDescent="0.2">
      <c r="A14" s="211" t="s">
        <v>518</v>
      </c>
      <c r="B14" s="212">
        <v>130</v>
      </c>
      <c r="C14" s="211">
        <v>300</v>
      </c>
      <c r="D14" s="213">
        <v>43</v>
      </c>
      <c r="E14" s="213">
        <v>71</v>
      </c>
      <c r="F14" s="214">
        <v>42</v>
      </c>
      <c r="G14" s="211">
        <v>6</v>
      </c>
      <c r="H14" s="213">
        <v>0</v>
      </c>
      <c r="I14" s="214">
        <v>13</v>
      </c>
      <c r="J14" s="211">
        <v>15</v>
      </c>
      <c r="K14" s="214">
        <v>86</v>
      </c>
      <c r="L14" s="211">
        <v>9</v>
      </c>
      <c r="M14" s="214">
        <v>2</v>
      </c>
      <c r="N14" s="215">
        <v>2</v>
      </c>
      <c r="O14" s="214">
        <v>1</v>
      </c>
      <c r="P14" s="216">
        <v>0.23669999999999999</v>
      </c>
      <c r="Q14" s="217">
        <v>0.27529999999999999</v>
      </c>
      <c r="R14" s="218">
        <v>0.38669999999999999</v>
      </c>
      <c r="S14" s="217">
        <v>0.66200000000000003</v>
      </c>
      <c r="T14" s="212">
        <v>316</v>
      </c>
      <c r="U14" s="219">
        <v>0.81820000000000004</v>
      </c>
      <c r="V14" s="220">
        <v>4.7500000000000001E-2</v>
      </c>
      <c r="W14" s="221">
        <v>0.2722</v>
      </c>
      <c r="X14" s="212">
        <v>267</v>
      </c>
      <c r="Y14" s="139"/>
      <c r="AE14"/>
      <c r="AF14"/>
    </row>
    <row r="15" spans="1:32" x14ac:dyDescent="0.2">
      <c r="A15" s="211" t="s">
        <v>516</v>
      </c>
      <c r="B15" s="212">
        <v>134</v>
      </c>
      <c r="C15" s="211">
        <v>402</v>
      </c>
      <c r="D15" s="213">
        <v>57</v>
      </c>
      <c r="E15" s="213">
        <v>91</v>
      </c>
      <c r="F15" s="214">
        <v>57</v>
      </c>
      <c r="G15" s="211">
        <v>15</v>
      </c>
      <c r="H15" s="213">
        <v>2</v>
      </c>
      <c r="I15" s="214">
        <v>20</v>
      </c>
      <c r="J15" s="211">
        <v>35</v>
      </c>
      <c r="K15" s="214">
        <v>118</v>
      </c>
      <c r="L15" s="211">
        <v>17</v>
      </c>
      <c r="M15" s="214">
        <v>1</v>
      </c>
      <c r="N15" s="215">
        <v>6</v>
      </c>
      <c r="O15" s="214">
        <v>2</v>
      </c>
      <c r="P15" s="216">
        <v>0.22639999999999999</v>
      </c>
      <c r="Q15" s="217">
        <v>0.29160000000000003</v>
      </c>
      <c r="R15" s="218">
        <v>0.4229</v>
      </c>
      <c r="S15" s="217">
        <v>0.71450000000000002</v>
      </c>
      <c r="T15" s="212">
        <v>439</v>
      </c>
      <c r="U15" s="219">
        <v>0.94440000000000002</v>
      </c>
      <c r="V15" s="220">
        <v>7.9699999999999993E-2</v>
      </c>
      <c r="W15" s="221">
        <v>0.26879999999999998</v>
      </c>
      <c r="X15" s="212">
        <v>10</v>
      </c>
      <c r="Y15" s="139"/>
    </row>
    <row r="16" spans="1:32" x14ac:dyDescent="0.2">
      <c r="A16" s="211" t="s">
        <v>515</v>
      </c>
      <c r="B16" s="212">
        <v>103</v>
      </c>
      <c r="C16" s="211">
        <v>267</v>
      </c>
      <c r="D16" s="213">
        <v>31</v>
      </c>
      <c r="E16" s="213">
        <v>59</v>
      </c>
      <c r="F16" s="214">
        <v>20</v>
      </c>
      <c r="G16" s="211">
        <v>14</v>
      </c>
      <c r="H16" s="213">
        <v>0</v>
      </c>
      <c r="I16" s="214">
        <v>5</v>
      </c>
      <c r="J16" s="211">
        <v>19</v>
      </c>
      <c r="K16" s="214">
        <v>61</v>
      </c>
      <c r="L16" s="211">
        <v>14</v>
      </c>
      <c r="M16" s="214">
        <v>3</v>
      </c>
      <c r="N16" s="215">
        <v>3</v>
      </c>
      <c r="O16" s="214">
        <v>1</v>
      </c>
      <c r="P16" s="216">
        <v>0.221</v>
      </c>
      <c r="Q16" s="217">
        <v>0.27529999999999999</v>
      </c>
      <c r="R16" s="218">
        <v>0.3296</v>
      </c>
      <c r="S16" s="217">
        <v>0.6048</v>
      </c>
      <c r="T16" s="212">
        <v>287</v>
      </c>
      <c r="U16" s="219">
        <v>0.82350000000000001</v>
      </c>
      <c r="V16" s="220">
        <v>6.6199999999999995E-2</v>
      </c>
      <c r="W16" s="221">
        <v>0.21249999999999999</v>
      </c>
      <c r="X16" s="212">
        <v>83</v>
      </c>
      <c r="Y16" s="139"/>
    </row>
    <row r="17" spans="1:32" customFormat="1" x14ac:dyDescent="0.2">
      <c r="A17" s="211" t="s">
        <v>517</v>
      </c>
      <c r="B17" s="212">
        <v>99</v>
      </c>
      <c r="C17" s="211">
        <v>245</v>
      </c>
      <c r="D17" s="213">
        <v>29</v>
      </c>
      <c r="E17" s="213">
        <v>54</v>
      </c>
      <c r="F17" s="214">
        <v>33</v>
      </c>
      <c r="G17" s="211">
        <v>7</v>
      </c>
      <c r="H17" s="213">
        <v>3</v>
      </c>
      <c r="I17" s="214">
        <v>9</v>
      </c>
      <c r="J17" s="211">
        <v>21</v>
      </c>
      <c r="K17" s="214">
        <v>57</v>
      </c>
      <c r="L17" s="211">
        <v>0</v>
      </c>
      <c r="M17" s="214">
        <v>0</v>
      </c>
      <c r="N17" s="215">
        <v>3</v>
      </c>
      <c r="O17" s="214">
        <v>7</v>
      </c>
      <c r="P17" s="216">
        <v>0.22040000000000001</v>
      </c>
      <c r="Q17" s="217">
        <v>0.3004</v>
      </c>
      <c r="R17" s="218">
        <v>0.38369999999999999</v>
      </c>
      <c r="S17" s="217">
        <v>0.68400000000000005</v>
      </c>
      <c r="T17" s="212">
        <v>273</v>
      </c>
      <c r="U17" s="219">
        <v>0</v>
      </c>
      <c r="V17" s="220">
        <v>7.6899999999999996E-2</v>
      </c>
      <c r="W17" s="221">
        <v>0.20880000000000001</v>
      </c>
      <c r="X17" s="212">
        <v>27</v>
      </c>
      <c r="Y17" s="139"/>
      <c r="Z17" s="1"/>
      <c r="AA17" s="1"/>
      <c r="AB17" s="1"/>
      <c r="AC17" s="1"/>
      <c r="AD17" s="1"/>
    </row>
    <row r="18" spans="1:32" x14ac:dyDescent="0.2">
      <c r="A18" s="211" t="s">
        <v>520</v>
      </c>
      <c r="B18" s="212">
        <v>65</v>
      </c>
      <c r="C18" s="211">
        <v>72</v>
      </c>
      <c r="D18" s="213">
        <v>8</v>
      </c>
      <c r="E18" s="213">
        <v>14</v>
      </c>
      <c r="F18" s="214">
        <v>6</v>
      </c>
      <c r="G18" s="211">
        <v>1</v>
      </c>
      <c r="H18" s="213">
        <v>0</v>
      </c>
      <c r="I18" s="214">
        <v>0</v>
      </c>
      <c r="J18" s="211">
        <v>2</v>
      </c>
      <c r="K18" s="214">
        <v>10</v>
      </c>
      <c r="L18" s="211">
        <v>2</v>
      </c>
      <c r="M18" s="214">
        <v>1</v>
      </c>
      <c r="N18" s="215">
        <v>0</v>
      </c>
      <c r="O18" s="214">
        <v>2</v>
      </c>
      <c r="P18" s="216">
        <v>0.19439999999999999</v>
      </c>
      <c r="Q18" s="217">
        <v>0.23680000000000001</v>
      </c>
      <c r="R18" s="218">
        <v>0.20830000000000001</v>
      </c>
      <c r="S18" s="217">
        <v>0.44519999999999998</v>
      </c>
      <c r="T18" s="212">
        <v>76</v>
      </c>
      <c r="U18" s="219">
        <v>0.66669999999999996</v>
      </c>
      <c r="V18" s="220">
        <v>2.63E-2</v>
      </c>
      <c r="W18" s="221">
        <v>0.13159999999999999</v>
      </c>
      <c r="X18" s="212">
        <v>293</v>
      </c>
      <c r="Y18" s="139"/>
    </row>
    <row r="19" spans="1:32" x14ac:dyDescent="0.2">
      <c r="A19" s="211" t="s">
        <v>523</v>
      </c>
      <c r="B19" s="212">
        <v>8</v>
      </c>
      <c r="C19" s="211">
        <v>16</v>
      </c>
      <c r="D19" s="213">
        <v>2</v>
      </c>
      <c r="E19" s="213">
        <v>3</v>
      </c>
      <c r="F19" s="214">
        <v>3</v>
      </c>
      <c r="G19" s="211">
        <v>1</v>
      </c>
      <c r="H19" s="213">
        <v>0</v>
      </c>
      <c r="I19" s="214">
        <v>1</v>
      </c>
      <c r="J19" s="211">
        <v>0</v>
      </c>
      <c r="K19" s="214">
        <v>4</v>
      </c>
      <c r="L19" s="211">
        <v>0</v>
      </c>
      <c r="M19" s="214">
        <v>0</v>
      </c>
      <c r="N19" s="215">
        <v>1</v>
      </c>
      <c r="O19" s="214">
        <v>0</v>
      </c>
      <c r="P19" s="216">
        <v>0.1875</v>
      </c>
      <c r="Q19" s="217">
        <v>0.1875</v>
      </c>
      <c r="R19" s="218">
        <v>0.4375</v>
      </c>
      <c r="S19" s="217">
        <v>0.625</v>
      </c>
      <c r="T19" s="212">
        <v>16</v>
      </c>
      <c r="U19" s="219">
        <v>0</v>
      </c>
      <c r="V19" s="220">
        <v>0</v>
      </c>
      <c r="W19" s="221">
        <v>0.25</v>
      </c>
      <c r="X19" s="212">
        <v>149</v>
      </c>
      <c r="Y19" s="139"/>
      <c r="AD19" s="222"/>
      <c r="AE19"/>
      <c r="AF19"/>
    </row>
    <row r="20" spans="1:32" customFormat="1" x14ac:dyDescent="0.2">
      <c r="A20" s="211" t="s">
        <v>522</v>
      </c>
      <c r="B20" s="212">
        <v>107</v>
      </c>
      <c r="C20" s="211">
        <v>253</v>
      </c>
      <c r="D20" s="213">
        <v>13</v>
      </c>
      <c r="E20" s="213">
        <v>47</v>
      </c>
      <c r="F20" s="214">
        <v>22</v>
      </c>
      <c r="G20" s="211">
        <v>13</v>
      </c>
      <c r="H20" s="213">
        <v>1</v>
      </c>
      <c r="I20" s="214">
        <v>3</v>
      </c>
      <c r="J20" s="211">
        <v>16</v>
      </c>
      <c r="K20" s="214">
        <v>37</v>
      </c>
      <c r="L20" s="211">
        <v>0</v>
      </c>
      <c r="M20" s="214">
        <v>0</v>
      </c>
      <c r="N20" s="215">
        <v>3</v>
      </c>
      <c r="O20" s="214">
        <v>3</v>
      </c>
      <c r="P20" s="216">
        <v>0.18579999999999999</v>
      </c>
      <c r="Q20" s="217">
        <v>0.24260000000000001</v>
      </c>
      <c r="R20" s="218">
        <v>0.28060000000000002</v>
      </c>
      <c r="S20" s="217">
        <v>0.52329999999999999</v>
      </c>
      <c r="T20" s="212">
        <v>272</v>
      </c>
      <c r="U20" s="219">
        <v>0</v>
      </c>
      <c r="V20" s="220">
        <v>5.8799999999999998E-2</v>
      </c>
      <c r="W20" s="221">
        <v>0.13600000000000001</v>
      </c>
      <c r="X20" s="212">
        <v>87</v>
      </c>
      <c r="Y20" s="139"/>
      <c r="Z20" s="1"/>
      <c r="AA20" s="1"/>
      <c r="AB20" s="1"/>
      <c r="AC20" s="1"/>
      <c r="AD20" s="222"/>
      <c r="AE20" s="1"/>
      <c r="AF20" s="1"/>
    </row>
    <row r="21" spans="1:32" x14ac:dyDescent="0.2">
      <c r="A21" s="211" t="s">
        <v>524</v>
      </c>
      <c r="B21" s="212"/>
      <c r="C21" s="211"/>
      <c r="D21" s="213"/>
      <c r="E21" s="213"/>
      <c r="F21" s="214"/>
      <c r="G21" s="211"/>
      <c r="H21" s="213"/>
      <c r="I21" s="214"/>
      <c r="J21" s="211"/>
      <c r="K21" s="214"/>
      <c r="L21" s="211"/>
      <c r="M21" s="214"/>
      <c r="N21" s="215"/>
      <c r="O21" s="214"/>
      <c r="P21" s="216"/>
      <c r="Q21" s="217"/>
      <c r="R21" s="218"/>
      <c r="S21" s="217"/>
      <c r="T21" s="212"/>
      <c r="U21" s="219"/>
      <c r="V21" s="220"/>
      <c r="W21" s="221"/>
      <c r="X21" s="212">
        <v>56</v>
      </c>
      <c r="Y21" s="139"/>
    </row>
    <row r="22" spans="1:32" customFormat="1" x14ac:dyDescent="0.2">
      <c r="A22" s="211" t="s">
        <v>525</v>
      </c>
      <c r="B22" s="212"/>
      <c r="C22" s="211"/>
      <c r="D22" s="213"/>
      <c r="E22" s="213"/>
      <c r="F22" s="214"/>
      <c r="G22" s="211"/>
      <c r="H22" s="213"/>
      <c r="I22" s="214"/>
      <c r="J22" s="211"/>
      <c r="K22" s="214"/>
      <c r="L22" s="211"/>
      <c r="M22" s="214"/>
      <c r="N22" s="215"/>
      <c r="O22" s="214"/>
      <c r="P22" s="216"/>
      <c r="Q22" s="217"/>
      <c r="R22" s="218"/>
      <c r="S22" s="217"/>
      <c r="T22" s="212"/>
      <c r="U22" s="219"/>
      <c r="V22" s="220"/>
      <c r="W22" s="221"/>
      <c r="X22" s="212">
        <v>479</v>
      </c>
      <c r="Y22" s="139"/>
      <c r="Z22" s="1"/>
      <c r="AE22" s="1"/>
      <c r="AF22" s="1"/>
    </row>
    <row r="23" spans="1:32" x14ac:dyDescent="0.2">
      <c r="A23" s="211" t="s">
        <v>526</v>
      </c>
      <c r="B23" s="212"/>
      <c r="C23" s="211"/>
      <c r="D23" s="213"/>
      <c r="E23" s="213"/>
      <c r="F23" s="214"/>
      <c r="G23" s="211"/>
      <c r="H23" s="213"/>
      <c r="I23" s="214"/>
      <c r="J23" s="211"/>
      <c r="K23" s="214"/>
      <c r="L23" s="211"/>
      <c r="M23" s="214"/>
      <c r="N23" s="215"/>
      <c r="O23" s="214"/>
      <c r="P23" s="216"/>
      <c r="Q23" s="217"/>
      <c r="R23" s="218"/>
      <c r="S23" s="217"/>
      <c r="T23" s="212"/>
      <c r="U23" s="219"/>
      <c r="V23" s="220"/>
      <c r="W23" s="221"/>
      <c r="X23" s="212">
        <v>583</v>
      </c>
      <c r="Y23" s="139"/>
      <c r="Z23"/>
      <c r="AA23"/>
      <c r="AB23"/>
      <c r="AC23"/>
      <c r="AD23"/>
    </row>
    <row r="24" spans="1:32" x14ac:dyDescent="0.2">
      <c r="A24" s="211" t="s">
        <v>527</v>
      </c>
      <c r="B24" s="212"/>
      <c r="C24" s="211"/>
      <c r="D24" s="213"/>
      <c r="E24" s="213"/>
      <c r="F24" s="214"/>
      <c r="G24" s="211"/>
      <c r="H24" s="213"/>
      <c r="I24" s="214"/>
      <c r="J24" s="211"/>
      <c r="K24" s="214"/>
      <c r="L24" s="211"/>
      <c r="M24" s="214"/>
      <c r="N24" s="215"/>
      <c r="O24" s="214"/>
      <c r="P24" s="216"/>
      <c r="Q24" s="217"/>
      <c r="R24" s="218"/>
      <c r="S24" s="217"/>
      <c r="T24" s="212"/>
      <c r="U24" s="219"/>
      <c r="V24" s="220"/>
      <c r="W24" s="221"/>
      <c r="X24" s="212">
        <v>403</v>
      </c>
      <c r="Y24" s="139"/>
      <c r="AD24" s="222"/>
    </row>
    <row r="25" spans="1:32" customFormat="1" ht="13.5" thickBot="1" x14ac:dyDescent="0.25">
      <c r="A25" s="211" t="s">
        <v>528</v>
      </c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>
        <v>145</v>
      </c>
      <c r="Y25" s="139"/>
      <c r="Z25" s="1"/>
      <c r="AA25" s="1"/>
      <c r="AB25" s="1"/>
      <c r="AC25" s="1"/>
      <c r="AD25" s="222"/>
    </row>
    <row r="26" spans="1:32" s="140" customFormat="1" ht="13.5" hidden="1" thickBot="1" x14ac:dyDescent="0.25">
      <c r="A26" s="211"/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/>
      <c r="Y26" s="139"/>
      <c r="Z26" s="139"/>
      <c r="AA26" s="139"/>
      <c r="AB26" s="139"/>
      <c r="AC26" s="139"/>
      <c r="AD26" s="224"/>
    </row>
    <row r="27" spans="1:32" s="140" customFormat="1" ht="13.5" hidden="1" thickBot="1" x14ac:dyDescent="0.25">
      <c r="A27" s="211"/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/>
      <c r="Y27" s="139"/>
      <c r="Z27" s="139"/>
      <c r="AA27" s="139"/>
      <c r="AB27" s="139"/>
      <c r="AC27" s="139"/>
      <c r="AD27" s="224"/>
    </row>
    <row r="28" spans="1:32" ht="13.5" hidden="1" thickBot="1" x14ac:dyDescent="0.25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Y28" s="139"/>
    </row>
    <row r="29" spans="1:32" ht="13.5" hidden="1" thickBot="1" x14ac:dyDescent="0.25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  <c r="Y29" s="139"/>
    </row>
    <row r="30" spans="1:32" customFormat="1" ht="13.5" hidden="1" thickBot="1" x14ac:dyDescent="0.25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  <c r="Y30" s="139"/>
    </row>
    <row r="31" spans="1:32" ht="13.5" hidden="1" thickBot="1" x14ac:dyDescent="0.25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</row>
    <row r="32" spans="1:32" ht="13.5" hidden="1" thickBot="1" x14ac:dyDescent="0.25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ht="13.5" hidden="1" thickBot="1" x14ac:dyDescent="0.25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ht="13.5" hidden="1" thickBot="1" x14ac:dyDescent="0.25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5522</v>
      </c>
      <c r="D36" s="250">
        <f t="shared" si="0"/>
        <v>753</v>
      </c>
      <c r="E36" s="250">
        <f t="shared" si="0"/>
        <v>1402</v>
      </c>
      <c r="F36" s="251">
        <f t="shared" si="0"/>
        <v>734</v>
      </c>
      <c r="G36" s="249">
        <f t="shared" si="0"/>
        <v>335</v>
      </c>
      <c r="H36" s="250">
        <f t="shared" si="0"/>
        <v>28</v>
      </c>
      <c r="I36" s="251">
        <f t="shared" si="0"/>
        <v>204</v>
      </c>
      <c r="J36" s="249">
        <f t="shared" si="0"/>
        <v>461</v>
      </c>
      <c r="K36" s="251">
        <f t="shared" si="0"/>
        <v>1285</v>
      </c>
      <c r="L36" s="249">
        <f t="shared" si="0"/>
        <v>218</v>
      </c>
      <c r="M36" s="251">
        <f t="shared" si="0"/>
        <v>46</v>
      </c>
      <c r="N36" s="249">
        <f t="shared" si="0"/>
        <v>91</v>
      </c>
      <c r="O36" s="251">
        <f t="shared" si="0"/>
        <v>45</v>
      </c>
      <c r="P36" s="252">
        <f>IF(C36=0,"",E36/C36)</f>
        <v>0.25389351684172401</v>
      </c>
      <c r="Q36" s="253">
        <f>IF(C36=0,"",(E36+J36+O36)/(C36+J36+O36))</f>
        <v>0.31652289316522891</v>
      </c>
      <c r="R36" s="254">
        <f>IF(C36=0,"",(I36*3+H36*2+G36*1+E36)/C36)</f>
        <v>0.43553060485331402</v>
      </c>
      <c r="S36" s="253">
        <f>Q36+R36</f>
        <v>0.75205349801854293</v>
      </c>
      <c r="T36" s="248">
        <f>SUM(T6:T35)</f>
        <v>6028</v>
      </c>
      <c r="U36" s="255">
        <f>L36/(L36+M36)</f>
        <v>0.8257575757575758</v>
      </c>
      <c r="V36" s="256">
        <f>J36/(C36+J36+O36)</f>
        <v>7.6476443264764438E-2</v>
      </c>
      <c r="W36" s="257">
        <f>K36/(C36+J36+O36)</f>
        <v>0.21317186463171864</v>
      </c>
      <c r="X36" s="258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266" t="s">
        <v>532</v>
      </c>
      <c r="X41" s="267" t="s">
        <v>537</v>
      </c>
      <c r="Y41" s="1"/>
      <c r="AA41" s="1"/>
      <c r="AB41" s="1"/>
      <c r="AC41" s="1"/>
      <c r="AD41" s="1"/>
      <c r="AE41" s="222"/>
    </row>
    <row r="42" spans="1:32" x14ac:dyDescent="0.2">
      <c r="A42" s="199" t="s">
        <v>483</v>
      </c>
      <c r="B42" s="199">
        <v>60</v>
      </c>
      <c r="C42" s="202">
        <v>0</v>
      </c>
      <c r="D42" s="199">
        <v>0</v>
      </c>
      <c r="E42" s="202">
        <v>0</v>
      </c>
      <c r="F42" s="199">
        <v>5</v>
      </c>
      <c r="G42" s="201">
        <v>0</v>
      </c>
      <c r="H42" s="268">
        <v>3</v>
      </c>
      <c r="I42" s="269">
        <v>1</v>
      </c>
      <c r="J42" s="270">
        <v>58.666666999999997</v>
      </c>
      <c r="K42" s="201">
        <v>33</v>
      </c>
      <c r="L42" s="201">
        <v>16</v>
      </c>
      <c r="M42" s="201">
        <v>16</v>
      </c>
      <c r="N42" s="201">
        <v>14</v>
      </c>
      <c r="O42" s="202">
        <v>65</v>
      </c>
      <c r="P42" s="200">
        <v>8</v>
      </c>
      <c r="Q42" s="271">
        <v>2.4544999999999999</v>
      </c>
      <c r="R42" s="272">
        <v>0.80110000000000003</v>
      </c>
      <c r="S42" s="273">
        <v>5.0625</v>
      </c>
      <c r="T42" s="274">
        <v>2.1476999999999999</v>
      </c>
      <c r="U42" s="274">
        <v>9.9716000000000005</v>
      </c>
      <c r="V42" s="275">
        <v>1.2273000000000001</v>
      </c>
      <c r="W42" s="203">
        <v>0</v>
      </c>
      <c r="X42" s="276">
        <v>4.0033329999999996</v>
      </c>
      <c r="Z42" s="277"/>
    </row>
    <row r="43" spans="1:32" customFormat="1" x14ac:dyDescent="0.2">
      <c r="A43" s="211" t="s">
        <v>545</v>
      </c>
      <c r="B43" s="211">
        <v>65</v>
      </c>
      <c r="C43" s="214">
        <v>0</v>
      </c>
      <c r="D43" s="211">
        <v>0</v>
      </c>
      <c r="E43" s="214">
        <v>0</v>
      </c>
      <c r="F43" s="211">
        <v>1</v>
      </c>
      <c r="G43" s="213">
        <v>1</v>
      </c>
      <c r="H43" s="278">
        <v>2</v>
      </c>
      <c r="I43" s="279">
        <v>0.5</v>
      </c>
      <c r="J43" s="280">
        <v>60.333334999999998</v>
      </c>
      <c r="K43" s="213">
        <v>43</v>
      </c>
      <c r="L43" s="213">
        <v>19</v>
      </c>
      <c r="M43" s="213">
        <v>18</v>
      </c>
      <c r="N43" s="213">
        <v>11</v>
      </c>
      <c r="O43" s="214">
        <v>33</v>
      </c>
      <c r="P43" s="212">
        <v>8</v>
      </c>
      <c r="Q43" s="281">
        <v>2.6850999999999998</v>
      </c>
      <c r="R43" s="282">
        <v>0.89500000000000002</v>
      </c>
      <c r="S43" s="281">
        <v>6.4143999999999997</v>
      </c>
      <c r="T43" s="283">
        <v>1.6409</v>
      </c>
      <c r="U43" s="283">
        <v>4.9226999999999999</v>
      </c>
      <c r="V43" s="284">
        <v>1.1934</v>
      </c>
      <c r="W43" s="215">
        <v>0</v>
      </c>
      <c r="X43" s="284">
        <v>6.6666650000000001</v>
      </c>
      <c r="Y43" s="139"/>
      <c r="Z43" s="172"/>
    </row>
    <row r="44" spans="1:32" customFormat="1" ht="12.75" customHeight="1" x14ac:dyDescent="0.2">
      <c r="A44" s="211" t="s">
        <v>556</v>
      </c>
      <c r="B44" s="211">
        <v>40</v>
      </c>
      <c r="C44" s="214">
        <v>0</v>
      </c>
      <c r="D44" s="211">
        <v>0</v>
      </c>
      <c r="E44" s="214">
        <v>0</v>
      </c>
      <c r="F44" s="211">
        <v>5</v>
      </c>
      <c r="G44" s="213">
        <v>6</v>
      </c>
      <c r="H44" s="278">
        <v>2</v>
      </c>
      <c r="I44" s="279">
        <v>0.45450000000000002</v>
      </c>
      <c r="J44" s="280">
        <v>62.666668999999999</v>
      </c>
      <c r="K44" s="213">
        <v>41</v>
      </c>
      <c r="L44" s="213">
        <v>22</v>
      </c>
      <c r="M44" s="213">
        <v>19</v>
      </c>
      <c r="N44" s="213">
        <v>12</v>
      </c>
      <c r="O44" s="214">
        <v>57</v>
      </c>
      <c r="P44" s="212">
        <v>11</v>
      </c>
      <c r="Q44" s="281">
        <v>2.7286999999999999</v>
      </c>
      <c r="R44" s="282">
        <v>0.84570000000000001</v>
      </c>
      <c r="S44" s="281">
        <v>5.8883000000000001</v>
      </c>
      <c r="T44" s="283">
        <v>1.7234</v>
      </c>
      <c r="U44" s="283">
        <v>8.1861999999999995</v>
      </c>
      <c r="V44" s="284">
        <v>1.5798000000000001</v>
      </c>
      <c r="W44" s="215">
        <v>0</v>
      </c>
      <c r="X44" s="284">
        <v>6.6633310000000003</v>
      </c>
      <c r="Y44" s="1"/>
      <c r="Z44" s="277"/>
      <c r="AA44" s="1"/>
      <c r="AB44" s="1"/>
      <c r="AC44" s="1"/>
      <c r="AD44" s="1"/>
      <c r="AE44" s="222"/>
    </row>
    <row r="45" spans="1:32" customFormat="1" x14ac:dyDescent="0.2">
      <c r="A45" s="211" t="s">
        <v>412</v>
      </c>
      <c r="B45" s="211">
        <v>80</v>
      </c>
      <c r="C45" s="214">
        <v>0</v>
      </c>
      <c r="D45" s="211">
        <v>0</v>
      </c>
      <c r="E45" s="214">
        <v>0</v>
      </c>
      <c r="F45" s="211">
        <v>14</v>
      </c>
      <c r="G45" s="213">
        <v>5</v>
      </c>
      <c r="H45" s="278">
        <v>21</v>
      </c>
      <c r="I45" s="279">
        <v>0.73680000000000001</v>
      </c>
      <c r="J45" s="280">
        <v>137.66666699999999</v>
      </c>
      <c r="K45" s="213">
        <v>90</v>
      </c>
      <c r="L45" s="213">
        <v>48</v>
      </c>
      <c r="M45" s="213">
        <v>44</v>
      </c>
      <c r="N45" s="213">
        <v>12</v>
      </c>
      <c r="O45" s="214">
        <v>118</v>
      </c>
      <c r="P45" s="212">
        <v>19</v>
      </c>
      <c r="Q45" s="281">
        <v>2.8765000000000001</v>
      </c>
      <c r="R45" s="682">
        <v>0.7409</v>
      </c>
      <c r="S45" s="281">
        <v>5.8837999999999999</v>
      </c>
      <c r="T45" s="283">
        <v>0.78449999999999998</v>
      </c>
      <c r="U45" s="283">
        <v>7.7142999999999997</v>
      </c>
      <c r="V45" s="284">
        <v>1.2421</v>
      </c>
      <c r="W45" s="215">
        <v>16</v>
      </c>
      <c r="X45" s="284">
        <v>4.6633329999999997</v>
      </c>
      <c r="Y45" s="139"/>
      <c r="Z45" s="172"/>
    </row>
    <row r="46" spans="1:32" customFormat="1" x14ac:dyDescent="0.2">
      <c r="A46" s="211" t="s">
        <v>554</v>
      </c>
      <c r="B46" s="211">
        <v>37</v>
      </c>
      <c r="C46" s="214">
        <v>0</v>
      </c>
      <c r="D46" s="211">
        <v>0</v>
      </c>
      <c r="E46" s="214">
        <v>0</v>
      </c>
      <c r="F46" s="211">
        <v>3</v>
      </c>
      <c r="G46" s="213">
        <v>2</v>
      </c>
      <c r="H46" s="278">
        <v>0</v>
      </c>
      <c r="I46" s="279">
        <v>0.6</v>
      </c>
      <c r="J46" s="280">
        <v>54.333333000000003</v>
      </c>
      <c r="K46" s="213">
        <v>41</v>
      </c>
      <c r="L46" s="213">
        <v>21</v>
      </c>
      <c r="M46" s="213">
        <v>19</v>
      </c>
      <c r="N46" s="213">
        <v>18</v>
      </c>
      <c r="O46" s="214">
        <v>54</v>
      </c>
      <c r="P46" s="212">
        <v>4</v>
      </c>
      <c r="Q46" s="281">
        <v>3.1472000000000002</v>
      </c>
      <c r="R46" s="282">
        <v>1.0859000000000001</v>
      </c>
      <c r="S46" s="281">
        <v>6.7914000000000003</v>
      </c>
      <c r="T46" s="283">
        <v>2.9815999999999998</v>
      </c>
      <c r="U46" s="283">
        <v>8.9448000000000008</v>
      </c>
      <c r="V46" s="284">
        <v>0.66259999999999997</v>
      </c>
      <c r="W46" s="215">
        <v>0</v>
      </c>
      <c r="X46" s="284">
        <v>5.6666670000000003</v>
      </c>
      <c r="Y46" s="1"/>
      <c r="Z46" s="277"/>
      <c r="AA46" s="1"/>
      <c r="AB46" s="1"/>
      <c r="AC46" s="1"/>
      <c r="AD46" s="1"/>
      <c r="AE46" s="1"/>
      <c r="AF46" s="1"/>
    </row>
    <row r="47" spans="1:32" customFormat="1" x14ac:dyDescent="0.2">
      <c r="A47" s="211" t="s">
        <v>422</v>
      </c>
      <c r="B47" s="211">
        <v>48</v>
      </c>
      <c r="C47" s="214">
        <v>0</v>
      </c>
      <c r="D47" s="211">
        <v>0</v>
      </c>
      <c r="E47" s="214">
        <v>0</v>
      </c>
      <c r="F47" s="211">
        <v>8</v>
      </c>
      <c r="G47" s="213">
        <v>4</v>
      </c>
      <c r="H47" s="278">
        <v>2</v>
      </c>
      <c r="I47" s="279">
        <v>0.66669999999999996</v>
      </c>
      <c r="J47" s="280">
        <v>46.999999000000003</v>
      </c>
      <c r="K47" s="213">
        <v>28</v>
      </c>
      <c r="L47" s="213">
        <v>19</v>
      </c>
      <c r="M47" s="213">
        <v>17</v>
      </c>
      <c r="N47" s="213">
        <v>14</v>
      </c>
      <c r="O47" s="214">
        <v>52</v>
      </c>
      <c r="P47" s="212">
        <v>7</v>
      </c>
      <c r="Q47" s="281">
        <v>3.2553000000000001</v>
      </c>
      <c r="R47" s="282">
        <v>0.89359999999999995</v>
      </c>
      <c r="S47" s="281">
        <v>5.3616999999999999</v>
      </c>
      <c r="T47" s="283">
        <v>2.6808999999999998</v>
      </c>
      <c r="U47" s="283">
        <v>9.9573999999999998</v>
      </c>
      <c r="V47" s="284">
        <v>1.3404</v>
      </c>
      <c r="W47" s="215">
        <v>0</v>
      </c>
      <c r="X47" s="284">
        <v>8.0000009999999993</v>
      </c>
      <c r="Y47" s="139"/>
      <c r="Z47" s="172"/>
    </row>
    <row r="48" spans="1:32" customFormat="1" x14ac:dyDescent="0.2">
      <c r="A48" s="211" t="s">
        <v>546</v>
      </c>
      <c r="B48" s="211">
        <v>20</v>
      </c>
      <c r="C48" s="214">
        <v>20</v>
      </c>
      <c r="D48" s="211">
        <v>3</v>
      </c>
      <c r="E48" s="214">
        <v>2</v>
      </c>
      <c r="F48" s="211">
        <v>2</v>
      </c>
      <c r="G48" s="213">
        <v>4</v>
      </c>
      <c r="H48" s="278">
        <v>0</v>
      </c>
      <c r="I48" s="279">
        <v>0.33329999999999999</v>
      </c>
      <c r="J48" s="280">
        <v>80.333331000000001</v>
      </c>
      <c r="K48" s="213">
        <v>82</v>
      </c>
      <c r="L48" s="213">
        <v>40</v>
      </c>
      <c r="M48" s="213">
        <v>32</v>
      </c>
      <c r="N48" s="213">
        <v>39</v>
      </c>
      <c r="O48" s="214">
        <v>74</v>
      </c>
      <c r="P48" s="212">
        <v>8</v>
      </c>
      <c r="Q48" s="281">
        <v>3.5851000000000002</v>
      </c>
      <c r="R48" s="282">
        <v>1.5062</v>
      </c>
      <c r="S48" s="281">
        <v>9.1867000000000001</v>
      </c>
      <c r="T48" s="283">
        <v>4.3693</v>
      </c>
      <c r="U48" s="283">
        <v>8.2904999999999998</v>
      </c>
      <c r="V48" s="284">
        <v>0.89629999999999999</v>
      </c>
      <c r="W48" s="215">
        <v>0</v>
      </c>
      <c r="X48" s="284">
        <v>15.996669000000001</v>
      </c>
      <c r="Y48" s="1"/>
      <c r="Z48" s="277"/>
      <c r="AA48" s="1"/>
      <c r="AB48" s="1"/>
      <c r="AC48" s="1"/>
      <c r="AD48" s="1"/>
      <c r="AE48" s="1"/>
      <c r="AF48" s="1"/>
    </row>
    <row r="49" spans="1:32" x14ac:dyDescent="0.2">
      <c r="A49" s="211" t="s">
        <v>549</v>
      </c>
      <c r="B49" s="211">
        <v>25</v>
      </c>
      <c r="C49" s="214">
        <v>25</v>
      </c>
      <c r="D49" s="211">
        <v>3</v>
      </c>
      <c r="E49" s="214">
        <v>0</v>
      </c>
      <c r="F49" s="211">
        <v>12</v>
      </c>
      <c r="G49" s="213">
        <v>5</v>
      </c>
      <c r="H49" s="278">
        <v>0</v>
      </c>
      <c r="I49" s="279">
        <v>0.70589999999999997</v>
      </c>
      <c r="J49" s="280">
        <v>154.66666699999999</v>
      </c>
      <c r="K49" s="213">
        <v>113</v>
      </c>
      <c r="L49" s="213">
        <v>63</v>
      </c>
      <c r="M49" s="213">
        <v>62</v>
      </c>
      <c r="N49" s="213">
        <v>36</v>
      </c>
      <c r="O49" s="214">
        <v>106</v>
      </c>
      <c r="P49" s="212">
        <v>21</v>
      </c>
      <c r="Q49" s="281">
        <v>3.6078000000000001</v>
      </c>
      <c r="R49" s="282">
        <v>0.96340000000000003</v>
      </c>
      <c r="S49" s="281">
        <v>6.5754000000000001</v>
      </c>
      <c r="T49" s="283">
        <v>2.0948000000000002</v>
      </c>
      <c r="U49" s="283">
        <v>6.1680999999999999</v>
      </c>
      <c r="V49" s="284">
        <v>1.222</v>
      </c>
      <c r="W49" s="215">
        <v>0</v>
      </c>
      <c r="X49" s="284">
        <v>-14.336667</v>
      </c>
      <c r="Y49" s="139"/>
      <c r="Z49" s="172"/>
    </row>
    <row r="50" spans="1:32" customFormat="1" x14ac:dyDescent="0.2">
      <c r="A50" s="211" t="s">
        <v>547</v>
      </c>
      <c r="B50" s="211">
        <v>50</v>
      </c>
      <c r="C50" s="214">
        <v>0</v>
      </c>
      <c r="D50" s="211">
        <v>0</v>
      </c>
      <c r="E50" s="214">
        <v>0</v>
      </c>
      <c r="F50" s="211">
        <v>5</v>
      </c>
      <c r="G50" s="213">
        <v>1</v>
      </c>
      <c r="H50" s="278">
        <v>3</v>
      </c>
      <c r="I50" s="279">
        <v>0.83330000000000004</v>
      </c>
      <c r="J50" s="280">
        <v>91.333336000000003</v>
      </c>
      <c r="K50" s="213">
        <v>78</v>
      </c>
      <c r="L50" s="213">
        <v>38</v>
      </c>
      <c r="M50" s="213">
        <v>38</v>
      </c>
      <c r="N50" s="213">
        <v>32</v>
      </c>
      <c r="O50" s="214">
        <v>83</v>
      </c>
      <c r="P50" s="212">
        <v>13</v>
      </c>
      <c r="Q50" s="281">
        <v>3.7444999999999999</v>
      </c>
      <c r="R50" s="282">
        <v>1.2043999999999999</v>
      </c>
      <c r="S50" s="281">
        <v>7.6860999999999997</v>
      </c>
      <c r="T50" s="283">
        <v>3.1533000000000002</v>
      </c>
      <c r="U50" s="283">
        <v>8.1788000000000007</v>
      </c>
      <c r="V50" s="284">
        <v>1.2809999999999999</v>
      </c>
      <c r="W50" s="215">
        <v>0</v>
      </c>
      <c r="X50" s="284">
        <v>7.3366639999999999</v>
      </c>
      <c r="Y50" s="139"/>
      <c r="Z50" s="172"/>
      <c r="AA50" s="1"/>
      <c r="AB50" s="1"/>
      <c r="AC50" s="1"/>
      <c r="AD50" s="1"/>
      <c r="AE50" s="1"/>
      <c r="AF50" s="1"/>
    </row>
    <row r="51" spans="1:32" customFormat="1" x14ac:dyDescent="0.2">
      <c r="A51" s="223" t="s">
        <v>479</v>
      </c>
      <c r="B51" s="211">
        <v>25</v>
      </c>
      <c r="C51" s="214">
        <v>25</v>
      </c>
      <c r="D51" s="211">
        <v>6</v>
      </c>
      <c r="E51" s="214">
        <v>0</v>
      </c>
      <c r="F51" s="211">
        <v>10</v>
      </c>
      <c r="G51" s="213">
        <v>8</v>
      </c>
      <c r="H51" s="278">
        <v>0</v>
      </c>
      <c r="I51" s="279">
        <v>0.55559999999999998</v>
      </c>
      <c r="J51" s="280">
        <v>177</v>
      </c>
      <c r="K51" s="213">
        <v>167</v>
      </c>
      <c r="L51" s="213">
        <v>83</v>
      </c>
      <c r="M51" s="213">
        <v>78</v>
      </c>
      <c r="N51" s="213">
        <v>55</v>
      </c>
      <c r="O51" s="214">
        <v>150</v>
      </c>
      <c r="P51" s="212">
        <v>22</v>
      </c>
      <c r="Q51" s="281">
        <v>3.9661</v>
      </c>
      <c r="R51" s="282">
        <v>1.2542</v>
      </c>
      <c r="S51" s="281">
        <v>8.4915000000000003</v>
      </c>
      <c r="T51" s="283">
        <v>2.7966000000000002</v>
      </c>
      <c r="U51" s="283">
        <v>7.6271000000000004</v>
      </c>
      <c r="V51" s="284">
        <v>1.1186</v>
      </c>
      <c r="W51" s="215">
        <v>0</v>
      </c>
      <c r="X51" s="284">
        <v>-39</v>
      </c>
      <c r="Y51" s="1"/>
      <c r="Z51" s="277"/>
      <c r="AA51" s="1"/>
      <c r="AB51" s="1"/>
      <c r="AC51" s="1"/>
      <c r="AD51" s="1"/>
      <c r="AE51" s="222"/>
    </row>
    <row r="52" spans="1:32" ht="12.75" customHeight="1" x14ac:dyDescent="0.2">
      <c r="A52" s="211" t="s">
        <v>474</v>
      </c>
      <c r="B52" s="211">
        <v>18</v>
      </c>
      <c r="C52" s="214">
        <v>18</v>
      </c>
      <c r="D52" s="211">
        <v>4</v>
      </c>
      <c r="E52" s="214">
        <v>1</v>
      </c>
      <c r="F52" s="211">
        <v>7</v>
      </c>
      <c r="G52" s="213">
        <v>5</v>
      </c>
      <c r="H52" s="278">
        <v>0</v>
      </c>
      <c r="I52" s="279">
        <v>0.58330000000000004</v>
      </c>
      <c r="J52" s="280">
        <v>121.333333</v>
      </c>
      <c r="K52" s="213">
        <v>102</v>
      </c>
      <c r="L52" s="213">
        <v>59</v>
      </c>
      <c r="M52" s="213">
        <v>55</v>
      </c>
      <c r="N52" s="213">
        <v>30</v>
      </c>
      <c r="O52" s="214">
        <v>134</v>
      </c>
      <c r="P52" s="212">
        <v>16</v>
      </c>
      <c r="Q52" s="281">
        <v>4.0796999999999999</v>
      </c>
      <c r="R52" s="282">
        <v>1.0879000000000001</v>
      </c>
      <c r="S52" s="281">
        <v>7.5659000000000001</v>
      </c>
      <c r="T52" s="283">
        <v>2.2252999999999998</v>
      </c>
      <c r="U52" s="283">
        <v>9.9396000000000004</v>
      </c>
      <c r="V52" s="284">
        <v>1.1868000000000001</v>
      </c>
      <c r="W52" s="215">
        <v>0</v>
      </c>
      <c r="X52" s="284">
        <v>-31.333333</v>
      </c>
      <c r="Y52" s="139"/>
      <c r="Z52" s="172"/>
    </row>
    <row r="53" spans="1:32" x14ac:dyDescent="0.2">
      <c r="A53" s="211" t="s">
        <v>548</v>
      </c>
      <c r="B53" s="211">
        <v>32</v>
      </c>
      <c r="C53" s="214">
        <v>32</v>
      </c>
      <c r="D53" s="211">
        <v>2</v>
      </c>
      <c r="E53" s="214">
        <v>0</v>
      </c>
      <c r="F53" s="211">
        <v>5</v>
      </c>
      <c r="G53" s="213">
        <v>10</v>
      </c>
      <c r="H53" s="278">
        <v>0</v>
      </c>
      <c r="I53" s="279">
        <v>0.33329999999999999</v>
      </c>
      <c r="J53" s="280">
        <v>124.666668</v>
      </c>
      <c r="K53" s="213">
        <v>119</v>
      </c>
      <c r="L53" s="213">
        <v>61</v>
      </c>
      <c r="M53" s="213">
        <v>57</v>
      </c>
      <c r="N53" s="213">
        <v>34</v>
      </c>
      <c r="O53" s="214">
        <v>128</v>
      </c>
      <c r="P53" s="212">
        <v>19</v>
      </c>
      <c r="Q53" s="281">
        <v>4.1150000000000002</v>
      </c>
      <c r="R53" s="282">
        <v>1.2273000000000001</v>
      </c>
      <c r="S53" s="281">
        <v>8.5908999999999995</v>
      </c>
      <c r="T53" s="283">
        <v>2.4544999999999999</v>
      </c>
      <c r="U53" s="283">
        <v>9.2406000000000006</v>
      </c>
      <c r="V53" s="284">
        <v>1.3716999999999999</v>
      </c>
      <c r="W53" s="215">
        <v>0</v>
      </c>
      <c r="X53" s="284">
        <v>60.663331999999997</v>
      </c>
      <c r="Y53" s="139"/>
      <c r="Z53" s="172"/>
      <c r="AA53"/>
      <c r="AB53"/>
      <c r="AC53"/>
      <c r="AD53"/>
      <c r="AE53"/>
      <c r="AF53"/>
    </row>
    <row r="54" spans="1:32" customFormat="1" x14ac:dyDescent="0.2">
      <c r="A54" s="211" t="s">
        <v>550</v>
      </c>
      <c r="B54" s="211">
        <v>69</v>
      </c>
      <c r="C54" s="214">
        <v>0</v>
      </c>
      <c r="D54" s="211">
        <v>0</v>
      </c>
      <c r="E54" s="214">
        <v>0</v>
      </c>
      <c r="F54" s="211">
        <v>9</v>
      </c>
      <c r="G54" s="213">
        <v>0</v>
      </c>
      <c r="H54" s="278">
        <v>1</v>
      </c>
      <c r="I54" s="279">
        <v>1</v>
      </c>
      <c r="J54" s="280">
        <v>63.333334999999998</v>
      </c>
      <c r="K54" s="213">
        <v>72</v>
      </c>
      <c r="L54" s="213">
        <v>31</v>
      </c>
      <c r="M54" s="213">
        <v>30</v>
      </c>
      <c r="N54" s="213">
        <v>14</v>
      </c>
      <c r="O54" s="214">
        <v>61</v>
      </c>
      <c r="P54" s="212">
        <v>10</v>
      </c>
      <c r="Q54" s="281">
        <v>4.2632000000000003</v>
      </c>
      <c r="R54" s="282">
        <v>1.3579000000000001</v>
      </c>
      <c r="S54" s="281">
        <v>10.2316</v>
      </c>
      <c r="T54" s="283">
        <v>1.9895</v>
      </c>
      <c r="U54" s="283">
        <v>8.6684000000000001</v>
      </c>
      <c r="V54" s="284">
        <v>1.4211</v>
      </c>
      <c r="W54" s="215">
        <v>0</v>
      </c>
      <c r="X54" s="284">
        <v>8.9966650000000001</v>
      </c>
      <c r="Y54" s="1"/>
      <c r="Z54" s="277"/>
      <c r="AA54" s="1"/>
      <c r="AB54" s="1"/>
      <c r="AC54" s="1"/>
      <c r="AD54" s="1"/>
      <c r="AE54" s="222"/>
    </row>
    <row r="55" spans="1:32" customFormat="1" x14ac:dyDescent="0.2">
      <c r="A55" s="211" t="s">
        <v>465</v>
      </c>
      <c r="B55" s="211">
        <v>62</v>
      </c>
      <c r="C55" s="214">
        <v>0</v>
      </c>
      <c r="D55" s="211">
        <v>0</v>
      </c>
      <c r="E55" s="214">
        <v>0</v>
      </c>
      <c r="F55" s="211">
        <v>4</v>
      </c>
      <c r="G55" s="213">
        <v>5</v>
      </c>
      <c r="H55" s="278">
        <v>2</v>
      </c>
      <c r="I55" s="279">
        <v>0.44440000000000002</v>
      </c>
      <c r="J55" s="280">
        <v>58.999997999999998</v>
      </c>
      <c r="K55" s="213">
        <v>61</v>
      </c>
      <c r="L55" s="213">
        <v>32</v>
      </c>
      <c r="M55" s="213">
        <v>31</v>
      </c>
      <c r="N55" s="213">
        <v>9</v>
      </c>
      <c r="O55" s="214">
        <v>40</v>
      </c>
      <c r="P55" s="212">
        <v>13</v>
      </c>
      <c r="Q55" s="281">
        <v>4.7287999999999997</v>
      </c>
      <c r="R55" s="282">
        <v>1.1863999999999999</v>
      </c>
      <c r="S55" s="281">
        <v>9.3050999999999995</v>
      </c>
      <c r="T55" s="283">
        <v>1.3729</v>
      </c>
      <c r="U55" s="283">
        <v>6.1017000000000001</v>
      </c>
      <c r="V55" s="284">
        <v>1.9831000000000001</v>
      </c>
      <c r="W55" s="215">
        <v>0</v>
      </c>
      <c r="X55" s="284">
        <v>11.330002</v>
      </c>
      <c r="Y55" s="1"/>
      <c r="Z55" s="1"/>
      <c r="AA55" s="1"/>
      <c r="AB55" s="1"/>
      <c r="AC55" s="1"/>
      <c r="AD55" s="222"/>
    </row>
    <row r="56" spans="1:32" customFormat="1" x14ac:dyDescent="0.2">
      <c r="A56" s="211" t="s">
        <v>551</v>
      </c>
      <c r="B56" s="211">
        <v>18</v>
      </c>
      <c r="C56" s="214">
        <v>18</v>
      </c>
      <c r="D56" s="211">
        <v>1</v>
      </c>
      <c r="E56" s="214">
        <v>0</v>
      </c>
      <c r="F56" s="211">
        <v>1</v>
      </c>
      <c r="G56" s="213">
        <v>5</v>
      </c>
      <c r="H56" s="278">
        <v>0</v>
      </c>
      <c r="I56" s="279">
        <v>0.16669999999999999</v>
      </c>
      <c r="J56" s="280">
        <v>65.999999000000003</v>
      </c>
      <c r="K56" s="213">
        <v>74</v>
      </c>
      <c r="L56" s="213">
        <v>36</v>
      </c>
      <c r="M56" s="213">
        <v>36</v>
      </c>
      <c r="N56" s="213">
        <v>24</v>
      </c>
      <c r="O56" s="214">
        <v>44</v>
      </c>
      <c r="P56" s="212">
        <v>7</v>
      </c>
      <c r="Q56" s="281">
        <v>4.9090999999999996</v>
      </c>
      <c r="R56" s="282">
        <v>1.4847999999999999</v>
      </c>
      <c r="S56" s="281">
        <v>10.0909</v>
      </c>
      <c r="T56" s="283">
        <v>3.2726999999999999</v>
      </c>
      <c r="U56" s="283">
        <v>6</v>
      </c>
      <c r="V56" s="284">
        <v>0.95450000000000002</v>
      </c>
      <c r="W56" s="215">
        <v>0</v>
      </c>
      <c r="X56" s="284">
        <v>33.330001000000003</v>
      </c>
      <c r="Y56" s="139"/>
      <c r="Z56" s="172"/>
      <c r="AA56" s="1"/>
      <c r="AB56" s="1"/>
      <c r="AC56" s="1"/>
      <c r="AD56" s="1"/>
      <c r="AE56" s="1"/>
      <c r="AF56" s="1"/>
    </row>
    <row r="57" spans="1:32" x14ac:dyDescent="0.2">
      <c r="A57" s="211" t="s">
        <v>552</v>
      </c>
      <c r="B57" s="211">
        <v>24</v>
      </c>
      <c r="C57" s="214">
        <v>24</v>
      </c>
      <c r="D57" s="211">
        <v>0</v>
      </c>
      <c r="E57" s="214">
        <v>0</v>
      </c>
      <c r="F57" s="211">
        <v>3</v>
      </c>
      <c r="G57" s="213">
        <v>7</v>
      </c>
      <c r="H57" s="278">
        <v>0</v>
      </c>
      <c r="I57" s="279">
        <v>0.3</v>
      </c>
      <c r="J57" s="280">
        <v>84.333333999999994</v>
      </c>
      <c r="K57" s="213">
        <v>90</v>
      </c>
      <c r="L57" s="213">
        <v>56</v>
      </c>
      <c r="M57" s="213">
        <v>55</v>
      </c>
      <c r="N57" s="213">
        <v>30</v>
      </c>
      <c r="O57" s="214">
        <v>74</v>
      </c>
      <c r="P57" s="212">
        <v>10</v>
      </c>
      <c r="Q57" s="281">
        <v>5.8696000000000002</v>
      </c>
      <c r="R57" s="282">
        <v>1.4229000000000001</v>
      </c>
      <c r="S57" s="281">
        <v>9.6046999999999993</v>
      </c>
      <c r="T57" s="283">
        <v>3.2016</v>
      </c>
      <c r="U57" s="283">
        <v>7.8971999999999998</v>
      </c>
      <c r="V57" s="284">
        <v>1.0671999999999999</v>
      </c>
      <c r="W57" s="215">
        <v>0</v>
      </c>
      <c r="X57" s="284">
        <v>45.336666000000001</v>
      </c>
      <c r="Y57" s="139"/>
      <c r="Z57" s="172"/>
    </row>
    <row r="58" spans="1:32" customFormat="1" x14ac:dyDescent="0.2">
      <c r="A58" s="211" t="s">
        <v>553</v>
      </c>
      <c r="B58" s="211"/>
      <c r="C58" s="214"/>
      <c r="D58" s="211"/>
      <c r="E58" s="214"/>
      <c r="F58" s="211"/>
      <c r="G58" s="213"/>
      <c r="H58" s="278"/>
      <c r="I58" s="279"/>
      <c r="J58" s="280"/>
      <c r="K58" s="213"/>
      <c r="L58" s="213"/>
      <c r="M58" s="213"/>
      <c r="N58" s="213"/>
      <c r="O58" s="214"/>
      <c r="P58" s="212"/>
      <c r="Q58" s="281"/>
      <c r="R58" s="282"/>
      <c r="S58" s="281"/>
      <c r="T58" s="283"/>
      <c r="U58" s="283"/>
      <c r="V58" s="284"/>
      <c r="W58" s="215">
        <v>16</v>
      </c>
      <c r="X58" s="284">
        <v>75.33</v>
      </c>
      <c r="Y58" s="1"/>
      <c r="Z58" s="277"/>
      <c r="AA58" s="1"/>
      <c r="AB58" s="1"/>
      <c r="AC58" s="1"/>
      <c r="AD58" s="1"/>
      <c r="AE58" s="1"/>
      <c r="AF58" s="1"/>
    </row>
    <row r="59" spans="1:32" x14ac:dyDescent="0.2">
      <c r="A59" s="211" t="s">
        <v>555</v>
      </c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>
        <v>13</v>
      </c>
      <c r="X59" s="284">
        <v>64.33</v>
      </c>
      <c r="Z59" s="277"/>
      <c r="AE59" s="222"/>
      <c r="AF59"/>
    </row>
    <row r="60" spans="1:32" customFormat="1" x14ac:dyDescent="0.2">
      <c r="A60" s="211" t="s">
        <v>557</v>
      </c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>
        <v>11</v>
      </c>
      <c r="X60" s="284">
        <v>57</v>
      </c>
      <c r="Y60" s="1"/>
      <c r="Z60" s="277"/>
      <c r="AA60" s="1"/>
      <c r="AB60" s="1"/>
      <c r="AC60" s="1"/>
      <c r="AD60" s="1"/>
      <c r="AE60" s="222"/>
    </row>
    <row r="61" spans="1:32" hidden="1" x14ac:dyDescent="0.2">
      <c r="A61" s="211"/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/>
      <c r="X61" s="284"/>
      <c r="Y61" s="139"/>
      <c r="Z61" s="172"/>
    </row>
    <row r="62" spans="1:32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  <c r="Z62" s="277"/>
      <c r="AE62" s="222"/>
      <c r="AF62"/>
    </row>
    <row r="63" spans="1:32" hidden="1" x14ac:dyDescent="0.2">
      <c r="A63" s="285"/>
      <c r="B63" s="285"/>
      <c r="C63" s="286"/>
      <c r="D63" s="285"/>
      <c r="E63" s="286"/>
      <c r="F63" s="285"/>
      <c r="G63" s="287"/>
      <c r="H63" s="288"/>
      <c r="I63" s="289"/>
      <c r="J63" s="290"/>
      <c r="K63" s="287"/>
      <c r="L63" s="287"/>
      <c r="M63" s="287"/>
      <c r="N63" s="287"/>
      <c r="O63" s="286"/>
      <c r="P63" s="210"/>
      <c r="Q63" s="273"/>
      <c r="R63" s="291"/>
      <c r="S63" s="281"/>
      <c r="T63" s="283"/>
      <c r="U63" s="283"/>
      <c r="V63" s="284"/>
      <c r="W63" s="292"/>
      <c r="X63" s="275"/>
      <c r="Z63" s="277"/>
      <c r="AE63" s="222"/>
      <c r="AF63"/>
    </row>
    <row r="64" spans="1:32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Z64" s="277"/>
      <c r="AE64" s="222"/>
      <c r="AF64"/>
    </row>
    <row r="65" spans="1:32" customFormat="1" ht="13.5" thickBot="1" x14ac:dyDescent="0.25">
      <c r="A65" s="225" t="s">
        <v>558</v>
      </c>
      <c r="B65" s="237"/>
      <c r="C65" s="239"/>
      <c r="D65" s="237"/>
      <c r="E65" s="239">
        <v>8</v>
      </c>
      <c r="F65" s="237"/>
      <c r="G65" s="238"/>
      <c r="H65" s="293"/>
      <c r="I65" s="294"/>
      <c r="J65" s="295"/>
      <c r="K65" s="227"/>
      <c r="L65" s="227"/>
      <c r="M65" s="227"/>
      <c r="N65" s="227"/>
      <c r="O65" s="228"/>
      <c r="P65" s="236"/>
      <c r="Q65" s="296"/>
      <c r="R65" s="297"/>
      <c r="S65" s="298"/>
      <c r="T65" s="299"/>
      <c r="U65" s="299"/>
      <c r="V65" s="300"/>
      <c r="W65" s="240"/>
      <c r="X65" s="301"/>
      <c r="Y65" s="1"/>
      <c r="Z65" s="277"/>
      <c r="AA65" s="1"/>
      <c r="AB65" s="1"/>
      <c r="AC65" s="1"/>
      <c r="AD65" s="1"/>
      <c r="AE65" s="1"/>
      <c r="AF65" s="1"/>
    </row>
    <row r="66" spans="1:32" customFormat="1" ht="13.5" thickBot="1" x14ac:dyDescent="0.25">
      <c r="A66" s="248" t="s">
        <v>529</v>
      </c>
      <c r="B66" s="249">
        <f t="shared" ref="B66:P66" si="1">SUM(B42:B65)</f>
        <v>673</v>
      </c>
      <c r="C66" s="251">
        <f t="shared" si="1"/>
        <v>162</v>
      </c>
      <c r="D66" s="249">
        <f t="shared" si="1"/>
        <v>19</v>
      </c>
      <c r="E66" s="251">
        <f t="shared" si="1"/>
        <v>11</v>
      </c>
      <c r="F66" s="249">
        <f t="shared" si="1"/>
        <v>94</v>
      </c>
      <c r="G66" s="250">
        <f t="shared" si="1"/>
        <v>68</v>
      </c>
      <c r="H66" s="302">
        <f t="shared" si="1"/>
        <v>36</v>
      </c>
      <c r="I66" s="303">
        <f>F66/(F66+G66)</f>
        <v>0.58024691358024694</v>
      </c>
      <c r="J66" s="304">
        <f t="shared" si="1"/>
        <v>1442.666671</v>
      </c>
      <c r="K66" s="250">
        <f t="shared" si="1"/>
        <v>1234</v>
      </c>
      <c r="L66" s="250">
        <f t="shared" si="1"/>
        <v>644</v>
      </c>
      <c r="M66" s="250">
        <f t="shared" si="1"/>
        <v>607</v>
      </c>
      <c r="N66" s="250">
        <f t="shared" si="1"/>
        <v>384</v>
      </c>
      <c r="O66" s="251">
        <f t="shared" si="1"/>
        <v>1273</v>
      </c>
      <c r="P66" s="305">
        <f t="shared" si="1"/>
        <v>196</v>
      </c>
      <c r="Q66" s="306">
        <f>IF(J66=0,"",M66*9/J66)</f>
        <v>3.786737511731149</v>
      </c>
      <c r="R66" s="307">
        <f>(N66+K66)/J66</f>
        <v>1.1215341925647078</v>
      </c>
      <c r="S66" s="304">
        <f>K66*9/J66</f>
        <v>7.6982439694830935</v>
      </c>
      <c r="T66" s="308">
        <f>N66*9/J66</f>
        <v>2.3955637635992773</v>
      </c>
      <c r="U66" s="308">
        <f>O66*9/J66</f>
        <v>7.941543414223645</v>
      </c>
      <c r="V66" s="309">
        <f>P66*9/J66</f>
        <v>1.2227356710037978</v>
      </c>
      <c r="W66" s="310"/>
      <c r="X66" s="310"/>
      <c r="Z66" s="1"/>
      <c r="AA66" s="1"/>
      <c r="AB66" s="1"/>
      <c r="AC66" s="1"/>
      <c r="AD66" s="222"/>
    </row>
    <row r="68" spans="1:32" x14ac:dyDescent="0.2">
      <c r="A68" s="137"/>
    </row>
    <row r="69" spans="1:32" x14ac:dyDescent="0.2">
      <c r="A69" s="137"/>
    </row>
  </sheetData>
  <dataConsolidate/>
  <mergeCells count="2">
    <mergeCell ref="A1:X1"/>
    <mergeCell ref="W40:X40"/>
  </mergeCells>
  <printOptions horizontalCentered="1"/>
  <pageMargins left="0.25" right="0.25" top="1" bottom="0.25" header="0.5" footer="0.5"/>
  <pageSetup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E3C1-7424-4B25-83DA-03D4301C0D2A}">
  <sheetPr>
    <pageSetUpPr fitToPage="1"/>
  </sheetPr>
  <dimension ref="A1:AG70"/>
  <sheetViews>
    <sheetView showGridLines="0" zoomScaleNormal="100" workbookViewId="0">
      <selection sqref="A1:X1"/>
    </sheetView>
  </sheetViews>
  <sheetFormatPr defaultColWidth="8.85546875" defaultRowHeight="12.75" x14ac:dyDescent="0.2"/>
  <cols>
    <col min="1" max="1" width="16.7109375" style="1" bestFit="1" customWidth="1"/>
    <col min="2" max="2" width="4.7109375" style="1" customWidth="1"/>
    <col min="3" max="3" width="5" style="1" customWidth="1"/>
    <col min="4" max="4" width="4.85546875" style="1" customWidth="1"/>
    <col min="5" max="5" width="5" style="1" customWidth="1"/>
    <col min="6" max="6" width="4.140625" style="1" customWidth="1"/>
    <col min="7" max="7" width="4" style="1" customWidth="1"/>
    <col min="8" max="8" width="3.28515625" style="1" bestFit="1" customWidth="1"/>
    <col min="9" max="9" width="5.5703125" style="1" customWidth="1"/>
    <col min="10" max="10" width="7.5703125" style="1" bestFit="1" customWidth="1"/>
    <col min="11" max="11" width="5" style="1" customWidth="1"/>
    <col min="12" max="13" width="4.7109375" style="1" customWidth="1"/>
    <col min="14" max="14" width="4.28515625" style="1" customWidth="1"/>
    <col min="15" max="15" width="5" style="1" customWidth="1"/>
    <col min="16" max="16" width="5.28515625" style="1" customWidth="1"/>
    <col min="17" max="17" width="5.5703125" style="1" customWidth="1"/>
    <col min="18" max="18" width="5.85546875" style="1" bestFit="1" customWidth="1"/>
    <col min="19" max="19" width="6.28515625" style="1" customWidth="1"/>
    <col min="20" max="20" width="5.5703125" style="1" customWidth="1"/>
    <col min="21" max="23" width="7.28515625" style="1" customWidth="1"/>
    <col min="24" max="24" width="6.5703125" style="1" customWidth="1"/>
    <col min="25" max="16384" width="8.85546875" style="1"/>
  </cols>
  <sheetData>
    <row r="1" spans="1:33" ht="30" x14ac:dyDescent="0.4">
      <c r="A1" s="659" t="s">
        <v>2014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</row>
    <row r="2" spans="1:33" ht="30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3" ht="30.75" thickBot="1" x14ac:dyDescent="0.4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33" ht="13.5" thickBot="1" x14ac:dyDescent="0.25">
      <c r="A4" s="311" t="s">
        <v>559</v>
      </c>
      <c r="B4" s="56" t="s">
        <v>2013</v>
      </c>
      <c r="C4" s="57"/>
      <c r="D4" s="57"/>
      <c r="R4" s="190"/>
      <c r="S4" s="190"/>
      <c r="T4" s="190"/>
      <c r="U4" s="190"/>
      <c r="V4" s="190"/>
      <c r="X4" s="191" t="s">
        <v>493</v>
      </c>
    </row>
    <row r="5" spans="1:33" s="188" customFormat="1" ht="13.5" collapsed="1" thickBot="1" x14ac:dyDescent="0.25">
      <c r="A5" s="192" t="s">
        <v>494</v>
      </c>
      <c r="B5" s="193" t="s">
        <v>495</v>
      </c>
      <c r="C5" s="192" t="s">
        <v>493</v>
      </c>
      <c r="D5" s="194" t="s">
        <v>496</v>
      </c>
      <c r="E5" s="194" t="s">
        <v>497</v>
      </c>
      <c r="F5" s="195" t="s">
        <v>314</v>
      </c>
      <c r="G5" s="192" t="s">
        <v>311</v>
      </c>
      <c r="H5" s="194" t="s">
        <v>312</v>
      </c>
      <c r="I5" s="195" t="s">
        <v>313</v>
      </c>
      <c r="J5" s="192" t="s">
        <v>498</v>
      </c>
      <c r="K5" s="195" t="s">
        <v>499</v>
      </c>
      <c r="L5" s="192" t="s">
        <v>500</v>
      </c>
      <c r="M5" s="195" t="s">
        <v>501</v>
      </c>
      <c r="N5" s="192" t="s">
        <v>502</v>
      </c>
      <c r="O5" s="196" t="s">
        <v>503</v>
      </c>
      <c r="P5" s="192" t="s">
        <v>504</v>
      </c>
      <c r="Q5" s="196" t="s">
        <v>505</v>
      </c>
      <c r="R5" s="194" t="s">
        <v>506</v>
      </c>
      <c r="S5" s="196" t="s">
        <v>507</v>
      </c>
      <c r="T5" s="193" t="s">
        <v>508</v>
      </c>
      <c r="U5" s="197" t="s">
        <v>509</v>
      </c>
      <c r="V5" s="196" t="s">
        <v>510</v>
      </c>
      <c r="W5" s="195" t="s">
        <v>511</v>
      </c>
      <c r="X5" s="198" t="s">
        <v>512</v>
      </c>
    </row>
    <row r="6" spans="1:33" customFormat="1" x14ac:dyDescent="0.2">
      <c r="A6" s="199" t="s">
        <v>320</v>
      </c>
      <c r="B6" s="200">
        <v>154</v>
      </c>
      <c r="C6" s="199">
        <v>498</v>
      </c>
      <c r="D6" s="201">
        <v>80</v>
      </c>
      <c r="E6" s="201">
        <v>138</v>
      </c>
      <c r="F6" s="202">
        <v>57</v>
      </c>
      <c r="G6" s="199">
        <v>32</v>
      </c>
      <c r="H6" s="201">
        <v>7</v>
      </c>
      <c r="I6" s="202">
        <v>17</v>
      </c>
      <c r="J6" s="199">
        <v>39</v>
      </c>
      <c r="K6" s="202">
        <v>106</v>
      </c>
      <c r="L6" s="199">
        <v>13</v>
      </c>
      <c r="M6" s="202">
        <v>2</v>
      </c>
      <c r="N6" s="203">
        <v>9</v>
      </c>
      <c r="O6" s="202">
        <v>7</v>
      </c>
      <c r="P6" s="204">
        <v>0.27710000000000001</v>
      </c>
      <c r="Q6" s="205">
        <v>0.3382</v>
      </c>
      <c r="R6" s="206">
        <v>0.47189999999999999</v>
      </c>
      <c r="S6" s="205">
        <v>0.81010000000000004</v>
      </c>
      <c r="T6" s="200">
        <v>544</v>
      </c>
      <c r="U6" s="207">
        <v>0.86670000000000003</v>
      </c>
      <c r="V6" s="208">
        <v>7.17E-2</v>
      </c>
      <c r="W6" s="209">
        <v>0.19489999999999999</v>
      </c>
      <c r="X6" s="210">
        <v>18</v>
      </c>
      <c r="Y6" s="139"/>
      <c r="Z6" s="1"/>
      <c r="AA6" s="1"/>
      <c r="AB6" s="1"/>
      <c r="AC6" s="1"/>
      <c r="AD6" s="1"/>
    </row>
    <row r="7" spans="1:33" x14ac:dyDescent="0.2">
      <c r="A7" s="211" t="s">
        <v>561</v>
      </c>
      <c r="B7" s="212">
        <v>29</v>
      </c>
      <c r="C7" s="211">
        <v>76</v>
      </c>
      <c r="D7" s="213">
        <v>9</v>
      </c>
      <c r="E7" s="213">
        <v>21</v>
      </c>
      <c r="F7" s="214">
        <v>10</v>
      </c>
      <c r="G7" s="211">
        <v>5</v>
      </c>
      <c r="H7" s="213">
        <v>2</v>
      </c>
      <c r="I7" s="214">
        <v>1</v>
      </c>
      <c r="J7" s="211">
        <v>8</v>
      </c>
      <c r="K7" s="214">
        <v>31</v>
      </c>
      <c r="L7" s="211">
        <v>3</v>
      </c>
      <c r="M7" s="214">
        <v>0</v>
      </c>
      <c r="N7" s="215">
        <v>0</v>
      </c>
      <c r="O7" s="214">
        <v>1</v>
      </c>
      <c r="P7" s="216">
        <v>0.27629999999999999</v>
      </c>
      <c r="Q7" s="217">
        <v>0.35289999999999999</v>
      </c>
      <c r="R7" s="218">
        <v>0.43419999999999997</v>
      </c>
      <c r="S7" s="217">
        <v>0.78720000000000001</v>
      </c>
      <c r="T7" s="212">
        <v>85</v>
      </c>
      <c r="U7" s="219">
        <v>1</v>
      </c>
      <c r="V7" s="220">
        <v>9.4100000000000003E-2</v>
      </c>
      <c r="W7" s="221">
        <v>0.36470000000000002</v>
      </c>
      <c r="X7" s="212">
        <v>12</v>
      </c>
      <c r="Y7" s="139"/>
      <c r="AD7" s="222"/>
    </row>
    <row r="8" spans="1:33" customFormat="1" x14ac:dyDescent="0.2">
      <c r="A8" s="211" t="s">
        <v>341</v>
      </c>
      <c r="B8" s="212">
        <v>64</v>
      </c>
      <c r="C8" s="211">
        <v>205</v>
      </c>
      <c r="D8" s="213">
        <v>25</v>
      </c>
      <c r="E8" s="213">
        <v>55</v>
      </c>
      <c r="F8" s="214">
        <v>25</v>
      </c>
      <c r="G8" s="211">
        <v>23</v>
      </c>
      <c r="H8" s="213">
        <v>0</v>
      </c>
      <c r="I8" s="214">
        <v>9</v>
      </c>
      <c r="J8" s="211">
        <v>21</v>
      </c>
      <c r="K8" s="214">
        <v>48</v>
      </c>
      <c r="L8" s="211">
        <v>1</v>
      </c>
      <c r="M8" s="214">
        <v>0</v>
      </c>
      <c r="N8" s="215">
        <v>3</v>
      </c>
      <c r="O8" s="214">
        <v>1</v>
      </c>
      <c r="P8" s="216">
        <v>0.26829999999999998</v>
      </c>
      <c r="Q8" s="217">
        <v>0.3392</v>
      </c>
      <c r="R8" s="218">
        <v>0.51219999999999999</v>
      </c>
      <c r="S8" s="217">
        <v>0.85140000000000005</v>
      </c>
      <c r="T8" s="212">
        <v>227</v>
      </c>
      <c r="U8" s="219">
        <v>1</v>
      </c>
      <c r="V8" s="220">
        <v>9.2499999999999999E-2</v>
      </c>
      <c r="W8" s="221">
        <v>0.21149999999999999</v>
      </c>
      <c r="X8" s="212">
        <v>10</v>
      </c>
      <c r="Y8" s="139"/>
      <c r="Z8" s="1"/>
      <c r="AA8" s="1"/>
      <c r="AB8" s="1"/>
      <c r="AC8" s="1"/>
      <c r="AD8" s="222"/>
    </row>
    <row r="9" spans="1:33" x14ac:dyDescent="0.2">
      <c r="A9" s="223" t="s">
        <v>564</v>
      </c>
      <c r="B9" s="212">
        <v>146</v>
      </c>
      <c r="C9" s="211">
        <v>500</v>
      </c>
      <c r="D9" s="213">
        <v>82</v>
      </c>
      <c r="E9" s="213">
        <v>131</v>
      </c>
      <c r="F9" s="214">
        <v>72</v>
      </c>
      <c r="G9" s="211">
        <v>20</v>
      </c>
      <c r="H9" s="213">
        <v>2</v>
      </c>
      <c r="I9" s="214">
        <v>30</v>
      </c>
      <c r="J9" s="211">
        <v>58</v>
      </c>
      <c r="K9" s="214">
        <v>115</v>
      </c>
      <c r="L9" s="211">
        <v>26</v>
      </c>
      <c r="M9" s="214">
        <v>6</v>
      </c>
      <c r="N9" s="215">
        <v>7</v>
      </c>
      <c r="O9" s="214">
        <v>1</v>
      </c>
      <c r="P9" s="216">
        <v>0.26200000000000001</v>
      </c>
      <c r="Q9" s="217">
        <v>0.33989999999999998</v>
      </c>
      <c r="R9" s="218">
        <v>0.49</v>
      </c>
      <c r="S9" s="217">
        <v>0.82989999999999997</v>
      </c>
      <c r="T9" s="212">
        <v>559</v>
      </c>
      <c r="U9" s="219">
        <v>0.8125</v>
      </c>
      <c r="V9" s="220">
        <v>0.1038</v>
      </c>
      <c r="W9" s="221">
        <v>0.20569999999999999</v>
      </c>
      <c r="X9" s="212">
        <v>4</v>
      </c>
      <c r="Y9" s="139"/>
      <c r="AE9"/>
      <c r="AF9"/>
      <c r="AG9"/>
    </row>
    <row r="10" spans="1:33" customFormat="1" x14ac:dyDescent="0.2">
      <c r="A10" s="211" t="s">
        <v>563</v>
      </c>
      <c r="B10" s="212">
        <v>95</v>
      </c>
      <c r="C10" s="211">
        <v>284</v>
      </c>
      <c r="D10" s="213">
        <v>32</v>
      </c>
      <c r="E10" s="213">
        <v>73</v>
      </c>
      <c r="F10" s="214">
        <v>32</v>
      </c>
      <c r="G10" s="211">
        <v>18</v>
      </c>
      <c r="H10" s="213">
        <v>2</v>
      </c>
      <c r="I10" s="214">
        <v>5</v>
      </c>
      <c r="J10" s="211">
        <v>18</v>
      </c>
      <c r="K10" s="214">
        <v>72</v>
      </c>
      <c r="L10" s="211">
        <v>29</v>
      </c>
      <c r="M10" s="214">
        <v>9</v>
      </c>
      <c r="N10" s="215">
        <v>3</v>
      </c>
      <c r="O10" s="214">
        <v>0</v>
      </c>
      <c r="P10" s="216">
        <v>0.25700000000000001</v>
      </c>
      <c r="Q10" s="217">
        <v>0.30130000000000001</v>
      </c>
      <c r="R10" s="218">
        <v>0.38729999999999998</v>
      </c>
      <c r="S10" s="217">
        <v>0.68859999999999999</v>
      </c>
      <c r="T10" s="212">
        <v>302</v>
      </c>
      <c r="U10" s="219">
        <v>0.76319999999999999</v>
      </c>
      <c r="V10" s="220">
        <v>5.96E-2</v>
      </c>
      <c r="W10" s="221">
        <v>0.2384</v>
      </c>
      <c r="X10" s="212">
        <v>10</v>
      </c>
      <c r="Y10" s="139"/>
      <c r="Z10" s="1"/>
      <c r="AA10" s="1"/>
      <c r="AB10" s="1"/>
      <c r="AC10" s="1"/>
      <c r="AD10" s="1"/>
      <c r="AE10" s="1"/>
      <c r="AF10" s="1"/>
      <c r="AG10" s="1"/>
    </row>
    <row r="11" spans="1:33" x14ac:dyDescent="0.2">
      <c r="A11" s="211" t="s">
        <v>359</v>
      </c>
      <c r="B11" s="212">
        <v>105</v>
      </c>
      <c r="C11" s="211">
        <v>269</v>
      </c>
      <c r="D11" s="213">
        <v>35</v>
      </c>
      <c r="E11" s="213">
        <v>69</v>
      </c>
      <c r="F11" s="214">
        <v>40</v>
      </c>
      <c r="G11" s="211">
        <v>16</v>
      </c>
      <c r="H11" s="213">
        <v>3</v>
      </c>
      <c r="I11" s="214">
        <v>11</v>
      </c>
      <c r="J11" s="211">
        <v>26</v>
      </c>
      <c r="K11" s="214">
        <v>64</v>
      </c>
      <c r="L11" s="211">
        <v>19</v>
      </c>
      <c r="M11" s="214">
        <v>1</v>
      </c>
      <c r="N11" s="215">
        <v>6</v>
      </c>
      <c r="O11" s="214">
        <v>4</v>
      </c>
      <c r="P11" s="216">
        <v>0.25650000000000001</v>
      </c>
      <c r="Q11" s="217">
        <v>0.33110000000000001</v>
      </c>
      <c r="R11" s="218">
        <v>0.46100000000000002</v>
      </c>
      <c r="S11" s="217">
        <v>0.79210000000000003</v>
      </c>
      <c r="T11" s="212">
        <v>299</v>
      </c>
      <c r="U11" s="219">
        <v>0.95</v>
      </c>
      <c r="V11" s="220">
        <v>8.6999999999999994E-2</v>
      </c>
      <c r="W11" s="221">
        <v>0.214</v>
      </c>
      <c r="X11" s="212">
        <v>1</v>
      </c>
      <c r="Y11" s="139"/>
      <c r="AA11"/>
      <c r="AB11"/>
      <c r="AC11"/>
      <c r="AD11"/>
    </row>
    <row r="12" spans="1:33" customFormat="1" x14ac:dyDescent="0.2">
      <c r="A12" s="211" t="s">
        <v>567</v>
      </c>
      <c r="B12" s="212">
        <v>135</v>
      </c>
      <c r="C12" s="211">
        <v>494</v>
      </c>
      <c r="D12" s="213">
        <v>63</v>
      </c>
      <c r="E12" s="213">
        <v>123</v>
      </c>
      <c r="F12" s="214">
        <v>54</v>
      </c>
      <c r="G12" s="211">
        <v>20</v>
      </c>
      <c r="H12" s="213">
        <v>0</v>
      </c>
      <c r="I12" s="214">
        <v>20</v>
      </c>
      <c r="J12" s="211">
        <v>16</v>
      </c>
      <c r="K12" s="214">
        <v>110</v>
      </c>
      <c r="L12" s="211">
        <v>21</v>
      </c>
      <c r="M12" s="214">
        <v>6</v>
      </c>
      <c r="N12" s="215">
        <v>7</v>
      </c>
      <c r="O12" s="214">
        <v>3</v>
      </c>
      <c r="P12" s="216">
        <v>0.249</v>
      </c>
      <c r="Q12" s="217">
        <v>0.27679999999999999</v>
      </c>
      <c r="R12" s="218">
        <v>0.41089999999999999</v>
      </c>
      <c r="S12" s="217">
        <v>0.68769999999999998</v>
      </c>
      <c r="T12" s="212">
        <v>513</v>
      </c>
      <c r="U12" s="219">
        <v>0.77780000000000005</v>
      </c>
      <c r="V12" s="220">
        <v>3.1199999999999999E-2</v>
      </c>
      <c r="W12" s="221">
        <v>0.21440000000000001</v>
      </c>
      <c r="X12" s="212">
        <v>11</v>
      </c>
      <c r="Y12" s="139"/>
      <c r="Z12" s="1"/>
      <c r="AA12" s="1"/>
      <c r="AB12" s="1"/>
      <c r="AC12" s="1"/>
      <c r="AD12" s="222"/>
    </row>
    <row r="13" spans="1:33" customFormat="1" x14ac:dyDescent="0.2">
      <c r="A13" s="211" t="s">
        <v>560</v>
      </c>
      <c r="B13" s="212">
        <v>107</v>
      </c>
      <c r="C13" s="211">
        <v>266</v>
      </c>
      <c r="D13" s="213">
        <v>23</v>
      </c>
      <c r="E13" s="213">
        <v>66</v>
      </c>
      <c r="F13" s="214">
        <v>25</v>
      </c>
      <c r="G13" s="211">
        <v>14</v>
      </c>
      <c r="H13" s="213">
        <v>0</v>
      </c>
      <c r="I13" s="214">
        <v>3</v>
      </c>
      <c r="J13" s="211">
        <v>11</v>
      </c>
      <c r="K13" s="214">
        <v>55</v>
      </c>
      <c r="L13" s="211">
        <v>0</v>
      </c>
      <c r="M13" s="214">
        <v>0</v>
      </c>
      <c r="N13" s="215">
        <v>3</v>
      </c>
      <c r="O13" s="214">
        <v>1</v>
      </c>
      <c r="P13" s="216">
        <v>0.24809999999999999</v>
      </c>
      <c r="Q13" s="217">
        <v>0.28060000000000002</v>
      </c>
      <c r="R13" s="218">
        <v>0.33460000000000001</v>
      </c>
      <c r="S13" s="217">
        <v>0.61519999999999997</v>
      </c>
      <c r="T13" s="212">
        <v>278</v>
      </c>
      <c r="U13" s="219">
        <v>0</v>
      </c>
      <c r="V13" s="220">
        <v>3.9600000000000003E-2</v>
      </c>
      <c r="W13" s="221">
        <v>0.1978</v>
      </c>
      <c r="X13" s="212">
        <v>73</v>
      </c>
      <c r="Y13" s="139"/>
      <c r="Z13" s="1"/>
      <c r="AA13" s="1"/>
      <c r="AB13" s="1"/>
      <c r="AC13" s="1"/>
      <c r="AD13" s="222"/>
      <c r="AE13" s="1"/>
      <c r="AF13" s="1"/>
      <c r="AG13" s="1"/>
    </row>
    <row r="14" spans="1:33" x14ac:dyDescent="0.2">
      <c r="A14" s="211" t="s">
        <v>300</v>
      </c>
      <c r="B14" s="212">
        <v>153</v>
      </c>
      <c r="C14" s="211">
        <v>567</v>
      </c>
      <c r="D14" s="213">
        <v>97</v>
      </c>
      <c r="E14" s="213">
        <v>139</v>
      </c>
      <c r="F14" s="214">
        <v>76</v>
      </c>
      <c r="G14" s="211">
        <v>14</v>
      </c>
      <c r="H14" s="213">
        <v>0</v>
      </c>
      <c r="I14" s="214">
        <v>45</v>
      </c>
      <c r="J14" s="211">
        <v>87</v>
      </c>
      <c r="K14" s="214">
        <v>198</v>
      </c>
      <c r="L14" s="211">
        <v>1</v>
      </c>
      <c r="M14" s="214">
        <v>6</v>
      </c>
      <c r="N14" s="215">
        <v>13</v>
      </c>
      <c r="O14" s="214">
        <v>2</v>
      </c>
      <c r="P14" s="216">
        <v>0.24510000000000001</v>
      </c>
      <c r="Q14" s="217">
        <v>0.34760000000000002</v>
      </c>
      <c r="R14" s="218">
        <v>0.50790000000000002</v>
      </c>
      <c r="S14" s="217">
        <v>0.85550000000000004</v>
      </c>
      <c r="T14" s="212">
        <v>656</v>
      </c>
      <c r="U14" s="219">
        <v>0.1429</v>
      </c>
      <c r="V14" s="220">
        <v>0.1326</v>
      </c>
      <c r="W14" s="221">
        <v>0.30180000000000001</v>
      </c>
      <c r="X14" s="212">
        <v>6</v>
      </c>
      <c r="Y14" s="139"/>
      <c r="AE14"/>
      <c r="AF14"/>
      <c r="AG14"/>
    </row>
    <row r="15" spans="1:33" x14ac:dyDescent="0.2">
      <c r="A15" s="211" t="s">
        <v>350</v>
      </c>
      <c r="B15" s="212">
        <v>122</v>
      </c>
      <c r="C15" s="211">
        <v>341</v>
      </c>
      <c r="D15" s="213">
        <v>47</v>
      </c>
      <c r="E15" s="213">
        <v>82</v>
      </c>
      <c r="F15" s="214">
        <v>52</v>
      </c>
      <c r="G15" s="211">
        <v>16</v>
      </c>
      <c r="H15" s="213">
        <v>3</v>
      </c>
      <c r="I15" s="214">
        <v>18</v>
      </c>
      <c r="J15" s="211">
        <v>42</v>
      </c>
      <c r="K15" s="214">
        <v>96</v>
      </c>
      <c r="L15" s="211">
        <v>8</v>
      </c>
      <c r="M15" s="214">
        <v>3</v>
      </c>
      <c r="N15" s="215">
        <v>4</v>
      </c>
      <c r="O15" s="214">
        <v>17</v>
      </c>
      <c r="P15" s="216">
        <v>0.24049999999999999</v>
      </c>
      <c r="Q15" s="217">
        <v>0.35249999999999998</v>
      </c>
      <c r="R15" s="218">
        <v>0.46329999999999999</v>
      </c>
      <c r="S15" s="217">
        <v>0.81579999999999997</v>
      </c>
      <c r="T15" s="212">
        <v>400</v>
      </c>
      <c r="U15" s="219">
        <v>0.72729999999999995</v>
      </c>
      <c r="V15" s="220">
        <v>0.105</v>
      </c>
      <c r="W15" s="221">
        <v>0.24</v>
      </c>
      <c r="X15" s="212">
        <v>26</v>
      </c>
      <c r="Y15" s="139"/>
      <c r="AA15"/>
      <c r="AB15"/>
      <c r="AC15"/>
      <c r="AD15"/>
      <c r="AE15"/>
      <c r="AF15"/>
      <c r="AG15"/>
    </row>
    <row r="16" spans="1:33" x14ac:dyDescent="0.2">
      <c r="A16" s="211" t="s">
        <v>565</v>
      </c>
      <c r="B16" s="212">
        <v>143</v>
      </c>
      <c r="C16" s="211">
        <v>451</v>
      </c>
      <c r="D16" s="213">
        <v>45</v>
      </c>
      <c r="E16" s="213">
        <v>106</v>
      </c>
      <c r="F16" s="214">
        <v>58</v>
      </c>
      <c r="G16" s="211">
        <v>28</v>
      </c>
      <c r="H16" s="213">
        <v>2</v>
      </c>
      <c r="I16" s="214">
        <v>8</v>
      </c>
      <c r="J16" s="211">
        <v>24</v>
      </c>
      <c r="K16" s="214">
        <v>108</v>
      </c>
      <c r="L16" s="211">
        <v>7</v>
      </c>
      <c r="M16" s="214">
        <v>0</v>
      </c>
      <c r="N16" s="215">
        <v>7</v>
      </c>
      <c r="O16" s="214">
        <v>0</v>
      </c>
      <c r="P16" s="216">
        <v>0.23499999999999999</v>
      </c>
      <c r="Q16" s="217">
        <v>0.2737</v>
      </c>
      <c r="R16" s="218">
        <v>0.35920000000000002</v>
      </c>
      <c r="S16" s="217">
        <v>0.63290000000000002</v>
      </c>
      <c r="T16" s="212">
        <v>475</v>
      </c>
      <c r="U16" s="219">
        <v>1</v>
      </c>
      <c r="V16" s="220">
        <v>5.0500000000000003E-2</v>
      </c>
      <c r="W16" s="221">
        <v>0.22739999999999999</v>
      </c>
      <c r="X16" s="212">
        <v>22</v>
      </c>
      <c r="Y16" s="139"/>
      <c r="AD16" s="222"/>
    </row>
    <row r="17" spans="1:33" customFormat="1" x14ac:dyDescent="0.2">
      <c r="A17" s="211" t="s">
        <v>562</v>
      </c>
      <c r="B17" s="212">
        <v>97</v>
      </c>
      <c r="C17" s="211">
        <v>260</v>
      </c>
      <c r="D17" s="213">
        <v>24</v>
      </c>
      <c r="E17" s="213">
        <v>60</v>
      </c>
      <c r="F17" s="214">
        <v>17</v>
      </c>
      <c r="G17" s="211">
        <v>14</v>
      </c>
      <c r="H17" s="213">
        <v>1</v>
      </c>
      <c r="I17" s="214">
        <v>2</v>
      </c>
      <c r="J17" s="211">
        <v>12</v>
      </c>
      <c r="K17" s="214">
        <v>61</v>
      </c>
      <c r="L17" s="211">
        <v>4</v>
      </c>
      <c r="M17" s="214">
        <v>3</v>
      </c>
      <c r="N17" s="215">
        <v>5</v>
      </c>
      <c r="O17" s="214">
        <v>8</v>
      </c>
      <c r="P17" s="216">
        <v>0.23080000000000001</v>
      </c>
      <c r="Q17" s="217">
        <v>0.28570000000000001</v>
      </c>
      <c r="R17" s="218">
        <v>0.31540000000000001</v>
      </c>
      <c r="S17" s="217">
        <v>0.60109999999999997</v>
      </c>
      <c r="T17" s="212">
        <v>280</v>
      </c>
      <c r="U17" s="219">
        <v>0.57140000000000002</v>
      </c>
      <c r="V17" s="220">
        <v>4.2900000000000001E-2</v>
      </c>
      <c r="W17" s="221">
        <v>0.21790000000000001</v>
      </c>
      <c r="X17" s="212">
        <v>10</v>
      </c>
      <c r="Y17" s="139"/>
      <c r="Z17" s="1"/>
      <c r="AA17" s="1"/>
      <c r="AB17" s="1"/>
      <c r="AC17" s="1"/>
      <c r="AD17" s="1"/>
      <c r="AE17" s="1"/>
      <c r="AF17" s="1"/>
      <c r="AG17" s="1"/>
    </row>
    <row r="18" spans="1:33" customFormat="1" x14ac:dyDescent="0.2">
      <c r="A18" s="211" t="s">
        <v>568</v>
      </c>
      <c r="B18" s="212">
        <v>20</v>
      </c>
      <c r="C18" s="211">
        <v>22</v>
      </c>
      <c r="D18" s="213">
        <v>2</v>
      </c>
      <c r="E18" s="213">
        <v>5</v>
      </c>
      <c r="F18" s="214">
        <v>4</v>
      </c>
      <c r="G18" s="211">
        <v>2</v>
      </c>
      <c r="H18" s="213">
        <v>0</v>
      </c>
      <c r="I18" s="214">
        <v>1</v>
      </c>
      <c r="J18" s="211">
        <v>4</v>
      </c>
      <c r="K18" s="214">
        <v>5</v>
      </c>
      <c r="L18" s="211">
        <v>1</v>
      </c>
      <c r="M18" s="214">
        <v>0</v>
      </c>
      <c r="N18" s="215">
        <v>0</v>
      </c>
      <c r="O18" s="214">
        <v>0</v>
      </c>
      <c r="P18" s="216">
        <v>0.2273</v>
      </c>
      <c r="Q18" s="217">
        <v>0.34620000000000001</v>
      </c>
      <c r="R18" s="218">
        <v>0.45450000000000002</v>
      </c>
      <c r="S18" s="217">
        <v>0.80069999999999997</v>
      </c>
      <c r="T18" s="212">
        <v>26</v>
      </c>
      <c r="U18" s="219">
        <v>1</v>
      </c>
      <c r="V18" s="220">
        <v>0.15379999999999999</v>
      </c>
      <c r="W18" s="221">
        <v>0.1923</v>
      </c>
      <c r="X18" s="212">
        <v>361</v>
      </c>
      <c r="Y18" s="139"/>
      <c r="Z18" s="1"/>
      <c r="AA18" s="1"/>
      <c r="AB18" s="1"/>
      <c r="AC18" s="1"/>
      <c r="AD18" s="1"/>
      <c r="AE18" s="1"/>
      <c r="AF18" s="1"/>
      <c r="AG18" s="1"/>
    </row>
    <row r="19" spans="1:33" x14ac:dyDescent="0.2">
      <c r="A19" s="211" t="s">
        <v>566</v>
      </c>
      <c r="B19" s="212">
        <v>120</v>
      </c>
      <c r="C19" s="211">
        <v>342</v>
      </c>
      <c r="D19" s="213">
        <v>43</v>
      </c>
      <c r="E19" s="213">
        <v>77</v>
      </c>
      <c r="F19" s="214">
        <v>50</v>
      </c>
      <c r="G19" s="211">
        <v>12</v>
      </c>
      <c r="H19" s="213">
        <v>0</v>
      </c>
      <c r="I19" s="214">
        <v>26</v>
      </c>
      <c r="J19" s="211">
        <v>31</v>
      </c>
      <c r="K19" s="214">
        <v>96</v>
      </c>
      <c r="L19" s="211">
        <v>0</v>
      </c>
      <c r="M19" s="214">
        <v>0</v>
      </c>
      <c r="N19" s="215">
        <v>6</v>
      </c>
      <c r="O19" s="214">
        <v>1</v>
      </c>
      <c r="P19" s="216">
        <v>0.22509999999999999</v>
      </c>
      <c r="Q19" s="217">
        <v>0.29139999999999999</v>
      </c>
      <c r="R19" s="218">
        <v>0.48830000000000001</v>
      </c>
      <c r="S19" s="217">
        <v>0.77969999999999995</v>
      </c>
      <c r="T19" s="212">
        <v>374</v>
      </c>
      <c r="U19" s="219">
        <v>0</v>
      </c>
      <c r="V19" s="220">
        <v>8.2900000000000001E-2</v>
      </c>
      <c r="W19" s="221">
        <v>0.25669999999999998</v>
      </c>
      <c r="X19" s="212">
        <v>75</v>
      </c>
      <c r="Y19" s="139"/>
      <c r="AA19"/>
      <c r="AB19"/>
      <c r="AC19"/>
      <c r="AD19"/>
    </row>
    <row r="20" spans="1:33" customFormat="1" x14ac:dyDescent="0.2">
      <c r="A20" s="211" t="s">
        <v>569</v>
      </c>
      <c r="B20" s="212">
        <v>114</v>
      </c>
      <c r="C20" s="211">
        <v>242</v>
      </c>
      <c r="D20" s="213">
        <v>30</v>
      </c>
      <c r="E20" s="213">
        <v>53</v>
      </c>
      <c r="F20" s="214">
        <v>23</v>
      </c>
      <c r="G20" s="211">
        <v>15</v>
      </c>
      <c r="H20" s="213">
        <v>2</v>
      </c>
      <c r="I20" s="214">
        <v>3</v>
      </c>
      <c r="J20" s="211">
        <v>10</v>
      </c>
      <c r="K20" s="214">
        <v>26</v>
      </c>
      <c r="L20" s="211">
        <v>10</v>
      </c>
      <c r="M20" s="214">
        <v>1</v>
      </c>
      <c r="N20" s="215">
        <v>2</v>
      </c>
      <c r="O20" s="214">
        <v>2</v>
      </c>
      <c r="P20" s="216">
        <v>0.219</v>
      </c>
      <c r="Q20" s="217">
        <v>0.25590000000000002</v>
      </c>
      <c r="R20" s="218">
        <v>0.3347</v>
      </c>
      <c r="S20" s="217">
        <v>0.59060000000000001</v>
      </c>
      <c r="T20" s="212">
        <v>254</v>
      </c>
      <c r="U20" s="219">
        <v>0.90910000000000002</v>
      </c>
      <c r="V20" s="220">
        <v>3.9399999999999998E-2</v>
      </c>
      <c r="W20" s="221">
        <v>0.1024</v>
      </c>
      <c r="X20" s="212">
        <v>192</v>
      </c>
      <c r="Y20" s="139"/>
      <c r="Z20" s="1"/>
      <c r="AA20" s="1"/>
      <c r="AB20" s="1"/>
      <c r="AC20" s="1"/>
      <c r="AD20" s="222"/>
    </row>
    <row r="21" spans="1:33" x14ac:dyDescent="0.2">
      <c r="A21" s="211" t="s">
        <v>571</v>
      </c>
      <c r="B21" s="212">
        <v>104</v>
      </c>
      <c r="C21" s="211">
        <v>303</v>
      </c>
      <c r="D21" s="213">
        <v>37</v>
      </c>
      <c r="E21" s="213">
        <v>66</v>
      </c>
      <c r="F21" s="214">
        <v>37</v>
      </c>
      <c r="G21" s="211">
        <v>8</v>
      </c>
      <c r="H21" s="213">
        <v>2</v>
      </c>
      <c r="I21" s="214">
        <v>18</v>
      </c>
      <c r="J21" s="211">
        <v>19</v>
      </c>
      <c r="K21" s="214">
        <v>95</v>
      </c>
      <c r="L21" s="211">
        <v>4</v>
      </c>
      <c r="M21" s="214">
        <v>3</v>
      </c>
      <c r="N21" s="215">
        <v>6</v>
      </c>
      <c r="O21" s="214">
        <v>0</v>
      </c>
      <c r="P21" s="216">
        <v>0.21779999999999999</v>
      </c>
      <c r="Q21" s="217">
        <v>0.26400000000000001</v>
      </c>
      <c r="R21" s="218">
        <v>0.43559999999999999</v>
      </c>
      <c r="S21" s="217">
        <v>0.6996</v>
      </c>
      <c r="T21" s="212">
        <v>322</v>
      </c>
      <c r="U21" s="219">
        <v>0.57140000000000002</v>
      </c>
      <c r="V21" s="220">
        <v>5.8999999999999997E-2</v>
      </c>
      <c r="W21" s="221">
        <v>0.29499999999999998</v>
      </c>
      <c r="X21" s="212">
        <v>179</v>
      </c>
      <c r="Y21" s="139"/>
      <c r="AD21" s="222"/>
      <c r="AE21"/>
      <c r="AF21"/>
      <c r="AG21"/>
    </row>
    <row r="22" spans="1:33" x14ac:dyDescent="0.2">
      <c r="A22" s="211" t="s">
        <v>570</v>
      </c>
      <c r="B22" s="212">
        <v>109</v>
      </c>
      <c r="C22" s="211">
        <v>323</v>
      </c>
      <c r="D22" s="213">
        <v>23</v>
      </c>
      <c r="E22" s="213">
        <v>63</v>
      </c>
      <c r="F22" s="214">
        <v>35</v>
      </c>
      <c r="G22" s="211">
        <v>19</v>
      </c>
      <c r="H22" s="213">
        <v>0</v>
      </c>
      <c r="I22" s="214">
        <v>14</v>
      </c>
      <c r="J22" s="211">
        <v>12</v>
      </c>
      <c r="K22" s="214">
        <v>93</v>
      </c>
      <c r="L22" s="211">
        <v>0</v>
      </c>
      <c r="M22" s="214">
        <v>0</v>
      </c>
      <c r="N22" s="215">
        <v>4</v>
      </c>
      <c r="O22" s="214">
        <v>2</v>
      </c>
      <c r="P22" s="216">
        <v>0.19500000000000001</v>
      </c>
      <c r="Q22" s="217">
        <v>0.22850000000000001</v>
      </c>
      <c r="R22" s="218">
        <v>0.38390000000000002</v>
      </c>
      <c r="S22" s="217">
        <v>0.61240000000000006</v>
      </c>
      <c r="T22" s="212">
        <v>337</v>
      </c>
      <c r="U22" s="219">
        <v>0</v>
      </c>
      <c r="V22" s="220">
        <v>3.56E-2</v>
      </c>
      <c r="W22" s="221">
        <v>0.27600000000000002</v>
      </c>
      <c r="X22" s="212">
        <v>212</v>
      </c>
      <c r="Y22" s="139"/>
      <c r="Z22" s="188"/>
      <c r="AA22" s="188"/>
      <c r="AB22" s="188"/>
      <c r="AC22" s="188"/>
      <c r="AD22" s="188"/>
    </row>
    <row r="23" spans="1:33" s="188" customFormat="1" x14ac:dyDescent="0.2">
      <c r="A23" s="211" t="s">
        <v>572</v>
      </c>
      <c r="B23" s="212">
        <v>14</v>
      </c>
      <c r="C23" s="211">
        <v>28</v>
      </c>
      <c r="D23" s="213">
        <v>4</v>
      </c>
      <c r="E23" s="213">
        <v>4</v>
      </c>
      <c r="F23" s="214">
        <v>8</v>
      </c>
      <c r="G23" s="211">
        <v>0</v>
      </c>
      <c r="H23" s="213">
        <v>0</v>
      </c>
      <c r="I23" s="214">
        <v>4</v>
      </c>
      <c r="J23" s="211">
        <v>1</v>
      </c>
      <c r="K23" s="214">
        <v>11</v>
      </c>
      <c r="L23" s="211">
        <v>0</v>
      </c>
      <c r="M23" s="214">
        <v>0</v>
      </c>
      <c r="N23" s="215">
        <v>1</v>
      </c>
      <c r="O23" s="214">
        <v>0</v>
      </c>
      <c r="P23" s="216">
        <v>0.1429</v>
      </c>
      <c r="Q23" s="217">
        <v>0.1724</v>
      </c>
      <c r="R23" s="218">
        <v>0.57140000000000002</v>
      </c>
      <c r="S23" s="217">
        <v>0.74380000000000002</v>
      </c>
      <c r="T23" s="212">
        <v>29</v>
      </c>
      <c r="U23" s="219">
        <v>0</v>
      </c>
      <c r="V23" s="220">
        <v>3.4500000000000003E-2</v>
      </c>
      <c r="W23" s="221">
        <v>0.37930000000000003</v>
      </c>
      <c r="X23" s="212">
        <v>218</v>
      </c>
      <c r="Y23" s="1"/>
      <c r="Z23" s="1"/>
      <c r="AA23" s="1"/>
      <c r="AB23" s="1"/>
      <c r="AC23" s="1"/>
      <c r="AD23" s="1"/>
      <c r="AE23"/>
      <c r="AF23"/>
      <c r="AG23"/>
    </row>
    <row r="24" spans="1:33" customFormat="1" x14ac:dyDescent="0.2">
      <c r="A24" s="211" t="s">
        <v>573</v>
      </c>
      <c r="B24" s="212"/>
      <c r="C24" s="211"/>
      <c r="D24" s="213"/>
      <c r="E24" s="213"/>
      <c r="F24" s="214"/>
      <c r="G24" s="211"/>
      <c r="H24" s="213"/>
      <c r="I24" s="214"/>
      <c r="J24" s="211"/>
      <c r="K24" s="214"/>
      <c r="L24" s="211"/>
      <c r="M24" s="214"/>
      <c r="N24" s="215"/>
      <c r="O24" s="214"/>
      <c r="P24" s="216"/>
      <c r="Q24" s="217"/>
      <c r="R24" s="218"/>
      <c r="S24" s="217"/>
      <c r="T24" s="212"/>
      <c r="U24" s="219"/>
      <c r="V24" s="220"/>
      <c r="W24" s="221"/>
      <c r="X24" s="212">
        <v>365</v>
      </c>
      <c r="Y24" s="139"/>
      <c r="AE24" s="1"/>
      <c r="AF24" s="1"/>
      <c r="AG24" s="1"/>
    </row>
    <row r="25" spans="1:33" customFormat="1" x14ac:dyDescent="0.2">
      <c r="A25" s="211" t="s">
        <v>574</v>
      </c>
      <c r="B25" s="212"/>
      <c r="C25" s="211"/>
      <c r="D25" s="213"/>
      <c r="E25" s="213"/>
      <c r="F25" s="214"/>
      <c r="G25" s="211"/>
      <c r="H25" s="213"/>
      <c r="I25" s="214"/>
      <c r="J25" s="211"/>
      <c r="K25" s="214"/>
      <c r="L25" s="211"/>
      <c r="M25" s="214"/>
      <c r="N25" s="215"/>
      <c r="O25" s="214"/>
      <c r="P25" s="216"/>
      <c r="Q25" s="217"/>
      <c r="R25" s="218"/>
      <c r="S25" s="217"/>
      <c r="T25" s="212"/>
      <c r="U25" s="219"/>
      <c r="V25" s="220"/>
      <c r="W25" s="221"/>
      <c r="X25" s="212">
        <v>439</v>
      </c>
      <c r="Y25" s="139"/>
      <c r="Z25" s="1"/>
      <c r="AA25" s="1"/>
      <c r="AB25" s="1"/>
      <c r="AC25" s="1"/>
      <c r="AD25" s="1"/>
      <c r="AE25" s="1"/>
      <c r="AF25" s="1"/>
      <c r="AG25" s="1"/>
    </row>
    <row r="26" spans="1:33" x14ac:dyDescent="0.2">
      <c r="A26" s="211" t="s">
        <v>575</v>
      </c>
      <c r="B26" s="212"/>
      <c r="C26" s="211"/>
      <c r="D26" s="213"/>
      <c r="E26" s="213"/>
      <c r="F26" s="214"/>
      <c r="G26" s="211"/>
      <c r="H26" s="213"/>
      <c r="I26" s="214"/>
      <c r="J26" s="211"/>
      <c r="K26" s="214"/>
      <c r="L26" s="211"/>
      <c r="M26" s="214"/>
      <c r="N26" s="215"/>
      <c r="O26" s="214"/>
      <c r="P26" s="216"/>
      <c r="Q26" s="217"/>
      <c r="R26" s="218"/>
      <c r="S26" s="217"/>
      <c r="T26" s="212"/>
      <c r="U26" s="219"/>
      <c r="V26" s="220"/>
      <c r="W26" s="221"/>
      <c r="X26" s="212">
        <v>205</v>
      </c>
      <c r="Y26" s="139"/>
      <c r="AE26"/>
      <c r="AF26"/>
      <c r="AG26"/>
    </row>
    <row r="27" spans="1:33" ht="13.5" thickBot="1" x14ac:dyDescent="0.25">
      <c r="A27" s="211" t="s">
        <v>576</v>
      </c>
      <c r="B27" s="212"/>
      <c r="C27" s="211"/>
      <c r="D27" s="213"/>
      <c r="E27" s="213"/>
      <c r="F27" s="214"/>
      <c r="G27" s="211"/>
      <c r="H27" s="213"/>
      <c r="I27" s="214"/>
      <c r="J27" s="211"/>
      <c r="K27" s="214"/>
      <c r="L27" s="211"/>
      <c r="M27" s="214"/>
      <c r="N27" s="215"/>
      <c r="O27" s="214"/>
      <c r="P27" s="216"/>
      <c r="Q27" s="217"/>
      <c r="R27" s="218"/>
      <c r="S27" s="217"/>
      <c r="T27" s="212"/>
      <c r="U27" s="219"/>
      <c r="V27" s="220"/>
      <c r="W27" s="221"/>
      <c r="X27" s="212">
        <v>559</v>
      </c>
      <c r="Y27" s="139"/>
      <c r="AE27" s="188"/>
      <c r="AF27" s="188"/>
      <c r="AG27" s="188"/>
    </row>
    <row r="28" spans="1:33" customFormat="1" ht="13.5" hidden="1" thickBot="1" x14ac:dyDescent="0.25">
      <c r="A28" s="211"/>
      <c r="B28" s="212"/>
      <c r="C28" s="211"/>
      <c r="D28" s="213"/>
      <c r="E28" s="213"/>
      <c r="F28" s="214"/>
      <c r="G28" s="211"/>
      <c r="H28" s="213"/>
      <c r="I28" s="214"/>
      <c r="J28" s="211"/>
      <c r="K28" s="214"/>
      <c r="L28" s="211"/>
      <c r="M28" s="214"/>
      <c r="N28" s="215"/>
      <c r="O28" s="214"/>
      <c r="P28" s="216"/>
      <c r="Q28" s="217"/>
      <c r="R28" s="218"/>
      <c r="S28" s="217"/>
      <c r="T28" s="212"/>
      <c r="U28" s="219"/>
      <c r="V28" s="220"/>
      <c r="W28" s="221"/>
      <c r="X28" s="212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3.5" hidden="1" thickBot="1" x14ac:dyDescent="0.25">
      <c r="A29" s="211"/>
      <c r="B29" s="212"/>
      <c r="C29" s="211"/>
      <c r="D29" s="213"/>
      <c r="E29" s="213"/>
      <c r="F29" s="214"/>
      <c r="G29" s="211"/>
      <c r="H29" s="213"/>
      <c r="I29" s="214"/>
      <c r="J29" s="211"/>
      <c r="K29" s="214"/>
      <c r="L29" s="211"/>
      <c r="M29" s="214"/>
      <c r="N29" s="215"/>
      <c r="O29" s="214"/>
      <c r="P29" s="216"/>
      <c r="Q29" s="217"/>
      <c r="R29" s="218"/>
      <c r="S29" s="217"/>
      <c r="T29" s="212"/>
      <c r="U29" s="219"/>
      <c r="V29" s="220"/>
      <c r="W29" s="221"/>
      <c r="X29" s="212"/>
      <c r="Y29" s="139"/>
      <c r="AE29"/>
      <c r="AF29"/>
      <c r="AG29"/>
    </row>
    <row r="30" spans="1:33" s="139" customFormat="1" ht="13.5" hidden="1" thickBot="1" x14ac:dyDescent="0.25">
      <c r="A30" s="211"/>
      <c r="B30" s="212"/>
      <c r="C30" s="211"/>
      <c r="D30" s="213"/>
      <c r="E30" s="213"/>
      <c r="F30" s="214"/>
      <c r="G30" s="211"/>
      <c r="H30" s="213"/>
      <c r="I30" s="214"/>
      <c r="J30" s="211"/>
      <c r="K30" s="214"/>
      <c r="L30" s="211"/>
      <c r="M30" s="214"/>
      <c r="N30" s="215"/>
      <c r="O30" s="214"/>
      <c r="P30" s="216"/>
      <c r="Q30" s="217"/>
      <c r="R30" s="218"/>
      <c r="S30" s="217"/>
      <c r="T30" s="212"/>
      <c r="U30" s="219"/>
      <c r="V30" s="220"/>
      <c r="W30" s="221"/>
      <c r="X30" s="212"/>
    </row>
    <row r="31" spans="1:33" s="139" customFormat="1" ht="13.5" hidden="1" thickBot="1" x14ac:dyDescent="0.25">
      <c r="A31" s="211"/>
      <c r="B31" s="212"/>
      <c r="C31" s="211"/>
      <c r="D31" s="213"/>
      <c r="E31" s="213"/>
      <c r="F31" s="214"/>
      <c r="G31" s="211"/>
      <c r="H31" s="213"/>
      <c r="I31" s="214"/>
      <c r="J31" s="211"/>
      <c r="K31" s="214"/>
      <c r="L31" s="211"/>
      <c r="M31" s="214"/>
      <c r="N31" s="215"/>
      <c r="O31" s="214"/>
      <c r="P31" s="216"/>
      <c r="Q31" s="217"/>
      <c r="R31" s="218"/>
      <c r="S31" s="217"/>
      <c r="T31" s="212"/>
      <c r="U31" s="219"/>
      <c r="V31" s="220"/>
      <c r="W31" s="221"/>
      <c r="X31" s="212"/>
    </row>
    <row r="32" spans="1:33" s="139" customFormat="1" ht="13.5" hidden="1" thickBot="1" x14ac:dyDescent="0.25">
      <c r="A32" s="211"/>
      <c r="B32" s="212"/>
      <c r="C32" s="211"/>
      <c r="D32" s="213"/>
      <c r="E32" s="213"/>
      <c r="F32" s="214"/>
      <c r="G32" s="211"/>
      <c r="H32" s="213"/>
      <c r="I32" s="214"/>
      <c r="J32" s="211"/>
      <c r="K32" s="214"/>
      <c r="L32" s="211"/>
      <c r="M32" s="214"/>
      <c r="N32" s="215"/>
      <c r="O32" s="214"/>
      <c r="P32" s="216"/>
      <c r="Q32" s="217"/>
      <c r="R32" s="218"/>
      <c r="S32" s="217"/>
      <c r="T32" s="212"/>
      <c r="U32" s="219"/>
      <c r="V32" s="220"/>
      <c r="W32" s="221"/>
      <c r="X32" s="212"/>
    </row>
    <row r="33" spans="1:32" s="139" customFormat="1" ht="13.5" hidden="1" thickBot="1" x14ac:dyDescent="0.25">
      <c r="A33" s="211"/>
      <c r="B33" s="212"/>
      <c r="C33" s="211"/>
      <c r="D33" s="213"/>
      <c r="E33" s="213"/>
      <c r="F33" s="214"/>
      <c r="G33" s="211"/>
      <c r="H33" s="213"/>
      <c r="I33" s="214"/>
      <c r="J33" s="211"/>
      <c r="K33" s="214"/>
      <c r="L33" s="211"/>
      <c r="M33" s="214"/>
      <c r="N33" s="215"/>
      <c r="O33" s="214"/>
      <c r="P33" s="216"/>
      <c r="Q33" s="217"/>
      <c r="R33" s="218"/>
      <c r="S33" s="217"/>
      <c r="T33" s="212"/>
      <c r="U33" s="219"/>
      <c r="V33" s="220"/>
      <c r="W33" s="221"/>
      <c r="X33" s="212"/>
    </row>
    <row r="34" spans="1:32" s="139" customFormat="1" ht="13.5" hidden="1" thickBot="1" x14ac:dyDescent="0.25">
      <c r="A34" s="225"/>
      <c r="B34" s="226"/>
      <c r="C34" s="225"/>
      <c r="D34" s="227"/>
      <c r="E34" s="227"/>
      <c r="F34" s="228"/>
      <c r="G34" s="225"/>
      <c r="H34" s="227"/>
      <c r="I34" s="228"/>
      <c r="J34" s="225"/>
      <c r="K34" s="228"/>
      <c r="L34" s="225"/>
      <c r="M34" s="228"/>
      <c r="N34" s="229"/>
      <c r="O34" s="228"/>
      <c r="P34" s="230"/>
      <c r="Q34" s="231"/>
      <c r="R34" s="232"/>
      <c r="S34" s="231"/>
      <c r="T34" s="226"/>
      <c r="U34" s="233"/>
      <c r="V34" s="234"/>
      <c r="W34" s="235"/>
      <c r="X34" s="226"/>
    </row>
    <row r="35" spans="1:32" s="139" customFormat="1" ht="13.5" hidden="1" thickBot="1" x14ac:dyDescent="0.25">
      <c r="A35" s="225"/>
      <c r="B35" s="236"/>
      <c r="C35" s="237"/>
      <c r="D35" s="238"/>
      <c r="E35" s="238"/>
      <c r="F35" s="239"/>
      <c r="G35" s="237"/>
      <c r="H35" s="238"/>
      <c r="I35" s="239"/>
      <c r="J35" s="237"/>
      <c r="K35" s="239"/>
      <c r="L35" s="237"/>
      <c r="M35" s="239"/>
      <c r="N35" s="240"/>
      <c r="O35" s="239"/>
      <c r="P35" s="241"/>
      <c r="Q35" s="242"/>
      <c r="R35" s="243"/>
      <c r="S35" s="242"/>
      <c r="T35" s="236"/>
      <c r="U35" s="244"/>
      <c r="V35" s="245"/>
      <c r="W35" s="246"/>
      <c r="X35" s="236"/>
    </row>
    <row r="36" spans="1:32" ht="13.5" thickBot="1" x14ac:dyDescent="0.25">
      <c r="A36" s="247" t="s">
        <v>529</v>
      </c>
      <c r="B36" s="248">
        <f>C66</f>
        <v>162</v>
      </c>
      <c r="C36" s="249">
        <f t="shared" ref="C36:O36" si="0">SUM(C6:C35)</f>
        <v>5471</v>
      </c>
      <c r="D36" s="250">
        <f t="shared" si="0"/>
        <v>701</v>
      </c>
      <c r="E36" s="250">
        <f t="shared" si="0"/>
        <v>1331</v>
      </c>
      <c r="F36" s="251">
        <f t="shared" si="0"/>
        <v>675</v>
      </c>
      <c r="G36" s="249">
        <f t="shared" si="0"/>
        <v>276</v>
      </c>
      <c r="H36" s="250">
        <f t="shared" si="0"/>
        <v>26</v>
      </c>
      <c r="I36" s="251">
        <f t="shared" si="0"/>
        <v>235</v>
      </c>
      <c r="J36" s="249">
        <f t="shared" si="0"/>
        <v>439</v>
      </c>
      <c r="K36" s="251">
        <f t="shared" si="0"/>
        <v>1390</v>
      </c>
      <c r="L36" s="249">
        <f t="shared" si="0"/>
        <v>147</v>
      </c>
      <c r="M36" s="251">
        <f t="shared" si="0"/>
        <v>40</v>
      </c>
      <c r="N36" s="249">
        <f t="shared" si="0"/>
        <v>86</v>
      </c>
      <c r="O36" s="251">
        <f t="shared" si="0"/>
        <v>50</v>
      </c>
      <c r="P36" s="252">
        <f>IF(C36=0,"",E36/C36)</f>
        <v>0.2432827636629501</v>
      </c>
      <c r="Q36" s="253">
        <f>IF(C36=0,"",(E36+J36+O36)/(C36+J36+O36))</f>
        <v>0.30536912751677853</v>
      </c>
      <c r="R36" s="254">
        <f>IF(C36=0,"",(I36*3+H36*2+G36*1+E36)/C36)</f>
        <v>0.43209650886492412</v>
      </c>
      <c r="S36" s="253">
        <f>Q36+R36</f>
        <v>0.7374656363817027</v>
      </c>
      <c r="T36" s="248">
        <f>SUM(T6:T35)</f>
        <v>5960</v>
      </c>
      <c r="U36" s="255">
        <f>L36/(L36+M36)</f>
        <v>0.78609625668449201</v>
      </c>
      <c r="V36" s="256">
        <f>J36/(C36+J36+O36)</f>
        <v>7.3657718120805363E-2</v>
      </c>
      <c r="W36" s="257">
        <f>K36/(C36+J36+O36)</f>
        <v>0.23322147651006711</v>
      </c>
      <c r="X36" s="258"/>
    </row>
    <row r="37" spans="1:32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59"/>
      <c r="Q37" s="259"/>
      <c r="R37" s="259"/>
      <c r="S37" s="139"/>
    </row>
    <row r="38" spans="1:32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59"/>
      <c r="Q38" s="259"/>
      <c r="R38" s="259"/>
      <c r="S38" s="139"/>
    </row>
    <row r="39" spans="1:32" ht="13.5" thickBo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59"/>
      <c r="Q39" s="259"/>
      <c r="R39" s="259"/>
      <c r="S39" s="139"/>
    </row>
    <row r="40" spans="1:32" ht="13.5" thickBo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W40" s="655" t="s">
        <v>530</v>
      </c>
      <c r="X40" s="657"/>
    </row>
    <row r="41" spans="1:32" customFormat="1" ht="13.5" thickBot="1" x14ac:dyDescent="0.25">
      <c r="A41" s="260" t="s">
        <v>531</v>
      </c>
      <c r="B41" s="260" t="s">
        <v>495</v>
      </c>
      <c r="C41" s="261" t="s">
        <v>532</v>
      </c>
      <c r="D41" s="260" t="s">
        <v>533</v>
      </c>
      <c r="E41" s="261" t="s">
        <v>534</v>
      </c>
      <c r="F41" s="260" t="s">
        <v>83</v>
      </c>
      <c r="G41" s="262" t="s">
        <v>84</v>
      </c>
      <c r="H41" s="263" t="s">
        <v>535</v>
      </c>
      <c r="I41" s="264" t="s">
        <v>536</v>
      </c>
      <c r="J41" s="265" t="s">
        <v>537</v>
      </c>
      <c r="K41" s="262" t="s">
        <v>497</v>
      </c>
      <c r="L41" s="262" t="s">
        <v>496</v>
      </c>
      <c r="M41" s="262" t="s">
        <v>538</v>
      </c>
      <c r="N41" s="262" t="s">
        <v>498</v>
      </c>
      <c r="O41" s="261" t="s">
        <v>499</v>
      </c>
      <c r="P41" s="191" t="s">
        <v>313</v>
      </c>
      <c r="Q41" s="260" t="s">
        <v>539</v>
      </c>
      <c r="R41" s="263" t="s">
        <v>540</v>
      </c>
      <c r="S41" s="192" t="s">
        <v>541</v>
      </c>
      <c r="T41" s="194" t="s">
        <v>542</v>
      </c>
      <c r="U41" s="194" t="s">
        <v>543</v>
      </c>
      <c r="V41" s="195" t="s">
        <v>544</v>
      </c>
      <c r="W41" s="266" t="s">
        <v>532</v>
      </c>
      <c r="X41" s="267" t="s">
        <v>537</v>
      </c>
      <c r="Y41" s="1"/>
      <c r="AA41" s="1"/>
      <c r="AB41" s="1"/>
      <c r="AC41" s="1"/>
      <c r="AD41" s="1"/>
      <c r="AE41" s="222"/>
    </row>
    <row r="42" spans="1:32" x14ac:dyDescent="0.2">
      <c r="A42" s="199" t="s">
        <v>584</v>
      </c>
      <c r="B42" s="199">
        <v>10</v>
      </c>
      <c r="C42" s="202">
        <v>0</v>
      </c>
      <c r="D42" s="199">
        <v>0</v>
      </c>
      <c r="E42" s="202">
        <v>0</v>
      </c>
      <c r="F42" s="199">
        <v>2</v>
      </c>
      <c r="G42" s="201">
        <v>0</v>
      </c>
      <c r="H42" s="268">
        <v>0</v>
      </c>
      <c r="I42" s="269">
        <v>1</v>
      </c>
      <c r="J42" s="270">
        <v>27.333333</v>
      </c>
      <c r="K42" s="201">
        <v>25</v>
      </c>
      <c r="L42" s="201">
        <v>10</v>
      </c>
      <c r="M42" s="201">
        <v>7</v>
      </c>
      <c r="N42" s="201">
        <v>8</v>
      </c>
      <c r="O42" s="202">
        <v>26</v>
      </c>
      <c r="P42" s="200">
        <v>4</v>
      </c>
      <c r="Q42" s="271">
        <v>2.3048999999999999</v>
      </c>
      <c r="R42" s="272">
        <v>1.2073</v>
      </c>
      <c r="S42" s="273">
        <v>8.2317</v>
      </c>
      <c r="T42" s="274">
        <v>2.6341000000000001</v>
      </c>
      <c r="U42" s="274">
        <v>8.5609999999999999</v>
      </c>
      <c r="V42" s="275">
        <v>1.3170999999999999</v>
      </c>
      <c r="W42" s="203">
        <v>0</v>
      </c>
      <c r="X42" s="276">
        <v>27.336666999999998</v>
      </c>
      <c r="Z42" s="277"/>
      <c r="AE42" s="222"/>
      <c r="AF42"/>
    </row>
    <row r="43" spans="1:32" x14ac:dyDescent="0.2">
      <c r="A43" s="211" t="s">
        <v>478</v>
      </c>
      <c r="B43" s="211">
        <v>39</v>
      </c>
      <c r="C43" s="214">
        <v>0</v>
      </c>
      <c r="D43" s="211">
        <v>0</v>
      </c>
      <c r="E43" s="214">
        <v>0</v>
      </c>
      <c r="F43" s="211">
        <v>3</v>
      </c>
      <c r="G43" s="213">
        <v>5</v>
      </c>
      <c r="H43" s="278">
        <v>11</v>
      </c>
      <c r="I43" s="279">
        <v>0.375</v>
      </c>
      <c r="J43" s="280">
        <v>78</v>
      </c>
      <c r="K43" s="213">
        <v>48</v>
      </c>
      <c r="L43" s="213">
        <v>20</v>
      </c>
      <c r="M43" s="213">
        <v>20</v>
      </c>
      <c r="N43" s="213">
        <v>14</v>
      </c>
      <c r="O43" s="214">
        <v>70</v>
      </c>
      <c r="P43" s="212">
        <v>14</v>
      </c>
      <c r="Q43" s="281">
        <v>2.3077000000000001</v>
      </c>
      <c r="R43" s="282">
        <v>0.79490000000000005</v>
      </c>
      <c r="S43" s="281">
        <v>5.5385</v>
      </c>
      <c r="T43" s="283">
        <v>1.6153999999999999</v>
      </c>
      <c r="U43" s="283">
        <v>8.0769000000000002</v>
      </c>
      <c r="V43" s="284">
        <v>1.6153999999999999</v>
      </c>
      <c r="W43" s="215">
        <v>1</v>
      </c>
      <c r="X43" s="284">
        <v>2</v>
      </c>
      <c r="Y43" s="139"/>
      <c r="Z43" s="172"/>
      <c r="AA43"/>
      <c r="AB43"/>
      <c r="AC43"/>
      <c r="AD43"/>
      <c r="AE43"/>
      <c r="AF43"/>
    </row>
    <row r="44" spans="1:32" x14ac:dyDescent="0.2">
      <c r="A44" s="211" t="s">
        <v>472</v>
      </c>
      <c r="B44" s="211">
        <v>32</v>
      </c>
      <c r="C44" s="214">
        <v>0</v>
      </c>
      <c r="D44" s="211">
        <v>0</v>
      </c>
      <c r="E44" s="214">
        <v>0</v>
      </c>
      <c r="F44" s="211">
        <v>2</v>
      </c>
      <c r="G44" s="213">
        <v>2</v>
      </c>
      <c r="H44" s="278">
        <v>1</v>
      </c>
      <c r="I44" s="279">
        <v>0.5</v>
      </c>
      <c r="J44" s="280">
        <v>62.333334000000001</v>
      </c>
      <c r="K44" s="213">
        <v>47</v>
      </c>
      <c r="L44" s="213">
        <v>19</v>
      </c>
      <c r="M44" s="213">
        <v>18</v>
      </c>
      <c r="N44" s="213">
        <v>20</v>
      </c>
      <c r="O44" s="214">
        <v>63</v>
      </c>
      <c r="P44" s="212">
        <v>6</v>
      </c>
      <c r="Q44" s="281">
        <v>2.5989</v>
      </c>
      <c r="R44" s="282">
        <v>1.0749</v>
      </c>
      <c r="S44" s="281">
        <v>6.7861000000000002</v>
      </c>
      <c r="T44" s="283">
        <v>2.8877000000000002</v>
      </c>
      <c r="U44" s="283">
        <v>9.0962999999999994</v>
      </c>
      <c r="V44" s="284">
        <v>0.86629999999999996</v>
      </c>
      <c r="W44" s="215">
        <v>0</v>
      </c>
      <c r="X44" s="284">
        <v>16.336666000000001</v>
      </c>
      <c r="Z44" s="277"/>
      <c r="AE44" s="222"/>
      <c r="AF44"/>
    </row>
    <row r="45" spans="1:32" x14ac:dyDescent="0.2">
      <c r="A45" s="211" t="s">
        <v>582</v>
      </c>
      <c r="B45" s="211">
        <v>14</v>
      </c>
      <c r="C45" s="214">
        <v>0</v>
      </c>
      <c r="D45" s="211">
        <v>0</v>
      </c>
      <c r="E45" s="214">
        <v>0</v>
      </c>
      <c r="F45" s="211">
        <v>3</v>
      </c>
      <c r="G45" s="213">
        <v>0</v>
      </c>
      <c r="H45" s="278">
        <v>0</v>
      </c>
      <c r="I45" s="279">
        <v>1</v>
      </c>
      <c r="J45" s="280">
        <v>39.666665999999999</v>
      </c>
      <c r="K45" s="213">
        <v>30</v>
      </c>
      <c r="L45" s="213">
        <v>15</v>
      </c>
      <c r="M45" s="213">
        <v>13</v>
      </c>
      <c r="N45" s="213">
        <v>11</v>
      </c>
      <c r="O45" s="214">
        <v>36</v>
      </c>
      <c r="P45" s="212">
        <v>2</v>
      </c>
      <c r="Q45" s="281">
        <v>2.9496000000000002</v>
      </c>
      <c r="R45" s="282">
        <v>1.0336000000000001</v>
      </c>
      <c r="S45" s="281">
        <v>6.8067000000000002</v>
      </c>
      <c r="T45" s="283">
        <v>2.4958</v>
      </c>
      <c r="U45" s="283">
        <v>8.1681000000000008</v>
      </c>
      <c r="V45" s="284">
        <v>0.45379999999999998</v>
      </c>
      <c r="W45" s="215">
        <v>2</v>
      </c>
      <c r="X45" s="284">
        <v>9.0033340000000006</v>
      </c>
      <c r="Z45" s="277"/>
    </row>
    <row r="46" spans="1:32" customFormat="1" x14ac:dyDescent="0.2">
      <c r="A46" s="211" t="s">
        <v>469</v>
      </c>
      <c r="B46" s="211">
        <v>46</v>
      </c>
      <c r="C46" s="214">
        <v>0</v>
      </c>
      <c r="D46" s="211">
        <v>0</v>
      </c>
      <c r="E46" s="214">
        <v>0</v>
      </c>
      <c r="F46" s="211">
        <v>3</v>
      </c>
      <c r="G46" s="213">
        <v>3</v>
      </c>
      <c r="H46" s="278">
        <v>4</v>
      </c>
      <c r="I46" s="279">
        <v>0.5</v>
      </c>
      <c r="J46" s="280">
        <v>63</v>
      </c>
      <c r="K46" s="213">
        <v>37</v>
      </c>
      <c r="L46" s="213">
        <v>20</v>
      </c>
      <c r="M46" s="213">
        <v>21</v>
      </c>
      <c r="N46" s="213">
        <v>29</v>
      </c>
      <c r="O46" s="214">
        <v>67</v>
      </c>
      <c r="P46" s="212">
        <v>7</v>
      </c>
      <c r="Q46" s="281">
        <v>3</v>
      </c>
      <c r="R46" s="282">
        <v>1.0476000000000001</v>
      </c>
      <c r="S46" s="281">
        <v>5.2857000000000003</v>
      </c>
      <c r="T46" s="283">
        <v>4.1429</v>
      </c>
      <c r="U46" s="283">
        <v>9.5714000000000006</v>
      </c>
      <c r="V46" s="284">
        <v>1</v>
      </c>
      <c r="W46" s="215">
        <v>0</v>
      </c>
      <c r="X46" s="284">
        <v>9</v>
      </c>
      <c r="Y46" s="1"/>
      <c r="Z46" s="277"/>
      <c r="AA46" s="1"/>
      <c r="AB46" s="1"/>
      <c r="AC46" s="1"/>
      <c r="AD46" s="1"/>
      <c r="AE46" s="222"/>
    </row>
    <row r="47" spans="1:32" customFormat="1" x14ac:dyDescent="0.2">
      <c r="A47" s="211" t="s">
        <v>476</v>
      </c>
      <c r="B47" s="211">
        <v>41</v>
      </c>
      <c r="C47" s="214">
        <v>0</v>
      </c>
      <c r="D47" s="211">
        <v>0</v>
      </c>
      <c r="E47" s="214">
        <v>0</v>
      </c>
      <c r="F47" s="211">
        <v>8</v>
      </c>
      <c r="G47" s="213">
        <v>4</v>
      </c>
      <c r="H47" s="278">
        <v>7</v>
      </c>
      <c r="I47" s="279">
        <v>0.66669999999999996</v>
      </c>
      <c r="J47" s="280">
        <v>69.333331000000001</v>
      </c>
      <c r="K47" s="213">
        <v>44</v>
      </c>
      <c r="L47" s="213">
        <v>28</v>
      </c>
      <c r="M47" s="213">
        <v>27</v>
      </c>
      <c r="N47" s="213">
        <v>24</v>
      </c>
      <c r="O47" s="214">
        <v>67</v>
      </c>
      <c r="P47" s="212">
        <v>9</v>
      </c>
      <c r="Q47" s="281">
        <v>3.5047999999999999</v>
      </c>
      <c r="R47" s="282">
        <v>0.98080000000000001</v>
      </c>
      <c r="S47" s="281">
        <v>5.7115</v>
      </c>
      <c r="T47" s="283">
        <v>3.1154000000000002</v>
      </c>
      <c r="U47" s="283">
        <v>8.6971000000000007</v>
      </c>
      <c r="V47" s="284">
        <v>1.1682999999999999</v>
      </c>
      <c r="W47" s="215">
        <v>4</v>
      </c>
      <c r="X47" s="284">
        <v>1.996669</v>
      </c>
      <c r="Y47" s="1"/>
      <c r="Z47" s="277"/>
      <c r="AA47" s="1"/>
      <c r="AB47" s="1"/>
      <c r="AC47" s="1"/>
      <c r="AD47" s="1"/>
      <c r="AE47" s="222"/>
    </row>
    <row r="48" spans="1:32" customFormat="1" x14ac:dyDescent="0.2">
      <c r="A48" s="211" t="s">
        <v>578</v>
      </c>
      <c r="B48" s="211">
        <v>38</v>
      </c>
      <c r="C48" s="214">
        <v>0</v>
      </c>
      <c r="D48" s="211">
        <v>0</v>
      </c>
      <c r="E48" s="214">
        <v>0</v>
      </c>
      <c r="F48" s="211">
        <v>3</v>
      </c>
      <c r="G48" s="213">
        <v>8</v>
      </c>
      <c r="H48" s="278">
        <v>9</v>
      </c>
      <c r="I48" s="279">
        <v>0.2727</v>
      </c>
      <c r="J48" s="280">
        <v>54.333334000000001</v>
      </c>
      <c r="K48" s="213">
        <v>46</v>
      </c>
      <c r="L48" s="213">
        <v>23</v>
      </c>
      <c r="M48" s="213">
        <v>23</v>
      </c>
      <c r="N48" s="213">
        <v>13</v>
      </c>
      <c r="O48" s="214">
        <v>53</v>
      </c>
      <c r="P48" s="212">
        <v>6</v>
      </c>
      <c r="Q48" s="281">
        <v>3.8098000000000001</v>
      </c>
      <c r="R48" s="282">
        <v>1.0859000000000001</v>
      </c>
      <c r="S48" s="281">
        <v>7.6196000000000002</v>
      </c>
      <c r="T48" s="283">
        <v>2.1534</v>
      </c>
      <c r="U48" s="283">
        <v>8.7790999999999997</v>
      </c>
      <c r="V48" s="284">
        <v>0.99390000000000001</v>
      </c>
      <c r="W48" s="215">
        <v>0</v>
      </c>
      <c r="X48" s="284">
        <v>5.3366660000000001</v>
      </c>
      <c r="Y48" s="139"/>
      <c r="Z48" s="172"/>
      <c r="AA48" s="1"/>
      <c r="AB48" s="1"/>
      <c r="AC48" s="1"/>
      <c r="AD48" s="1"/>
      <c r="AE48" s="1"/>
      <c r="AF48" s="1"/>
    </row>
    <row r="49" spans="1:32" x14ac:dyDescent="0.2">
      <c r="A49" s="211" t="s">
        <v>579</v>
      </c>
      <c r="B49" s="211">
        <v>25</v>
      </c>
      <c r="C49" s="214">
        <v>0</v>
      </c>
      <c r="D49" s="211">
        <v>0</v>
      </c>
      <c r="E49" s="214">
        <v>0</v>
      </c>
      <c r="F49" s="211">
        <v>1</v>
      </c>
      <c r="G49" s="213">
        <v>3</v>
      </c>
      <c r="H49" s="278">
        <v>0</v>
      </c>
      <c r="I49" s="279">
        <v>0.25</v>
      </c>
      <c r="J49" s="280">
        <v>39.666665999999999</v>
      </c>
      <c r="K49" s="213">
        <v>32</v>
      </c>
      <c r="L49" s="213">
        <v>17</v>
      </c>
      <c r="M49" s="213">
        <v>17</v>
      </c>
      <c r="N49" s="213">
        <v>9</v>
      </c>
      <c r="O49" s="214">
        <v>36</v>
      </c>
      <c r="P49" s="212">
        <v>8</v>
      </c>
      <c r="Q49" s="281">
        <v>3.8571</v>
      </c>
      <c r="R49" s="282">
        <v>1.0336000000000001</v>
      </c>
      <c r="S49" s="281">
        <v>7.2605000000000004</v>
      </c>
      <c r="T49" s="283">
        <v>2.0419999999999998</v>
      </c>
      <c r="U49" s="283">
        <v>8.1681000000000008</v>
      </c>
      <c r="V49" s="284">
        <v>1.8150999999999999</v>
      </c>
      <c r="W49" s="215">
        <v>0</v>
      </c>
      <c r="X49" s="284">
        <v>13.663334000000001</v>
      </c>
      <c r="Y49" s="139"/>
      <c r="Z49" s="172"/>
    </row>
    <row r="50" spans="1:32" x14ac:dyDescent="0.2">
      <c r="A50" s="211" t="s">
        <v>577</v>
      </c>
      <c r="B50" s="211">
        <v>21</v>
      </c>
      <c r="C50" s="214">
        <v>0</v>
      </c>
      <c r="D50" s="211">
        <v>0</v>
      </c>
      <c r="E50" s="214">
        <v>0</v>
      </c>
      <c r="F50" s="211">
        <v>1</v>
      </c>
      <c r="G50" s="213">
        <v>0</v>
      </c>
      <c r="H50" s="278">
        <v>0</v>
      </c>
      <c r="I50" s="279">
        <v>1</v>
      </c>
      <c r="J50" s="280">
        <v>35</v>
      </c>
      <c r="K50" s="213">
        <v>34</v>
      </c>
      <c r="L50" s="213">
        <v>15</v>
      </c>
      <c r="M50" s="213">
        <v>15</v>
      </c>
      <c r="N50" s="213">
        <v>11</v>
      </c>
      <c r="O50" s="214">
        <v>42</v>
      </c>
      <c r="P50" s="212">
        <v>7</v>
      </c>
      <c r="Q50" s="281">
        <v>3.8571</v>
      </c>
      <c r="R50" s="282">
        <v>1.2857000000000001</v>
      </c>
      <c r="S50" s="281">
        <v>8.7429000000000006</v>
      </c>
      <c r="T50" s="283">
        <v>2.8285999999999998</v>
      </c>
      <c r="U50" s="283">
        <v>10.8</v>
      </c>
      <c r="V50" s="284">
        <v>1.8</v>
      </c>
      <c r="W50" s="215">
        <v>0</v>
      </c>
      <c r="X50" s="284">
        <v>28</v>
      </c>
      <c r="Y50" s="139"/>
      <c r="Z50" s="172"/>
    </row>
    <row r="51" spans="1:32" customFormat="1" x14ac:dyDescent="0.2">
      <c r="A51" s="211" t="s">
        <v>393</v>
      </c>
      <c r="B51" s="211">
        <v>31</v>
      </c>
      <c r="C51" s="214">
        <v>31</v>
      </c>
      <c r="D51" s="211">
        <v>11</v>
      </c>
      <c r="E51" s="214">
        <v>4</v>
      </c>
      <c r="F51" s="211">
        <v>16</v>
      </c>
      <c r="G51" s="213">
        <v>13</v>
      </c>
      <c r="H51" s="278">
        <v>0</v>
      </c>
      <c r="I51" s="279">
        <v>0.55169999999999997</v>
      </c>
      <c r="J51" s="280">
        <v>220.66666799999999</v>
      </c>
      <c r="K51" s="213">
        <v>199</v>
      </c>
      <c r="L51" s="213">
        <v>104</v>
      </c>
      <c r="M51" s="213">
        <v>98</v>
      </c>
      <c r="N51" s="213">
        <v>53</v>
      </c>
      <c r="O51" s="214">
        <v>222</v>
      </c>
      <c r="P51" s="212">
        <v>36</v>
      </c>
      <c r="Q51" s="281">
        <v>3.9969999999999999</v>
      </c>
      <c r="R51" s="282">
        <v>1.1419999999999999</v>
      </c>
      <c r="S51" s="281">
        <v>8.1163000000000007</v>
      </c>
      <c r="T51" s="283">
        <v>2.1616</v>
      </c>
      <c r="U51" s="283">
        <v>9.0543999999999993</v>
      </c>
      <c r="V51" s="284">
        <v>1.4682999999999999</v>
      </c>
      <c r="W51" s="215">
        <v>0</v>
      </c>
      <c r="X51" s="284">
        <v>-46.996668</v>
      </c>
      <c r="Y51" s="139"/>
      <c r="Z51" s="172"/>
      <c r="AA51" s="1"/>
      <c r="AB51" s="1"/>
      <c r="AC51" s="1"/>
      <c r="AD51" s="1"/>
      <c r="AE51" s="1"/>
      <c r="AF51" s="1"/>
    </row>
    <row r="52" spans="1:32" x14ac:dyDescent="0.2">
      <c r="A52" s="211" t="s">
        <v>581</v>
      </c>
      <c r="B52" s="211">
        <v>23</v>
      </c>
      <c r="C52" s="214">
        <v>23</v>
      </c>
      <c r="D52" s="211">
        <v>18</v>
      </c>
      <c r="E52" s="214">
        <v>0</v>
      </c>
      <c r="F52" s="211">
        <v>12</v>
      </c>
      <c r="G52" s="213">
        <v>8</v>
      </c>
      <c r="H52" s="278">
        <v>0</v>
      </c>
      <c r="I52" s="279">
        <v>0.6</v>
      </c>
      <c r="J52" s="280">
        <v>197.33333400000001</v>
      </c>
      <c r="K52" s="213">
        <v>150</v>
      </c>
      <c r="L52" s="213">
        <v>96</v>
      </c>
      <c r="M52" s="213">
        <v>89</v>
      </c>
      <c r="N52" s="213">
        <v>50</v>
      </c>
      <c r="O52" s="214">
        <v>219</v>
      </c>
      <c r="P52" s="212">
        <v>40</v>
      </c>
      <c r="Q52" s="281">
        <v>4.0590999999999999</v>
      </c>
      <c r="R52" s="282">
        <v>1.0135000000000001</v>
      </c>
      <c r="S52" s="281">
        <v>6.8411999999999997</v>
      </c>
      <c r="T52" s="283">
        <v>2.2804000000000002</v>
      </c>
      <c r="U52" s="283">
        <v>9.9882000000000009</v>
      </c>
      <c r="V52" s="284">
        <v>1.8243</v>
      </c>
      <c r="W52" s="215">
        <v>0</v>
      </c>
      <c r="X52" s="284">
        <v>-64.333333999999994</v>
      </c>
      <c r="Z52" s="277"/>
      <c r="AE52" s="222"/>
      <c r="AF52"/>
    </row>
    <row r="53" spans="1:32" customFormat="1" x14ac:dyDescent="0.2">
      <c r="A53" s="211" t="s">
        <v>433</v>
      </c>
      <c r="B53" s="211">
        <v>22</v>
      </c>
      <c r="C53" s="214">
        <v>22</v>
      </c>
      <c r="D53" s="211">
        <v>12</v>
      </c>
      <c r="E53" s="214">
        <v>2</v>
      </c>
      <c r="F53" s="211">
        <v>13</v>
      </c>
      <c r="G53" s="213">
        <v>7</v>
      </c>
      <c r="H53" s="278">
        <v>0</v>
      </c>
      <c r="I53" s="279">
        <v>0.65</v>
      </c>
      <c r="J53" s="280">
        <v>167.66666699999999</v>
      </c>
      <c r="K53" s="213">
        <v>154</v>
      </c>
      <c r="L53" s="213">
        <v>76</v>
      </c>
      <c r="M53" s="213">
        <v>76</v>
      </c>
      <c r="N53" s="213">
        <v>48</v>
      </c>
      <c r="O53" s="214">
        <v>173</v>
      </c>
      <c r="P53" s="212">
        <v>27</v>
      </c>
      <c r="Q53" s="281">
        <v>4.0795000000000003</v>
      </c>
      <c r="R53" s="282">
        <v>1.2048000000000001</v>
      </c>
      <c r="S53" s="281">
        <v>8.2664000000000009</v>
      </c>
      <c r="T53" s="283">
        <v>2.5764999999999998</v>
      </c>
      <c r="U53" s="283">
        <v>9.2863000000000007</v>
      </c>
      <c r="V53" s="284">
        <v>1.4493</v>
      </c>
      <c r="W53" s="215">
        <v>0</v>
      </c>
      <c r="X53" s="284">
        <v>-33.666666999999997</v>
      </c>
      <c r="Y53" s="139"/>
      <c r="Z53" s="172"/>
    </row>
    <row r="54" spans="1:32" customFormat="1" x14ac:dyDescent="0.2">
      <c r="A54" s="211" t="s">
        <v>435</v>
      </c>
      <c r="B54" s="211">
        <v>32</v>
      </c>
      <c r="C54" s="214">
        <v>32</v>
      </c>
      <c r="D54" s="211">
        <v>10</v>
      </c>
      <c r="E54" s="214">
        <v>3</v>
      </c>
      <c r="F54" s="211">
        <v>14</v>
      </c>
      <c r="G54" s="213">
        <v>9</v>
      </c>
      <c r="H54" s="278">
        <v>0</v>
      </c>
      <c r="I54" s="279">
        <v>0.60870000000000002</v>
      </c>
      <c r="J54" s="280">
        <v>222</v>
      </c>
      <c r="K54" s="213">
        <v>195</v>
      </c>
      <c r="L54" s="213">
        <v>111</v>
      </c>
      <c r="M54" s="213">
        <v>104</v>
      </c>
      <c r="N54" s="213">
        <v>54</v>
      </c>
      <c r="O54" s="214">
        <v>222</v>
      </c>
      <c r="P54" s="212">
        <v>31</v>
      </c>
      <c r="Q54" s="281">
        <v>4.2161999999999997</v>
      </c>
      <c r="R54" s="282">
        <v>1.1215999999999999</v>
      </c>
      <c r="S54" s="281">
        <v>7.9054000000000002</v>
      </c>
      <c r="T54" s="283">
        <v>2.1892</v>
      </c>
      <c r="U54" s="283">
        <v>9</v>
      </c>
      <c r="V54" s="284">
        <v>1.2567999999999999</v>
      </c>
      <c r="W54" s="215">
        <v>0</v>
      </c>
      <c r="X54" s="284">
        <v>-40.33</v>
      </c>
      <c r="Y54" s="139"/>
      <c r="Z54" s="172"/>
    </row>
    <row r="55" spans="1:32" x14ac:dyDescent="0.2">
      <c r="A55" s="211" t="s">
        <v>580</v>
      </c>
      <c r="B55" s="211">
        <v>22</v>
      </c>
      <c r="C55" s="214">
        <v>22</v>
      </c>
      <c r="D55" s="211">
        <v>0</v>
      </c>
      <c r="E55" s="214">
        <v>0</v>
      </c>
      <c r="F55" s="211">
        <v>2</v>
      </c>
      <c r="G55" s="213">
        <v>6</v>
      </c>
      <c r="H55" s="278">
        <v>0</v>
      </c>
      <c r="I55" s="279">
        <v>0.25</v>
      </c>
      <c r="J55" s="280">
        <v>62.333333000000003</v>
      </c>
      <c r="K55" s="213">
        <v>63</v>
      </c>
      <c r="L55" s="213">
        <v>39</v>
      </c>
      <c r="M55" s="213">
        <v>38</v>
      </c>
      <c r="N55" s="213">
        <v>22</v>
      </c>
      <c r="O55" s="214">
        <v>62</v>
      </c>
      <c r="P55" s="212">
        <v>9</v>
      </c>
      <c r="Q55" s="281">
        <v>5.4866000000000001</v>
      </c>
      <c r="R55" s="282">
        <v>1.3635999999999999</v>
      </c>
      <c r="S55" s="281">
        <v>9.0962999999999994</v>
      </c>
      <c r="T55" s="283">
        <v>3.1764999999999999</v>
      </c>
      <c r="U55" s="283">
        <v>8.9519000000000002</v>
      </c>
      <c r="V55" s="284">
        <v>1.2995000000000001</v>
      </c>
      <c r="W55" s="215">
        <v>9</v>
      </c>
      <c r="X55" s="284">
        <v>98.666667000000004</v>
      </c>
      <c r="Y55" s="139"/>
      <c r="Z55" s="172"/>
    </row>
    <row r="56" spans="1:32" customFormat="1" x14ac:dyDescent="0.2">
      <c r="A56" s="211" t="s">
        <v>486</v>
      </c>
      <c r="B56" s="211">
        <v>32</v>
      </c>
      <c r="C56" s="214">
        <v>32</v>
      </c>
      <c r="D56" s="211">
        <v>2</v>
      </c>
      <c r="E56" s="214">
        <v>0</v>
      </c>
      <c r="F56" s="211">
        <v>4</v>
      </c>
      <c r="G56" s="213">
        <v>7</v>
      </c>
      <c r="H56" s="278">
        <v>0</v>
      </c>
      <c r="I56" s="279">
        <v>0.36359999999999998</v>
      </c>
      <c r="J56" s="280">
        <v>115.666667</v>
      </c>
      <c r="K56" s="213">
        <v>134</v>
      </c>
      <c r="L56" s="213">
        <v>81</v>
      </c>
      <c r="M56" s="213">
        <v>77</v>
      </c>
      <c r="N56" s="213">
        <v>53</v>
      </c>
      <c r="O56" s="214">
        <v>114</v>
      </c>
      <c r="P56" s="212">
        <v>22</v>
      </c>
      <c r="Q56" s="281">
        <v>5.9913999999999996</v>
      </c>
      <c r="R56" s="282">
        <v>1.6167</v>
      </c>
      <c r="S56" s="281">
        <v>10.426500000000001</v>
      </c>
      <c r="T56" s="283">
        <v>4.1238999999999999</v>
      </c>
      <c r="U56" s="283">
        <v>8.8703000000000003</v>
      </c>
      <c r="V56" s="284">
        <v>1.7118</v>
      </c>
      <c r="W56" s="215">
        <v>0</v>
      </c>
      <c r="X56" s="284">
        <v>60.003332999999998</v>
      </c>
      <c r="Y56" s="1"/>
      <c r="Z56" s="277"/>
      <c r="AA56" s="1"/>
      <c r="AB56" s="1"/>
      <c r="AC56" s="1"/>
      <c r="AD56" s="1"/>
      <c r="AE56" s="222"/>
    </row>
    <row r="57" spans="1:32" customFormat="1" x14ac:dyDescent="0.2">
      <c r="A57" s="211" t="s">
        <v>583</v>
      </c>
      <c r="B57" s="211"/>
      <c r="C57" s="214"/>
      <c r="D57" s="211"/>
      <c r="E57" s="214"/>
      <c r="F57" s="211"/>
      <c r="G57" s="213"/>
      <c r="H57" s="278"/>
      <c r="I57" s="279"/>
      <c r="J57" s="280"/>
      <c r="K57" s="213"/>
      <c r="L57" s="213"/>
      <c r="M57" s="213"/>
      <c r="N57" s="213"/>
      <c r="O57" s="214"/>
      <c r="P57" s="212"/>
      <c r="Q57" s="281"/>
      <c r="R57" s="282"/>
      <c r="S57" s="281"/>
      <c r="T57" s="283"/>
      <c r="U57" s="283"/>
      <c r="V57" s="284"/>
      <c r="W57" s="215">
        <v>24</v>
      </c>
      <c r="X57" s="284">
        <v>130.66999999999999</v>
      </c>
      <c r="Y57" s="1"/>
      <c r="Z57" s="277"/>
      <c r="AA57" s="1"/>
      <c r="AB57" s="1"/>
      <c r="AC57" s="1"/>
      <c r="AD57" s="1"/>
      <c r="AE57" s="222"/>
    </row>
    <row r="58" spans="1:32" hidden="1" x14ac:dyDescent="0.2">
      <c r="A58" s="211"/>
      <c r="B58" s="211"/>
      <c r="C58" s="214"/>
      <c r="D58" s="211"/>
      <c r="E58" s="214"/>
      <c r="F58" s="211"/>
      <c r="G58" s="213"/>
      <c r="H58" s="278"/>
      <c r="I58" s="279"/>
      <c r="J58" s="280"/>
      <c r="K58" s="213"/>
      <c r="L58" s="213"/>
      <c r="M58" s="213"/>
      <c r="N58" s="213"/>
      <c r="O58" s="214"/>
      <c r="P58" s="212"/>
      <c r="Q58" s="281"/>
      <c r="R58" s="282"/>
      <c r="S58" s="281"/>
      <c r="T58" s="283"/>
      <c r="U58" s="283"/>
      <c r="V58" s="284"/>
      <c r="W58" s="215"/>
      <c r="X58" s="284"/>
      <c r="Y58" s="139"/>
      <c r="Z58" s="172"/>
      <c r="AA58"/>
      <c r="AB58"/>
      <c r="AC58"/>
      <c r="AD58"/>
      <c r="AE58"/>
      <c r="AF58"/>
    </row>
    <row r="59" spans="1:32" customFormat="1" hidden="1" x14ac:dyDescent="0.2">
      <c r="A59" s="211"/>
      <c r="B59" s="211"/>
      <c r="C59" s="214"/>
      <c r="D59" s="211"/>
      <c r="E59" s="214"/>
      <c r="F59" s="211"/>
      <c r="G59" s="213"/>
      <c r="H59" s="278"/>
      <c r="I59" s="279"/>
      <c r="J59" s="280"/>
      <c r="K59" s="213"/>
      <c r="L59" s="213"/>
      <c r="M59" s="213"/>
      <c r="N59" s="213"/>
      <c r="O59" s="214"/>
      <c r="P59" s="212"/>
      <c r="Q59" s="281"/>
      <c r="R59" s="282"/>
      <c r="S59" s="281"/>
      <c r="T59" s="283"/>
      <c r="U59" s="283"/>
      <c r="V59" s="284"/>
      <c r="W59" s="215"/>
      <c r="X59" s="284"/>
      <c r="Y59" s="1"/>
      <c r="Z59" s="277"/>
      <c r="AA59" s="1"/>
      <c r="AB59" s="1"/>
      <c r="AC59" s="1"/>
      <c r="AD59" s="1"/>
      <c r="AE59" s="1"/>
      <c r="AF59" s="1"/>
    </row>
    <row r="60" spans="1:32" customFormat="1" hidden="1" x14ac:dyDescent="0.2">
      <c r="A60" s="223"/>
      <c r="B60" s="211"/>
      <c r="C60" s="214"/>
      <c r="D60" s="211"/>
      <c r="E60" s="214"/>
      <c r="F60" s="211"/>
      <c r="G60" s="213"/>
      <c r="H60" s="278"/>
      <c r="I60" s="279"/>
      <c r="J60" s="280"/>
      <c r="K60" s="213"/>
      <c r="L60" s="213"/>
      <c r="M60" s="213"/>
      <c r="N60" s="213"/>
      <c r="O60" s="214"/>
      <c r="P60" s="212"/>
      <c r="Q60" s="281"/>
      <c r="R60" s="282"/>
      <c r="S60" s="281"/>
      <c r="T60" s="283"/>
      <c r="U60" s="283"/>
      <c r="V60" s="284"/>
      <c r="W60" s="215"/>
      <c r="X60" s="284"/>
      <c r="Y60" s="1"/>
      <c r="Z60" s="277"/>
      <c r="AA60" s="1"/>
      <c r="AB60" s="1"/>
      <c r="AC60" s="1"/>
      <c r="AD60" s="1"/>
      <c r="AE60" s="1"/>
      <c r="AF60" s="1"/>
    </row>
    <row r="61" spans="1:32" customFormat="1" hidden="1" x14ac:dyDescent="0.2">
      <c r="A61" s="211"/>
      <c r="B61" s="211"/>
      <c r="C61" s="214"/>
      <c r="D61" s="211"/>
      <c r="E61" s="214"/>
      <c r="F61" s="211"/>
      <c r="G61" s="213"/>
      <c r="H61" s="278"/>
      <c r="I61" s="279"/>
      <c r="J61" s="280"/>
      <c r="K61" s="213"/>
      <c r="L61" s="213"/>
      <c r="M61" s="213"/>
      <c r="N61" s="213"/>
      <c r="O61" s="214"/>
      <c r="P61" s="212"/>
      <c r="Q61" s="281"/>
      <c r="R61" s="282"/>
      <c r="S61" s="281"/>
      <c r="T61" s="283"/>
      <c r="U61" s="283"/>
      <c r="V61" s="284"/>
      <c r="W61" s="215"/>
      <c r="X61" s="284"/>
      <c r="Y61" s="139"/>
      <c r="Z61" s="172"/>
    </row>
    <row r="62" spans="1:32" customFormat="1" hidden="1" x14ac:dyDescent="0.2">
      <c r="A62" s="211"/>
      <c r="B62" s="211"/>
      <c r="C62" s="214"/>
      <c r="D62" s="211"/>
      <c r="E62" s="214"/>
      <c r="F62" s="211"/>
      <c r="G62" s="213"/>
      <c r="H62" s="278"/>
      <c r="I62" s="279"/>
      <c r="J62" s="280"/>
      <c r="K62" s="213"/>
      <c r="L62" s="213"/>
      <c r="M62" s="213"/>
      <c r="N62" s="213"/>
      <c r="O62" s="214"/>
      <c r="P62" s="212"/>
      <c r="Q62" s="281"/>
      <c r="R62" s="282"/>
      <c r="S62" s="281"/>
      <c r="T62" s="283"/>
      <c r="U62" s="283"/>
      <c r="V62" s="284"/>
      <c r="W62" s="215"/>
      <c r="X62" s="284"/>
      <c r="Y62" s="139"/>
      <c r="Z62" s="172"/>
      <c r="AA62" s="1"/>
      <c r="AB62" s="1"/>
      <c r="AC62" s="1"/>
      <c r="AD62" s="1"/>
      <c r="AE62" s="1"/>
      <c r="AF62" s="1"/>
    </row>
    <row r="63" spans="1:32" customFormat="1" hidden="1" x14ac:dyDescent="0.2">
      <c r="A63" s="211"/>
      <c r="B63" s="211"/>
      <c r="C63" s="214"/>
      <c r="D63" s="211"/>
      <c r="E63" s="214"/>
      <c r="F63" s="211"/>
      <c r="G63" s="213"/>
      <c r="H63" s="278"/>
      <c r="I63" s="279"/>
      <c r="J63" s="280"/>
      <c r="K63" s="213"/>
      <c r="L63" s="213"/>
      <c r="M63" s="213"/>
      <c r="N63" s="213"/>
      <c r="O63" s="214"/>
      <c r="P63" s="212"/>
      <c r="Q63" s="281"/>
      <c r="R63" s="282"/>
      <c r="S63" s="281"/>
      <c r="T63" s="283"/>
      <c r="U63" s="283"/>
      <c r="V63" s="284"/>
      <c r="W63" s="215"/>
      <c r="X63" s="284"/>
      <c r="Y63" s="1"/>
      <c r="Z63" s="277"/>
      <c r="AA63" s="1"/>
      <c r="AB63" s="1"/>
      <c r="AC63" s="1"/>
      <c r="AD63" s="1"/>
      <c r="AE63" s="222"/>
    </row>
    <row r="64" spans="1:32" customFormat="1" hidden="1" x14ac:dyDescent="0.2">
      <c r="A64" s="211"/>
      <c r="B64" s="211"/>
      <c r="C64" s="214"/>
      <c r="D64" s="211"/>
      <c r="E64" s="214"/>
      <c r="F64" s="211"/>
      <c r="G64" s="213"/>
      <c r="H64" s="278"/>
      <c r="I64" s="279"/>
      <c r="J64" s="280"/>
      <c r="K64" s="213"/>
      <c r="L64" s="213"/>
      <c r="M64" s="213"/>
      <c r="N64" s="213"/>
      <c r="O64" s="214"/>
      <c r="P64" s="212"/>
      <c r="Q64" s="281"/>
      <c r="R64" s="282"/>
      <c r="S64" s="281"/>
      <c r="T64" s="283"/>
      <c r="U64" s="283"/>
      <c r="V64" s="284"/>
      <c r="W64" s="215"/>
      <c r="X64" s="284"/>
      <c r="Y64" s="1"/>
      <c r="Z64" s="1"/>
      <c r="AA64" s="1"/>
      <c r="AB64" s="1"/>
      <c r="AC64" s="1"/>
      <c r="AD64" s="222"/>
    </row>
    <row r="65" spans="1:30" customFormat="1" ht="13.5" thickBot="1" x14ac:dyDescent="0.25">
      <c r="A65" s="312" t="s">
        <v>558</v>
      </c>
      <c r="B65" s="313"/>
      <c r="C65" s="314"/>
      <c r="D65" s="313"/>
      <c r="E65" s="314">
        <v>2</v>
      </c>
      <c r="F65" s="313"/>
      <c r="G65" s="315"/>
      <c r="H65" s="316"/>
      <c r="I65" s="317"/>
      <c r="J65" s="318"/>
      <c r="K65" s="319"/>
      <c r="L65" s="319"/>
      <c r="M65" s="319"/>
      <c r="N65" s="319"/>
      <c r="O65" s="320"/>
      <c r="P65" s="321"/>
      <c r="Q65" s="322"/>
      <c r="R65" s="323"/>
      <c r="S65" s="298"/>
      <c r="T65" s="299"/>
      <c r="U65" s="299"/>
      <c r="V65" s="300"/>
      <c r="W65" s="324"/>
      <c r="X65" s="325"/>
      <c r="Y65" s="1"/>
      <c r="Z65" s="1"/>
      <c r="AA65" s="1"/>
      <c r="AB65" s="1"/>
      <c r="AC65" s="1"/>
      <c r="AD65" s="222"/>
    </row>
    <row r="66" spans="1:30" customFormat="1" ht="13.5" thickBot="1" x14ac:dyDescent="0.25">
      <c r="A66" s="248" t="s">
        <v>529</v>
      </c>
      <c r="B66" s="249">
        <f t="shared" ref="B66:P66" si="1">SUM(B42:B65)</f>
        <v>428</v>
      </c>
      <c r="C66" s="251">
        <f t="shared" si="1"/>
        <v>162</v>
      </c>
      <c r="D66" s="249">
        <f t="shared" si="1"/>
        <v>53</v>
      </c>
      <c r="E66" s="251">
        <f t="shared" si="1"/>
        <v>11</v>
      </c>
      <c r="F66" s="249">
        <f t="shared" si="1"/>
        <v>87</v>
      </c>
      <c r="G66" s="250">
        <f t="shared" si="1"/>
        <v>75</v>
      </c>
      <c r="H66" s="302">
        <f t="shared" si="1"/>
        <v>32</v>
      </c>
      <c r="I66" s="303">
        <f>F66/(F66+G66)</f>
        <v>0.53703703703703709</v>
      </c>
      <c r="J66" s="304">
        <f t="shared" si="1"/>
        <v>1454.333333</v>
      </c>
      <c r="K66" s="250">
        <f t="shared" si="1"/>
        <v>1238</v>
      </c>
      <c r="L66" s="250">
        <f t="shared" si="1"/>
        <v>674</v>
      </c>
      <c r="M66" s="250">
        <f t="shared" si="1"/>
        <v>643</v>
      </c>
      <c r="N66" s="250">
        <f t="shared" si="1"/>
        <v>419</v>
      </c>
      <c r="O66" s="251">
        <f t="shared" si="1"/>
        <v>1472</v>
      </c>
      <c r="P66" s="305">
        <f t="shared" si="1"/>
        <v>228</v>
      </c>
      <c r="Q66" s="306">
        <f>IF(J66=0,"",M66*9/J66)</f>
        <v>3.9791427925691365</v>
      </c>
      <c r="R66" s="307">
        <f>(N66+K66)/J66</f>
        <v>1.1393536560026023</v>
      </c>
      <c r="S66" s="304">
        <f>K66*9/J66</f>
        <v>7.661242266252863</v>
      </c>
      <c r="T66" s="308">
        <f>N66*9/J66</f>
        <v>2.5929406377705568</v>
      </c>
      <c r="U66" s="308">
        <f>O66*9/J66</f>
        <v>9.1093284458192354</v>
      </c>
      <c r="V66" s="309">
        <f>P66*9/J66</f>
        <v>1.4109557647056969</v>
      </c>
      <c r="W66" s="310"/>
      <c r="X66" s="310"/>
      <c r="Z66" s="1"/>
      <c r="AA66" s="1"/>
      <c r="AB66" s="1"/>
      <c r="AC66" s="1"/>
      <c r="AD66" s="222"/>
    </row>
    <row r="68" spans="1:30" x14ac:dyDescent="0.2">
      <c r="A68" s="137"/>
    </row>
    <row r="69" spans="1:30" x14ac:dyDescent="0.2">
      <c r="A69" s="137"/>
    </row>
    <row r="70" spans="1:30" x14ac:dyDescent="0.2">
      <c r="A70" s="153"/>
    </row>
  </sheetData>
  <mergeCells count="2">
    <mergeCell ref="A1:X1"/>
    <mergeCell ref="W40:X40"/>
  </mergeCells>
  <printOptions horizontalCentered="1"/>
  <pageMargins left="0.25" right="0.25" top="1" bottom="0.25" header="0.5" footer="0.5"/>
  <pageSetup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Contacts</vt:lpstr>
      <vt:lpstr>Trades</vt:lpstr>
      <vt:lpstr>Series</vt:lpstr>
      <vt:lpstr>vs.</vt:lpstr>
      <vt:lpstr>UMBL 2025</vt:lpstr>
      <vt:lpstr>Top 10 Batting</vt:lpstr>
      <vt:lpstr>Top 10 Pitching</vt:lpstr>
      <vt:lpstr>NW</vt:lpstr>
      <vt:lpstr>Van</vt:lpstr>
      <vt:lpstr>App</vt:lpstr>
      <vt:lpstr>Sur</vt:lpstr>
      <vt:lpstr>Dem</vt:lpstr>
      <vt:lpstr>Bon</vt:lpstr>
      <vt:lpstr>Pug</vt:lpstr>
      <vt:lpstr>Abd</vt:lpstr>
      <vt:lpstr>Sin</vt:lpstr>
      <vt:lpstr>Woo</vt:lpstr>
      <vt:lpstr>Pac</vt:lpstr>
      <vt:lpstr>Wiz</vt:lpstr>
      <vt:lpstr>FtB</vt:lpstr>
      <vt:lpstr>LCL</vt:lpstr>
      <vt:lpstr>SCS</vt:lpstr>
      <vt:lpstr>Smk</vt:lpstr>
      <vt:lpstr>Traded</vt:lpstr>
      <vt:lpstr>SortableHit</vt:lpstr>
      <vt:lpstr>SortablePitch</vt:lpstr>
      <vt:lpstr>Rookie Hitting</vt:lpstr>
      <vt:lpstr>Rookie Pitching</vt:lpstr>
      <vt:lpstr>Postseason Hitting</vt:lpstr>
      <vt:lpstr>Postseason Pitching</vt:lpstr>
      <vt:lpstr>Abd!Print_Area</vt:lpstr>
      <vt:lpstr>App!Print_Area</vt:lpstr>
      <vt:lpstr>Bon!Print_Area</vt:lpstr>
      <vt:lpstr>Contacts!Print_Area</vt:lpstr>
      <vt:lpstr>Dem!Print_Area</vt:lpstr>
      <vt:lpstr>FtB!Print_Area</vt:lpstr>
      <vt:lpstr>LCL!Print_Area</vt:lpstr>
      <vt:lpstr>NW!Print_Area</vt:lpstr>
      <vt:lpstr>Pac!Print_Area</vt:lpstr>
      <vt:lpstr>'Postseason Hitting'!Print_Area</vt:lpstr>
      <vt:lpstr>'Postseason Pitching'!Print_Area</vt:lpstr>
      <vt:lpstr>Pug!Print_Area</vt:lpstr>
      <vt:lpstr>'Rookie Hitting'!Print_Area</vt:lpstr>
      <vt:lpstr>'Rookie Pitching'!Print_Area</vt:lpstr>
      <vt:lpstr>SCS!Print_Area</vt:lpstr>
      <vt:lpstr>Sin!Print_Area</vt:lpstr>
      <vt:lpstr>Smk!Print_Area</vt:lpstr>
      <vt:lpstr>Sur!Print_Area</vt:lpstr>
      <vt:lpstr>'Top 10 Batting'!Print_Area</vt:lpstr>
      <vt:lpstr>'Top 10 Pitching'!Print_Area</vt:lpstr>
      <vt:lpstr>Traded!Print_Area</vt:lpstr>
      <vt:lpstr>Trades!Print_Area</vt:lpstr>
      <vt:lpstr>'UMBL 2025'!Print_Area</vt:lpstr>
      <vt:lpstr>Van!Print_Area</vt:lpstr>
      <vt:lpstr>vs.!Print_Area</vt:lpstr>
      <vt:lpstr>Wiz!Print_Area</vt:lpstr>
      <vt:lpstr>Woo!Print_Area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Ashburn</dc:creator>
  <cp:keywords/>
  <dc:description/>
  <cp:lastModifiedBy>David Ashburn</cp:lastModifiedBy>
  <cp:revision/>
  <cp:lastPrinted>2023-10-13T21:24:20Z</cp:lastPrinted>
  <dcterms:created xsi:type="dcterms:W3CDTF">1997-11-09T19:39:58Z</dcterms:created>
  <dcterms:modified xsi:type="dcterms:W3CDTF">2025-11-13T16:19:32Z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85a1f096-0c40-427d-922c-0b499ec50240</vt:lpwstr>
  </property>
</Properties>
</file>